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830978EE-8EFA-4942-8E2C-18ACAC0A4207}" xr6:coauthVersionLast="47" xr6:coauthVersionMax="47" xr10:uidLastSave="{00000000-0000-0000-0000-000000000000}"/>
  <bookViews>
    <workbookView xWindow="-120" yWindow="-120" windowWidth="29040" windowHeight="15720" tabRatio="941" activeTab="6" xr2:uid="{4BEC5F28-EA28-4126-B3A1-A02C3037E6BF}"/>
  </bookViews>
  <sheets>
    <sheet name="4.1.1 Składka" sheetId="1" r:id="rId1"/>
    <sheet name="4.1.2 Odszkodowania" sheetId="2" r:id="rId2"/>
    <sheet name="4.1.3 Wynik Techniczny" sheetId="7" r:id="rId3"/>
    <sheet name="4.1.4 Koszty" sheetId="6" r:id="rId4"/>
    <sheet name="4.1.5 Rezerwy" sheetId="4" r:id="rId5"/>
    <sheet name="4.1.6 Lokaty__" sheetId="5" r:id="rId6"/>
    <sheet name="4.1.7 Wynik Finansowy" sheetId="3" r:id="rId7"/>
    <sheet name="4.2.1 Reaskuracja" sheetId="13" r:id="rId8"/>
    <sheet name="4.2.2 Retencja" sheetId="12" r:id="rId9"/>
    <sheet name="4.2.3 Szkodowość" sheetId="10" r:id="rId10"/>
    <sheet name="4.2.4 Poziom Rezerw" sheetId="9" r:id="rId11"/>
    <sheet name="4.2.5 Kapitały własne " sheetId="11" r:id="rId12"/>
    <sheet name="4.2.6 Majątek" sheetId="8" r:id="rId13"/>
    <sheet name="4.2.7 Wskaźnik Zespolony" sheetId="16" r:id="rId14"/>
    <sheet name="4.3.2 Struktura 2016-2025" sheetId="14" r:id="rId15"/>
    <sheet name="4.3.3 Rynek 2016-2025" sheetId="15" r:id="rId16"/>
  </sheets>
  <definedNames>
    <definedName name="GWP_LIFE_15" localSheetId="1">#REF!</definedName>
    <definedName name="GWP_LIFE_15" localSheetId="2">#REF!</definedName>
    <definedName name="GWP_LIFE_15" localSheetId="3">#REF!</definedName>
    <definedName name="GWP_LIFE_15" localSheetId="4">#REF!</definedName>
    <definedName name="GWP_LIFE_15" localSheetId="5">#REF!</definedName>
    <definedName name="GWP_LIFE_15" localSheetId="6">#REF!</definedName>
    <definedName name="GWP_LIFE_15" localSheetId="7">#REF!</definedName>
    <definedName name="GWP_LIFE_15" localSheetId="8">#REF!</definedName>
    <definedName name="GWP_LIFE_15" localSheetId="9">#REF!</definedName>
    <definedName name="GWP_LIFE_15" localSheetId="10">#REF!</definedName>
    <definedName name="GWP_LIFE_15" localSheetId="11">#REF!</definedName>
    <definedName name="GWP_LIFE_15" localSheetId="12">#REF!</definedName>
    <definedName name="GWP_LIFE_15" localSheetId="13">#REF!</definedName>
    <definedName name="GWP_LIFE_15">'4.1.1 Składka'!$C$14:$C$33</definedName>
    <definedName name="GWP_LIFE_16" localSheetId="1">#REF!</definedName>
    <definedName name="GWP_LIFE_16" localSheetId="2">#REF!</definedName>
    <definedName name="GWP_LIFE_16" localSheetId="3">#REF!</definedName>
    <definedName name="GWP_LIFE_16" localSheetId="4">#REF!</definedName>
    <definedName name="GWP_LIFE_16" localSheetId="5">#REF!</definedName>
    <definedName name="GWP_LIFE_16" localSheetId="6">#REF!</definedName>
    <definedName name="GWP_LIFE_16" localSheetId="7">#REF!</definedName>
    <definedName name="GWP_LIFE_16" localSheetId="8">#REF!</definedName>
    <definedName name="GWP_LIFE_16" localSheetId="9">#REF!</definedName>
    <definedName name="GWP_LIFE_16" localSheetId="10">#REF!</definedName>
    <definedName name="GWP_LIFE_16" localSheetId="11">#REF!</definedName>
    <definedName name="GWP_LIFE_16" localSheetId="12">#REF!</definedName>
    <definedName name="GWP_LIFE_16" localSheetId="13">#REF!</definedName>
    <definedName name="GWP_LIFE_16">'4.1.1 Składka'!$D$14:$D$33</definedName>
    <definedName name="GWP_NON_15" localSheetId="2">#REF!</definedName>
    <definedName name="GWP_NON_15" localSheetId="9">#REF!</definedName>
    <definedName name="GWP_NON_15">'4.1.1 Składka'!$C$40:$C$66</definedName>
    <definedName name="GWP_NON_16" localSheetId="2">#REF!</definedName>
    <definedName name="GWP_NON_16" localSheetId="9">#REF!</definedName>
    <definedName name="GWP_NON_16">'4.1.1 Składka'!$D$40:$D$66</definedName>
    <definedName name="_xlnm.Print_Area" localSheetId="0">'4.1.1 Składka'!$A$1:$G$181</definedName>
    <definedName name="_xlnm.Print_Area" localSheetId="1">'4.1.2 Odszkodowania'!$A$1:$G$182</definedName>
    <definedName name="_xlnm.Print_Area" localSheetId="2">'4.1.3 Wynik Techniczny'!$A$2:$E$67</definedName>
    <definedName name="_xlnm.Print_Area" localSheetId="3">'4.1.4 Koszty'!$A$1:$N$137</definedName>
    <definedName name="_xlnm.Print_Area" localSheetId="4">'4.1.5 Rezerwy'!$A$2:$E$67</definedName>
    <definedName name="_xlnm.Print_Area" localSheetId="5">'4.1.6 Lokaty__'!$A$1:$J$67</definedName>
    <definedName name="_xlnm.Print_Area" localSheetId="6">'4.1.7 Wynik Finansowy'!$A$2:$H$67</definedName>
    <definedName name="_xlnm.Print_Area" localSheetId="7">'4.2.1 Reaskuracja'!$A$1:$H$154</definedName>
    <definedName name="_xlnm.Print_Area" localSheetId="8">'4.2.2 Retencja'!$A$1:$E$134</definedName>
    <definedName name="_xlnm.Print_Area" localSheetId="9">'4.2.3 Szkodowość'!$A$1:$E$134</definedName>
    <definedName name="_xlnm.Print_Area" localSheetId="10">'4.2.4 Poziom Rezerw'!$A$1:$E$68</definedName>
    <definedName name="_xlnm.Print_Area" localSheetId="11">'4.2.5 Kapitały własne '!$A$1:$E$69</definedName>
    <definedName name="_xlnm.Print_Area" localSheetId="12">'4.2.6 Majątek'!$A$1:$E$69</definedName>
    <definedName name="_xlnm.Print_Area" localSheetId="13">'4.2.7 Wskaźnik Zespolony'!$A$1:$E$67</definedName>
    <definedName name="_xlnm.Print_Area" localSheetId="14">'4.3.2 Struktura 2016-2025'!$A$1:$L$22</definedName>
    <definedName name="_xlnm.Print_Area" localSheetId="15">'4.3.3 Rynek 2016-2025'!$A$1:$L$50</definedName>
    <definedName name="SKLADKA_LIFE" localSheetId="1">#REF!</definedName>
    <definedName name="SKLADKA_LIFE" localSheetId="2">#REF!</definedName>
    <definedName name="SKLADKA_LIFE" localSheetId="3">#REF!</definedName>
    <definedName name="SKLADKA_LIFE" localSheetId="4">#REF!</definedName>
    <definedName name="SKLADKA_LIFE" localSheetId="5">#REF!</definedName>
    <definedName name="SKLADKA_LIFE" localSheetId="6">#REF!</definedName>
    <definedName name="SKLADKA_LIFE" localSheetId="7">#REF!</definedName>
    <definedName name="SKLADKA_LIFE" localSheetId="8">#REF!</definedName>
    <definedName name="SKLADKA_LIFE" localSheetId="9">#REF!</definedName>
    <definedName name="SKLADKA_LIFE" localSheetId="10">#REF!</definedName>
    <definedName name="SKLADKA_LIFE" localSheetId="11">#REF!</definedName>
    <definedName name="SKLADKA_LIFE" localSheetId="12">#REF!</definedName>
    <definedName name="SKLADKA_LIFE" localSheetId="13">#REF!</definedName>
    <definedName name="SKLADKA_LIFE">'4.1.1 Składka'!$B$14:$B$33</definedName>
    <definedName name="SKLADKA_NON" localSheetId="2">#REF!</definedName>
    <definedName name="SKLADKA_NON" localSheetId="9">#REF!</definedName>
    <definedName name="SKLADKA_NON">'4.1.1 Składka'!$B$40:$B$66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8" i="15" l="1"/>
  <c r="K32" i="15" s="1"/>
  <c r="L28" i="15"/>
  <c r="L32" i="15" s="1"/>
  <c r="L26" i="15"/>
  <c r="K26" i="15"/>
  <c r="L22" i="15"/>
  <c r="K22" i="15"/>
  <c r="L12" i="15"/>
  <c r="C6" i="16"/>
  <c r="D6" i="16"/>
  <c r="E6" i="16" s="1"/>
  <c r="C7" i="16"/>
  <c r="D7" i="16"/>
  <c r="E7" i="16"/>
  <c r="E8" i="16"/>
  <c r="C13" i="16"/>
  <c r="D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C39" i="16"/>
  <c r="D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D6" i="15"/>
  <c r="D7" i="15"/>
  <c r="C8" i="15"/>
  <c r="E8" i="15"/>
  <c r="F8" i="15"/>
  <c r="G8" i="15"/>
  <c r="H8" i="15"/>
  <c r="I8" i="15"/>
  <c r="J8" i="15"/>
  <c r="K8" i="15"/>
  <c r="L8" i="15"/>
  <c r="C12" i="15"/>
  <c r="D12" i="15"/>
  <c r="E12" i="15"/>
  <c r="F12" i="15"/>
  <c r="G12" i="15"/>
  <c r="H12" i="15"/>
  <c r="I12" i="15"/>
  <c r="J12" i="15"/>
  <c r="K12" i="15"/>
  <c r="C18" i="15"/>
  <c r="D18" i="15"/>
  <c r="E18" i="15"/>
  <c r="F18" i="15"/>
  <c r="G18" i="15"/>
  <c r="H18" i="15"/>
  <c r="I18" i="15"/>
  <c r="J18" i="15"/>
  <c r="K18" i="15"/>
  <c r="L18" i="15"/>
  <c r="C22" i="15"/>
  <c r="D22" i="15"/>
  <c r="E22" i="15"/>
  <c r="F22" i="15"/>
  <c r="G22" i="15"/>
  <c r="H22" i="15"/>
  <c r="I22" i="15"/>
  <c r="J22" i="15"/>
  <c r="C26" i="15"/>
  <c r="D26" i="15"/>
  <c r="E26" i="15"/>
  <c r="F26" i="15"/>
  <c r="G26" i="15"/>
  <c r="H26" i="15"/>
  <c r="I26" i="15"/>
  <c r="J26" i="15"/>
  <c r="C28" i="15"/>
  <c r="C32" i="15" s="1"/>
  <c r="D28" i="15"/>
  <c r="D32" i="15" s="1"/>
  <c r="E28" i="15"/>
  <c r="E32" i="15" s="1"/>
  <c r="F28" i="15"/>
  <c r="F32" i="15" s="1"/>
  <c r="G28" i="15"/>
  <c r="G32" i="15" s="1"/>
  <c r="H28" i="15"/>
  <c r="H32" i="15" s="1"/>
  <c r="I28" i="15"/>
  <c r="I32" i="15" s="1"/>
  <c r="J28" i="15"/>
  <c r="J32" i="15" s="1"/>
  <c r="D8" i="15" l="1"/>
  <c r="F6" i="13" l="1"/>
  <c r="G6" i="13"/>
  <c r="H6" i="13" s="1"/>
  <c r="F7" i="13"/>
  <c r="G7" i="13"/>
  <c r="H7" i="13" s="1"/>
  <c r="H8" i="13"/>
  <c r="C13" i="13"/>
  <c r="D13" i="13"/>
  <c r="E13" i="13"/>
  <c r="F13" i="13"/>
  <c r="G13" i="13"/>
  <c r="E14" i="13"/>
  <c r="H14" i="13"/>
  <c r="E15" i="13"/>
  <c r="H15" i="13"/>
  <c r="E16" i="13"/>
  <c r="H16" i="13"/>
  <c r="E17" i="13"/>
  <c r="H17" i="13"/>
  <c r="E18" i="13"/>
  <c r="H18" i="13"/>
  <c r="E19" i="13"/>
  <c r="H19" i="13"/>
  <c r="E20" i="13"/>
  <c r="H20" i="13"/>
  <c r="E21" i="13"/>
  <c r="H21" i="13"/>
  <c r="E22" i="13"/>
  <c r="H22" i="13"/>
  <c r="E23" i="13"/>
  <c r="H23" i="13"/>
  <c r="E24" i="13"/>
  <c r="H24" i="13"/>
  <c r="E25" i="13"/>
  <c r="H25" i="13"/>
  <c r="E26" i="13"/>
  <c r="H26" i="13"/>
  <c r="E27" i="13"/>
  <c r="H27" i="13"/>
  <c r="E28" i="13"/>
  <c r="H28" i="13"/>
  <c r="E29" i="13"/>
  <c r="H29" i="13"/>
  <c r="E30" i="13"/>
  <c r="H30" i="13"/>
  <c r="E31" i="13"/>
  <c r="H31" i="13"/>
  <c r="E32" i="13"/>
  <c r="H32" i="13"/>
  <c r="E33" i="13"/>
  <c r="H33" i="13"/>
  <c r="C34" i="13"/>
  <c r="C6" i="13" s="1"/>
  <c r="D34" i="13"/>
  <c r="D6" i="13" s="1"/>
  <c r="H34" i="13"/>
  <c r="C39" i="13"/>
  <c r="D39" i="13"/>
  <c r="E39" i="13"/>
  <c r="F39" i="13"/>
  <c r="G39" i="13"/>
  <c r="E40" i="13"/>
  <c r="H40" i="13"/>
  <c r="E41" i="13"/>
  <c r="H41" i="13"/>
  <c r="E42" i="13"/>
  <c r="H42" i="13"/>
  <c r="E43" i="13"/>
  <c r="H43" i="13"/>
  <c r="E44" i="13"/>
  <c r="H44" i="13"/>
  <c r="E45" i="13"/>
  <c r="H45" i="13"/>
  <c r="E46" i="13"/>
  <c r="H46" i="13"/>
  <c r="E47" i="13"/>
  <c r="H47" i="13"/>
  <c r="E48" i="13"/>
  <c r="H48" i="13"/>
  <c r="E49" i="13"/>
  <c r="H49" i="13"/>
  <c r="E50" i="13"/>
  <c r="H50" i="13"/>
  <c r="E51" i="13"/>
  <c r="H51" i="13"/>
  <c r="E52" i="13"/>
  <c r="H52" i="13"/>
  <c r="E53" i="13"/>
  <c r="H53" i="13"/>
  <c r="E54" i="13"/>
  <c r="H54" i="13"/>
  <c r="E55" i="13"/>
  <c r="H55" i="13"/>
  <c r="E56" i="13"/>
  <c r="H56" i="13"/>
  <c r="E57" i="13"/>
  <c r="H57" i="13"/>
  <c r="E58" i="13"/>
  <c r="H58" i="13"/>
  <c r="E59" i="13"/>
  <c r="H59" i="13"/>
  <c r="E60" i="13"/>
  <c r="H60" i="13"/>
  <c r="E61" i="13"/>
  <c r="H61" i="13"/>
  <c r="E62" i="13"/>
  <c r="H62" i="13"/>
  <c r="E63" i="13"/>
  <c r="H63" i="13"/>
  <c r="E64" i="13"/>
  <c r="H64" i="13"/>
  <c r="E65" i="13"/>
  <c r="H65" i="13"/>
  <c r="E66" i="13"/>
  <c r="H66" i="13"/>
  <c r="C67" i="13"/>
  <c r="C7" i="13" s="1"/>
  <c r="D67" i="13"/>
  <c r="D7" i="13" s="1"/>
  <c r="H67" i="13"/>
  <c r="C73" i="13"/>
  <c r="D73" i="13"/>
  <c r="E73" i="13"/>
  <c r="F73" i="13"/>
  <c r="G73" i="13"/>
  <c r="F74" i="13"/>
  <c r="G74" i="13"/>
  <c r="H74" i="13" s="1"/>
  <c r="F75" i="13"/>
  <c r="G75" i="13"/>
  <c r="H76" i="13"/>
  <c r="C82" i="13"/>
  <c r="D82" i="13"/>
  <c r="E82" i="13"/>
  <c r="F82" i="13"/>
  <c r="G82" i="13"/>
  <c r="E83" i="13"/>
  <c r="H83" i="13"/>
  <c r="E84" i="13"/>
  <c r="H84" i="13"/>
  <c r="E85" i="13"/>
  <c r="H85" i="13"/>
  <c r="E86" i="13"/>
  <c r="H86" i="13"/>
  <c r="E87" i="13"/>
  <c r="H87" i="13"/>
  <c r="E88" i="13"/>
  <c r="H88" i="13"/>
  <c r="E89" i="13"/>
  <c r="H89" i="13"/>
  <c r="E90" i="13"/>
  <c r="H90" i="13"/>
  <c r="E91" i="13"/>
  <c r="H91" i="13"/>
  <c r="E92" i="13"/>
  <c r="H92" i="13"/>
  <c r="E93" i="13"/>
  <c r="H93" i="13"/>
  <c r="E94" i="13"/>
  <c r="E95" i="13"/>
  <c r="H95" i="13"/>
  <c r="E96" i="13"/>
  <c r="H96" i="13"/>
  <c r="E97" i="13"/>
  <c r="H97" i="13"/>
  <c r="E98" i="13"/>
  <c r="H98" i="13"/>
  <c r="E99" i="13"/>
  <c r="H99" i="13"/>
  <c r="E100" i="13"/>
  <c r="H100" i="13"/>
  <c r="E101" i="13"/>
  <c r="H101" i="13"/>
  <c r="E102" i="13"/>
  <c r="H102" i="13"/>
  <c r="C103" i="13"/>
  <c r="C74" i="13" s="1"/>
  <c r="D103" i="13"/>
  <c r="D74" i="13" s="1"/>
  <c r="H103" i="13"/>
  <c r="C109" i="13"/>
  <c r="D109" i="13"/>
  <c r="E109" i="13"/>
  <c r="F109" i="13"/>
  <c r="G109" i="13"/>
  <c r="E110" i="13"/>
  <c r="H110" i="13"/>
  <c r="E111" i="13"/>
  <c r="H111" i="13"/>
  <c r="E112" i="13"/>
  <c r="H112" i="13"/>
  <c r="E113" i="13"/>
  <c r="H113" i="13"/>
  <c r="E114" i="13"/>
  <c r="H114" i="13"/>
  <c r="E115" i="13"/>
  <c r="H115" i="13"/>
  <c r="E116" i="13"/>
  <c r="H116" i="13"/>
  <c r="E117" i="13"/>
  <c r="H117" i="13"/>
  <c r="E118" i="13"/>
  <c r="H118" i="13"/>
  <c r="E119" i="13"/>
  <c r="H119" i="13"/>
  <c r="E120" i="13"/>
  <c r="H120" i="13"/>
  <c r="E121" i="13"/>
  <c r="H121" i="13"/>
  <c r="E122" i="13"/>
  <c r="H122" i="13"/>
  <c r="E123" i="13"/>
  <c r="H123" i="13"/>
  <c r="E124" i="13"/>
  <c r="H124" i="13"/>
  <c r="E125" i="13"/>
  <c r="H125" i="13"/>
  <c r="E126" i="13"/>
  <c r="H126" i="13"/>
  <c r="E127" i="13"/>
  <c r="H127" i="13"/>
  <c r="E128" i="13"/>
  <c r="H128" i="13"/>
  <c r="E129" i="13"/>
  <c r="H129" i="13"/>
  <c r="E130" i="13"/>
  <c r="H130" i="13"/>
  <c r="E131" i="13"/>
  <c r="H131" i="13"/>
  <c r="E132" i="13"/>
  <c r="H132" i="13"/>
  <c r="E133" i="13"/>
  <c r="H133" i="13"/>
  <c r="E134" i="13"/>
  <c r="H134" i="13"/>
  <c r="E135" i="13"/>
  <c r="H135" i="13"/>
  <c r="E136" i="13"/>
  <c r="H136" i="13"/>
  <c r="C137" i="13"/>
  <c r="C75" i="13" s="1"/>
  <c r="D137" i="13"/>
  <c r="D75" i="13" s="1"/>
  <c r="E75" i="13" s="1"/>
  <c r="E137" i="13"/>
  <c r="H137" i="13"/>
  <c r="C142" i="13"/>
  <c r="D142" i="13"/>
  <c r="E142" i="13"/>
  <c r="F142" i="13"/>
  <c r="G142" i="13"/>
  <c r="H143" i="13"/>
  <c r="H144" i="13"/>
  <c r="C145" i="13"/>
  <c r="D145" i="13"/>
  <c r="H145" i="13"/>
  <c r="C151" i="13"/>
  <c r="D151" i="13"/>
  <c r="E151" i="13"/>
  <c r="F151" i="13"/>
  <c r="G151" i="13"/>
  <c r="H152" i="13"/>
  <c r="H153" i="13"/>
  <c r="C154" i="13"/>
  <c r="E154" i="13" s="1"/>
  <c r="D154" i="13"/>
  <c r="H154" i="13"/>
  <c r="C6" i="12"/>
  <c r="D6" i="12"/>
  <c r="E6" i="12" s="1"/>
  <c r="C7" i="12"/>
  <c r="D7" i="12"/>
  <c r="E7" i="12"/>
  <c r="E8" i="12"/>
  <c r="C13" i="12"/>
  <c r="D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C39" i="12"/>
  <c r="D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C72" i="12"/>
  <c r="D72" i="12"/>
  <c r="C73" i="12"/>
  <c r="D73" i="12"/>
  <c r="E73" i="12" s="1"/>
  <c r="C74" i="12"/>
  <c r="D74" i="12"/>
  <c r="E74" i="12"/>
  <c r="E75" i="12"/>
  <c r="C80" i="12"/>
  <c r="D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C106" i="12"/>
  <c r="D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C6" i="11"/>
  <c r="D6" i="11"/>
  <c r="E6" i="11" s="1"/>
  <c r="C7" i="11"/>
  <c r="D7" i="11"/>
  <c r="E7" i="11"/>
  <c r="E8" i="11"/>
  <c r="C13" i="11"/>
  <c r="D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C39" i="11"/>
  <c r="D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C6" i="10"/>
  <c r="D6" i="10"/>
  <c r="E6" i="10" s="1"/>
  <c r="C7" i="10"/>
  <c r="D7" i="10"/>
  <c r="E7" i="10"/>
  <c r="E8" i="10"/>
  <c r="C13" i="10"/>
  <c r="D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C39" i="10"/>
  <c r="D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C72" i="10"/>
  <c r="D72" i="10"/>
  <c r="C73" i="10"/>
  <c r="D73" i="10"/>
  <c r="E73" i="10" s="1"/>
  <c r="C74" i="10"/>
  <c r="D74" i="10"/>
  <c r="E74" i="10"/>
  <c r="E75" i="10"/>
  <c r="C80" i="10"/>
  <c r="D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C106" i="10"/>
  <c r="D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C6" i="9"/>
  <c r="D6" i="9"/>
  <c r="E6" i="9" s="1"/>
  <c r="C7" i="9"/>
  <c r="D7" i="9"/>
  <c r="E7" i="9" s="1"/>
  <c r="E8" i="9"/>
  <c r="C13" i="9"/>
  <c r="D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C39" i="9"/>
  <c r="D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C6" i="8"/>
  <c r="E6" i="8" s="1"/>
  <c r="D6" i="8"/>
  <c r="C7" i="8"/>
  <c r="D7" i="8"/>
  <c r="E7" i="8" s="1"/>
  <c r="E8" i="8"/>
  <c r="C13" i="8"/>
  <c r="D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C39" i="8"/>
  <c r="D39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C8" i="13" l="1"/>
  <c r="H75" i="13"/>
  <c r="E7" i="13"/>
  <c r="D8" i="13"/>
  <c r="E8" i="13" s="1"/>
  <c r="E6" i="13"/>
  <c r="E67" i="13"/>
  <c r="E145" i="13"/>
  <c r="E103" i="13"/>
  <c r="E34" i="13"/>
  <c r="C76" i="13"/>
  <c r="D76" i="13"/>
  <c r="E76" i="13" s="1"/>
  <c r="E74" i="13"/>
  <c r="C13" i="7" l="1"/>
  <c r="D13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C34" i="7"/>
  <c r="C6" i="7" s="1"/>
  <c r="D34" i="7"/>
  <c r="D6" i="7" s="1"/>
  <c r="C39" i="7"/>
  <c r="D39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C67" i="7"/>
  <c r="C7" i="7" s="1"/>
  <c r="D67" i="7"/>
  <c r="D7" i="7" s="1"/>
  <c r="E67" i="7"/>
  <c r="H136" i="6"/>
  <c r="G136" i="6"/>
  <c r="D136" i="6"/>
  <c r="C136" i="6"/>
  <c r="H135" i="6"/>
  <c r="G135" i="6"/>
  <c r="D135" i="6"/>
  <c r="C135" i="6"/>
  <c r="H134" i="6"/>
  <c r="G134" i="6"/>
  <c r="D134" i="6"/>
  <c r="C134" i="6"/>
  <c r="H133" i="6"/>
  <c r="G133" i="6"/>
  <c r="D133" i="6"/>
  <c r="C133" i="6"/>
  <c r="H132" i="6"/>
  <c r="G132" i="6"/>
  <c r="D132" i="6"/>
  <c r="C132" i="6"/>
  <c r="H131" i="6"/>
  <c r="G131" i="6"/>
  <c r="D131" i="6"/>
  <c r="C131" i="6"/>
  <c r="H130" i="6"/>
  <c r="G130" i="6"/>
  <c r="D130" i="6"/>
  <c r="C130" i="6"/>
  <c r="H129" i="6"/>
  <c r="G129" i="6"/>
  <c r="D129" i="6"/>
  <c r="C129" i="6"/>
  <c r="H128" i="6"/>
  <c r="G128" i="6"/>
  <c r="D128" i="6"/>
  <c r="C128" i="6"/>
  <c r="H127" i="6"/>
  <c r="G127" i="6"/>
  <c r="D127" i="6"/>
  <c r="C127" i="6"/>
  <c r="H126" i="6"/>
  <c r="G126" i="6"/>
  <c r="D126" i="6"/>
  <c r="C126" i="6"/>
  <c r="H125" i="6"/>
  <c r="G125" i="6"/>
  <c r="D125" i="6"/>
  <c r="C125" i="6"/>
  <c r="H124" i="6"/>
  <c r="G124" i="6"/>
  <c r="D124" i="6"/>
  <c r="C124" i="6"/>
  <c r="H123" i="6"/>
  <c r="G123" i="6"/>
  <c r="D123" i="6"/>
  <c r="C123" i="6"/>
  <c r="H122" i="6"/>
  <c r="G122" i="6"/>
  <c r="D122" i="6"/>
  <c r="C122" i="6"/>
  <c r="H121" i="6"/>
  <c r="G121" i="6"/>
  <c r="D121" i="6"/>
  <c r="C121" i="6"/>
  <c r="H120" i="6"/>
  <c r="G120" i="6"/>
  <c r="D120" i="6"/>
  <c r="C120" i="6"/>
  <c r="H119" i="6"/>
  <c r="G119" i="6"/>
  <c r="D119" i="6"/>
  <c r="C119" i="6"/>
  <c r="H118" i="6"/>
  <c r="G118" i="6"/>
  <c r="D118" i="6"/>
  <c r="C118" i="6"/>
  <c r="H117" i="6"/>
  <c r="G117" i="6"/>
  <c r="D117" i="6"/>
  <c r="C117" i="6"/>
  <c r="H116" i="6"/>
  <c r="G116" i="6"/>
  <c r="D116" i="6"/>
  <c r="C116" i="6"/>
  <c r="H115" i="6"/>
  <c r="G115" i="6"/>
  <c r="D115" i="6"/>
  <c r="C115" i="6"/>
  <c r="H114" i="6"/>
  <c r="G114" i="6"/>
  <c r="D114" i="6"/>
  <c r="C114" i="6"/>
  <c r="H113" i="6"/>
  <c r="G113" i="6"/>
  <c r="D113" i="6"/>
  <c r="C113" i="6"/>
  <c r="H112" i="6"/>
  <c r="G112" i="6"/>
  <c r="D112" i="6"/>
  <c r="C112" i="6"/>
  <c r="H111" i="6"/>
  <c r="G111" i="6"/>
  <c r="D111" i="6"/>
  <c r="C111" i="6"/>
  <c r="H110" i="6"/>
  <c r="G110" i="6"/>
  <c r="D110" i="6"/>
  <c r="C110" i="6"/>
  <c r="H102" i="6"/>
  <c r="G102" i="6"/>
  <c r="D102" i="6"/>
  <c r="C102" i="6"/>
  <c r="H101" i="6"/>
  <c r="G101" i="6"/>
  <c r="D101" i="6"/>
  <c r="C101" i="6"/>
  <c r="H100" i="6"/>
  <c r="G100" i="6"/>
  <c r="D100" i="6"/>
  <c r="C100" i="6"/>
  <c r="H99" i="6"/>
  <c r="G99" i="6"/>
  <c r="D99" i="6"/>
  <c r="C99" i="6"/>
  <c r="H98" i="6"/>
  <c r="G98" i="6"/>
  <c r="D98" i="6"/>
  <c r="C98" i="6"/>
  <c r="H97" i="6"/>
  <c r="G97" i="6"/>
  <c r="D97" i="6"/>
  <c r="C97" i="6"/>
  <c r="H96" i="6"/>
  <c r="G96" i="6"/>
  <c r="D96" i="6"/>
  <c r="C96" i="6"/>
  <c r="H95" i="6"/>
  <c r="G95" i="6"/>
  <c r="D95" i="6"/>
  <c r="C95" i="6"/>
  <c r="H94" i="6"/>
  <c r="G94" i="6"/>
  <c r="D94" i="6"/>
  <c r="C94" i="6"/>
  <c r="H93" i="6"/>
  <c r="G93" i="6"/>
  <c r="D93" i="6"/>
  <c r="C93" i="6"/>
  <c r="H92" i="6"/>
  <c r="G92" i="6"/>
  <c r="D92" i="6"/>
  <c r="C92" i="6"/>
  <c r="H91" i="6"/>
  <c r="G91" i="6"/>
  <c r="D91" i="6"/>
  <c r="C91" i="6"/>
  <c r="H90" i="6"/>
  <c r="G90" i="6"/>
  <c r="D90" i="6"/>
  <c r="C90" i="6"/>
  <c r="H89" i="6"/>
  <c r="G89" i="6"/>
  <c r="D89" i="6"/>
  <c r="C89" i="6"/>
  <c r="H88" i="6"/>
  <c r="G88" i="6"/>
  <c r="D88" i="6"/>
  <c r="C88" i="6"/>
  <c r="H87" i="6"/>
  <c r="G87" i="6"/>
  <c r="D87" i="6"/>
  <c r="C87" i="6"/>
  <c r="H86" i="6"/>
  <c r="G86" i="6"/>
  <c r="D86" i="6"/>
  <c r="C86" i="6"/>
  <c r="H85" i="6"/>
  <c r="G85" i="6"/>
  <c r="D85" i="6"/>
  <c r="C85" i="6"/>
  <c r="H84" i="6"/>
  <c r="G84" i="6"/>
  <c r="D84" i="6"/>
  <c r="C84" i="6"/>
  <c r="H83" i="6"/>
  <c r="G83" i="6"/>
  <c r="D83" i="6"/>
  <c r="C83" i="6"/>
  <c r="J75" i="6"/>
  <c r="I75" i="6"/>
  <c r="F75" i="6"/>
  <c r="E75" i="6"/>
  <c r="J74" i="6"/>
  <c r="I74" i="6"/>
  <c r="F74" i="6"/>
  <c r="E74" i="6"/>
  <c r="D73" i="6"/>
  <c r="F73" i="6" s="1"/>
  <c r="C73" i="6"/>
  <c r="E73" i="6" s="1"/>
  <c r="M67" i="6"/>
  <c r="L67" i="6"/>
  <c r="N67" i="6" s="1"/>
  <c r="J67" i="6"/>
  <c r="J7" i="6" s="1"/>
  <c r="I67" i="6"/>
  <c r="G67" i="6"/>
  <c r="F67" i="6"/>
  <c r="F7" i="6" s="1"/>
  <c r="N66" i="6"/>
  <c r="K66" i="6"/>
  <c r="H66" i="6"/>
  <c r="D66" i="6"/>
  <c r="C66" i="6"/>
  <c r="N65" i="6"/>
  <c r="K65" i="6"/>
  <c r="H65" i="6"/>
  <c r="D65" i="6"/>
  <c r="C65" i="6"/>
  <c r="N64" i="6"/>
  <c r="K64" i="6"/>
  <c r="H64" i="6"/>
  <c r="D64" i="6"/>
  <c r="C64" i="6"/>
  <c r="N63" i="6"/>
  <c r="K63" i="6"/>
  <c r="H63" i="6"/>
  <c r="D63" i="6"/>
  <c r="C63" i="6"/>
  <c r="N62" i="6"/>
  <c r="K62" i="6"/>
  <c r="H62" i="6"/>
  <c r="D62" i="6"/>
  <c r="C62" i="6"/>
  <c r="N61" i="6"/>
  <c r="K61" i="6"/>
  <c r="H61" i="6"/>
  <c r="D61" i="6"/>
  <c r="C61" i="6"/>
  <c r="N60" i="6"/>
  <c r="K60" i="6"/>
  <c r="H60" i="6"/>
  <c r="D60" i="6"/>
  <c r="C60" i="6"/>
  <c r="N59" i="6"/>
  <c r="K59" i="6"/>
  <c r="H59" i="6"/>
  <c r="D59" i="6"/>
  <c r="C59" i="6"/>
  <c r="N58" i="6"/>
  <c r="K58" i="6"/>
  <c r="H58" i="6"/>
  <c r="D58" i="6"/>
  <c r="C58" i="6"/>
  <c r="N57" i="6"/>
  <c r="K57" i="6"/>
  <c r="H57" i="6"/>
  <c r="D57" i="6"/>
  <c r="C57" i="6"/>
  <c r="N56" i="6"/>
  <c r="K56" i="6"/>
  <c r="H56" i="6"/>
  <c r="D56" i="6"/>
  <c r="C56" i="6"/>
  <c r="N55" i="6"/>
  <c r="K55" i="6"/>
  <c r="H55" i="6"/>
  <c r="D55" i="6"/>
  <c r="C55" i="6"/>
  <c r="N54" i="6"/>
  <c r="K54" i="6"/>
  <c r="H54" i="6"/>
  <c r="D54" i="6"/>
  <c r="C54" i="6"/>
  <c r="N53" i="6"/>
  <c r="K53" i="6"/>
  <c r="H53" i="6"/>
  <c r="D53" i="6"/>
  <c r="C53" i="6"/>
  <c r="N52" i="6"/>
  <c r="K52" i="6"/>
  <c r="H52" i="6"/>
  <c r="D52" i="6"/>
  <c r="E52" i="6" s="1"/>
  <c r="C52" i="6"/>
  <c r="N51" i="6"/>
  <c r="K51" i="6"/>
  <c r="H51" i="6"/>
  <c r="D51" i="6"/>
  <c r="C51" i="6"/>
  <c r="N50" i="6"/>
  <c r="K50" i="6"/>
  <c r="H50" i="6"/>
  <c r="D50" i="6"/>
  <c r="C50" i="6"/>
  <c r="N49" i="6"/>
  <c r="K49" i="6"/>
  <c r="H49" i="6"/>
  <c r="D49" i="6"/>
  <c r="C49" i="6"/>
  <c r="N48" i="6"/>
  <c r="K48" i="6"/>
  <c r="H48" i="6"/>
  <c r="D48" i="6"/>
  <c r="C48" i="6"/>
  <c r="N47" i="6"/>
  <c r="K47" i="6"/>
  <c r="H47" i="6"/>
  <c r="D47" i="6"/>
  <c r="C47" i="6"/>
  <c r="N46" i="6"/>
  <c r="K46" i="6"/>
  <c r="H46" i="6"/>
  <c r="D46" i="6"/>
  <c r="C46" i="6"/>
  <c r="N45" i="6"/>
  <c r="K45" i="6"/>
  <c r="H45" i="6"/>
  <c r="D45" i="6"/>
  <c r="C45" i="6"/>
  <c r="N44" i="6"/>
  <c r="K44" i="6"/>
  <c r="H44" i="6"/>
  <c r="D44" i="6"/>
  <c r="C44" i="6"/>
  <c r="N43" i="6"/>
  <c r="K43" i="6"/>
  <c r="H43" i="6"/>
  <c r="D43" i="6"/>
  <c r="C43" i="6"/>
  <c r="N42" i="6"/>
  <c r="K42" i="6"/>
  <c r="H42" i="6"/>
  <c r="D42" i="6"/>
  <c r="C42" i="6"/>
  <c r="N41" i="6"/>
  <c r="K41" i="6"/>
  <c r="H41" i="6"/>
  <c r="D41" i="6"/>
  <c r="C41" i="6"/>
  <c r="N40" i="6"/>
  <c r="K40" i="6"/>
  <c r="H40" i="6"/>
  <c r="D40" i="6"/>
  <c r="C40" i="6"/>
  <c r="E39" i="6"/>
  <c r="D39" i="6"/>
  <c r="C39" i="6"/>
  <c r="M34" i="6"/>
  <c r="L34" i="6"/>
  <c r="L6" i="6" s="1"/>
  <c r="J34" i="6"/>
  <c r="J6" i="6" s="1"/>
  <c r="I34" i="6"/>
  <c r="I6" i="6" s="1"/>
  <c r="G34" i="6"/>
  <c r="G6" i="6" s="1"/>
  <c r="F34" i="6"/>
  <c r="N33" i="6"/>
  <c r="K33" i="6"/>
  <c r="H33" i="6"/>
  <c r="D33" i="6"/>
  <c r="C33" i="6"/>
  <c r="N32" i="6"/>
  <c r="K32" i="6"/>
  <c r="H32" i="6"/>
  <c r="D32" i="6"/>
  <c r="C32" i="6"/>
  <c r="N31" i="6"/>
  <c r="K31" i="6"/>
  <c r="H31" i="6"/>
  <c r="D31" i="6"/>
  <c r="C31" i="6"/>
  <c r="N30" i="6"/>
  <c r="K30" i="6"/>
  <c r="H30" i="6"/>
  <c r="D30" i="6"/>
  <c r="C30" i="6"/>
  <c r="N29" i="6"/>
  <c r="K29" i="6"/>
  <c r="H29" i="6"/>
  <c r="D29" i="6"/>
  <c r="C29" i="6"/>
  <c r="N28" i="6"/>
  <c r="K28" i="6"/>
  <c r="H28" i="6"/>
  <c r="D28" i="6"/>
  <c r="C28" i="6"/>
  <c r="E28" i="6" s="1"/>
  <c r="N27" i="6"/>
  <c r="K27" i="6"/>
  <c r="H27" i="6"/>
  <c r="D27" i="6"/>
  <c r="E27" i="6" s="1"/>
  <c r="C27" i="6"/>
  <c r="N26" i="6"/>
  <c r="K26" i="6"/>
  <c r="H26" i="6"/>
  <c r="D26" i="6"/>
  <c r="C26" i="6"/>
  <c r="N25" i="6"/>
  <c r="K25" i="6"/>
  <c r="H25" i="6"/>
  <c r="D25" i="6"/>
  <c r="C25" i="6"/>
  <c r="N24" i="6"/>
  <c r="K24" i="6"/>
  <c r="H24" i="6"/>
  <c r="D24" i="6"/>
  <c r="C24" i="6"/>
  <c r="N23" i="6"/>
  <c r="K23" i="6"/>
  <c r="H23" i="6"/>
  <c r="D23" i="6"/>
  <c r="C23" i="6"/>
  <c r="E23" i="6" s="1"/>
  <c r="N22" i="6"/>
  <c r="K22" i="6"/>
  <c r="H22" i="6"/>
  <c r="D22" i="6"/>
  <c r="C22" i="6"/>
  <c r="N21" i="6"/>
  <c r="K21" i="6"/>
  <c r="H21" i="6"/>
  <c r="D21" i="6"/>
  <c r="C21" i="6"/>
  <c r="N20" i="6"/>
  <c r="K20" i="6"/>
  <c r="H20" i="6"/>
  <c r="D20" i="6"/>
  <c r="C20" i="6"/>
  <c r="N19" i="6"/>
  <c r="K19" i="6"/>
  <c r="H19" i="6"/>
  <c r="D19" i="6"/>
  <c r="C19" i="6"/>
  <c r="N18" i="6"/>
  <c r="K18" i="6"/>
  <c r="H18" i="6"/>
  <c r="D18" i="6"/>
  <c r="C18" i="6"/>
  <c r="N17" i="6"/>
  <c r="K17" i="6"/>
  <c r="H17" i="6"/>
  <c r="D17" i="6"/>
  <c r="E17" i="6" s="1"/>
  <c r="C17" i="6"/>
  <c r="N16" i="6"/>
  <c r="K16" i="6"/>
  <c r="H16" i="6"/>
  <c r="D16" i="6"/>
  <c r="C16" i="6"/>
  <c r="N15" i="6"/>
  <c r="K15" i="6"/>
  <c r="H15" i="6"/>
  <c r="D15" i="6"/>
  <c r="C15" i="6"/>
  <c r="N14" i="6"/>
  <c r="K14" i="6"/>
  <c r="H14" i="6"/>
  <c r="D14" i="6"/>
  <c r="C14" i="6"/>
  <c r="E13" i="6"/>
  <c r="D13" i="6"/>
  <c r="C13" i="6"/>
  <c r="M7" i="6"/>
  <c r="L7" i="6"/>
  <c r="H5" i="6"/>
  <c r="H39" i="6" s="1"/>
  <c r="G5" i="6"/>
  <c r="J5" i="6" s="1"/>
  <c r="F5" i="6"/>
  <c r="I5" i="6" s="1"/>
  <c r="G67" i="5"/>
  <c r="G7" i="5" s="1"/>
  <c r="F67" i="5"/>
  <c r="D67" i="5"/>
  <c r="D7" i="5" s="1"/>
  <c r="C67" i="5"/>
  <c r="H66" i="5"/>
  <c r="E66" i="5"/>
  <c r="H65" i="5"/>
  <c r="E65" i="5"/>
  <c r="H64" i="5"/>
  <c r="E64" i="5"/>
  <c r="H63" i="5"/>
  <c r="E63" i="5"/>
  <c r="H62" i="5"/>
  <c r="E62" i="5"/>
  <c r="H61" i="5"/>
  <c r="E61" i="5"/>
  <c r="H60" i="5"/>
  <c r="E60" i="5"/>
  <c r="H59" i="5"/>
  <c r="E59" i="5"/>
  <c r="H58" i="5"/>
  <c r="E58" i="5"/>
  <c r="H57" i="5"/>
  <c r="E57" i="5"/>
  <c r="H56" i="5"/>
  <c r="E56" i="5"/>
  <c r="H55" i="5"/>
  <c r="E55" i="5"/>
  <c r="H54" i="5"/>
  <c r="E54" i="5"/>
  <c r="H53" i="5"/>
  <c r="E53" i="5"/>
  <c r="H52" i="5"/>
  <c r="E52" i="5"/>
  <c r="H51" i="5"/>
  <c r="E51" i="5"/>
  <c r="H50" i="5"/>
  <c r="E50" i="5"/>
  <c r="H49" i="5"/>
  <c r="E49" i="5"/>
  <c r="H48" i="5"/>
  <c r="E48" i="5"/>
  <c r="H47" i="5"/>
  <c r="E47" i="5"/>
  <c r="H46" i="5"/>
  <c r="E46" i="5"/>
  <c r="H45" i="5"/>
  <c r="E45" i="5"/>
  <c r="H44" i="5"/>
  <c r="E44" i="5"/>
  <c r="H43" i="5"/>
  <c r="E43" i="5"/>
  <c r="H42" i="5"/>
  <c r="E42" i="5"/>
  <c r="H41" i="5"/>
  <c r="E41" i="5"/>
  <c r="H40" i="5"/>
  <c r="E40" i="5"/>
  <c r="E39" i="5"/>
  <c r="D39" i="5"/>
  <c r="C39" i="5"/>
  <c r="G34" i="5"/>
  <c r="G6" i="5" s="1"/>
  <c r="F34" i="5"/>
  <c r="F6" i="5" s="1"/>
  <c r="D34" i="5"/>
  <c r="D6" i="5" s="1"/>
  <c r="C34" i="5"/>
  <c r="C6" i="5" s="1"/>
  <c r="C8" i="5" s="1"/>
  <c r="H33" i="5"/>
  <c r="E33" i="5"/>
  <c r="H32" i="5"/>
  <c r="E32" i="5"/>
  <c r="H31" i="5"/>
  <c r="E31" i="5"/>
  <c r="H30" i="5"/>
  <c r="E30" i="5"/>
  <c r="H29" i="5"/>
  <c r="E29" i="5"/>
  <c r="H28" i="5"/>
  <c r="E28" i="5"/>
  <c r="H27" i="5"/>
  <c r="E27" i="5"/>
  <c r="H26" i="5"/>
  <c r="E26" i="5"/>
  <c r="H25" i="5"/>
  <c r="E25" i="5"/>
  <c r="H24" i="5"/>
  <c r="E24" i="5"/>
  <c r="H23" i="5"/>
  <c r="E23" i="5"/>
  <c r="H22" i="5"/>
  <c r="E22" i="5"/>
  <c r="H21" i="5"/>
  <c r="E21" i="5"/>
  <c r="H20" i="5"/>
  <c r="E20" i="5"/>
  <c r="H19" i="5"/>
  <c r="E19" i="5"/>
  <c r="H18" i="5"/>
  <c r="E18" i="5"/>
  <c r="H17" i="5"/>
  <c r="E17" i="5"/>
  <c r="H16" i="5"/>
  <c r="E16" i="5"/>
  <c r="H15" i="5"/>
  <c r="E15" i="5"/>
  <c r="H14" i="5"/>
  <c r="E14" i="5"/>
  <c r="E13" i="5"/>
  <c r="D13" i="5"/>
  <c r="C13" i="5"/>
  <c r="J7" i="5"/>
  <c r="I7" i="5"/>
  <c r="C7" i="5"/>
  <c r="J6" i="5"/>
  <c r="I6" i="5"/>
  <c r="H5" i="5"/>
  <c r="H39" i="5" s="1"/>
  <c r="G5" i="5"/>
  <c r="G13" i="5" s="1"/>
  <c r="F5" i="5"/>
  <c r="F39" i="5" s="1"/>
  <c r="D67" i="4"/>
  <c r="C67" i="4"/>
  <c r="E67" i="4" s="1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D34" i="4"/>
  <c r="C34" i="4"/>
  <c r="E34" i="4" s="1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39" i="4" s="1"/>
  <c r="D13" i="4"/>
  <c r="D39" i="4" s="1"/>
  <c r="C13" i="4"/>
  <c r="C39" i="4" s="1"/>
  <c r="D7" i="4"/>
  <c r="E7" i="4" s="1"/>
  <c r="C7" i="4"/>
  <c r="D6" i="4"/>
  <c r="D8" i="4" s="1"/>
  <c r="C6" i="4"/>
  <c r="C8" i="4" s="1"/>
  <c r="G67" i="3"/>
  <c r="G7" i="3" s="1"/>
  <c r="F67" i="3"/>
  <c r="H67" i="3" s="1"/>
  <c r="C67" i="3"/>
  <c r="E67" i="3" s="1"/>
  <c r="H66" i="3"/>
  <c r="E66" i="3"/>
  <c r="H65" i="3"/>
  <c r="E65" i="3"/>
  <c r="H64" i="3"/>
  <c r="E64" i="3"/>
  <c r="H63" i="3"/>
  <c r="E63" i="3"/>
  <c r="H62" i="3"/>
  <c r="E62" i="3"/>
  <c r="H61" i="3"/>
  <c r="E61" i="3"/>
  <c r="H60" i="3"/>
  <c r="E60" i="3"/>
  <c r="H59" i="3"/>
  <c r="E59" i="3"/>
  <c r="H58" i="3"/>
  <c r="E58" i="3"/>
  <c r="H57" i="3"/>
  <c r="E57" i="3"/>
  <c r="H56" i="3"/>
  <c r="E56" i="3"/>
  <c r="H55" i="3"/>
  <c r="E55" i="3"/>
  <c r="H54" i="3"/>
  <c r="E54" i="3"/>
  <c r="H53" i="3"/>
  <c r="E53" i="3"/>
  <c r="H52" i="3"/>
  <c r="E52" i="3"/>
  <c r="H51" i="3"/>
  <c r="E51" i="3"/>
  <c r="H50" i="3"/>
  <c r="E50" i="3"/>
  <c r="H49" i="3"/>
  <c r="E49" i="3"/>
  <c r="H48" i="3"/>
  <c r="E48" i="3"/>
  <c r="H47" i="3"/>
  <c r="E47" i="3"/>
  <c r="H46" i="3"/>
  <c r="E46" i="3"/>
  <c r="H45" i="3"/>
  <c r="E45" i="3"/>
  <c r="H44" i="3"/>
  <c r="E44" i="3"/>
  <c r="H43" i="3"/>
  <c r="E43" i="3"/>
  <c r="H42" i="3"/>
  <c r="E42" i="3"/>
  <c r="H41" i="3"/>
  <c r="E41" i="3"/>
  <c r="H40" i="3"/>
  <c r="E40" i="3"/>
  <c r="G34" i="3"/>
  <c r="G6" i="3" s="1"/>
  <c r="F34" i="3"/>
  <c r="D34" i="3"/>
  <c r="D6" i="3" s="1"/>
  <c r="C34" i="3"/>
  <c r="C6" i="3" s="1"/>
  <c r="H33" i="3"/>
  <c r="E33" i="3"/>
  <c r="H32" i="3"/>
  <c r="E32" i="3"/>
  <c r="H31" i="3"/>
  <c r="E31" i="3"/>
  <c r="H30" i="3"/>
  <c r="E30" i="3"/>
  <c r="H29" i="3"/>
  <c r="E29" i="3"/>
  <c r="H28" i="3"/>
  <c r="E28" i="3"/>
  <c r="H27" i="3"/>
  <c r="E27" i="3"/>
  <c r="H26" i="3"/>
  <c r="E26" i="3"/>
  <c r="H25" i="3"/>
  <c r="E25" i="3"/>
  <c r="H24" i="3"/>
  <c r="E24" i="3"/>
  <c r="H23" i="3"/>
  <c r="E23" i="3"/>
  <c r="H22" i="3"/>
  <c r="E22" i="3"/>
  <c r="H21" i="3"/>
  <c r="E21" i="3"/>
  <c r="H20" i="3"/>
  <c r="E20" i="3"/>
  <c r="H19" i="3"/>
  <c r="E19" i="3"/>
  <c r="H18" i="3"/>
  <c r="E18" i="3"/>
  <c r="H17" i="3"/>
  <c r="E17" i="3"/>
  <c r="H16" i="3"/>
  <c r="E16" i="3"/>
  <c r="H15" i="3"/>
  <c r="E15" i="3"/>
  <c r="H14" i="3"/>
  <c r="E14" i="3"/>
  <c r="H13" i="3"/>
  <c r="H39" i="3" s="1"/>
  <c r="G13" i="3"/>
  <c r="G39" i="3" s="1"/>
  <c r="F13" i="3"/>
  <c r="F39" i="3" s="1"/>
  <c r="E13" i="3"/>
  <c r="E39" i="3" s="1"/>
  <c r="D13" i="3"/>
  <c r="D39" i="3" s="1"/>
  <c r="C13" i="3"/>
  <c r="C39" i="3" s="1"/>
  <c r="D7" i="3"/>
  <c r="C7" i="3"/>
  <c r="E7" i="3" s="1"/>
  <c r="F6" i="3"/>
  <c r="E182" i="2"/>
  <c r="D182" i="2"/>
  <c r="C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D154" i="2"/>
  <c r="C154" i="2"/>
  <c r="E148" i="2"/>
  <c r="D148" i="2"/>
  <c r="C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D127" i="2"/>
  <c r="C127" i="2"/>
  <c r="D121" i="2"/>
  <c r="E121" i="2" s="1"/>
  <c r="C121" i="2"/>
  <c r="D120" i="2"/>
  <c r="D122" i="2" s="1"/>
  <c r="E122" i="2" s="1"/>
  <c r="C120" i="2"/>
  <c r="C122" i="2" s="1"/>
  <c r="E119" i="2"/>
  <c r="D119" i="2"/>
  <c r="C119" i="2"/>
  <c r="E113" i="2"/>
  <c r="D113" i="2"/>
  <c r="C113" i="2"/>
  <c r="G110" i="2"/>
  <c r="F110" i="2"/>
  <c r="E110" i="2"/>
  <c r="G109" i="2"/>
  <c r="F109" i="2"/>
  <c r="E109" i="2"/>
  <c r="G108" i="2"/>
  <c r="F108" i="2"/>
  <c r="E108" i="2"/>
  <c r="G107" i="2"/>
  <c r="F107" i="2"/>
  <c r="E107" i="2"/>
  <c r="G106" i="2"/>
  <c r="F106" i="2"/>
  <c r="E106" i="2"/>
  <c r="G105" i="2"/>
  <c r="F105" i="2"/>
  <c r="E105" i="2"/>
  <c r="G104" i="2"/>
  <c r="F104" i="2"/>
  <c r="E104" i="2"/>
  <c r="G103" i="2"/>
  <c r="F103" i="2"/>
  <c r="E103" i="2"/>
  <c r="G102" i="2"/>
  <c r="F102" i="2"/>
  <c r="E102" i="2"/>
  <c r="F101" i="2"/>
  <c r="E101" i="2"/>
  <c r="G100" i="2"/>
  <c r="F100" i="2"/>
  <c r="E100" i="2"/>
  <c r="G99" i="2"/>
  <c r="F99" i="2"/>
  <c r="E99" i="2"/>
  <c r="G98" i="2"/>
  <c r="F98" i="2"/>
  <c r="E98" i="2"/>
  <c r="G97" i="2"/>
  <c r="F97" i="2"/>
  <c r="E97" i="2"/>
  <c r="G96" i="2"/>
  <c r="F96" i="2"/>
  <c r="E96" i="2"/>
  <c r="G95" i="2"/>
  <c r="F95" i="2"/>
  <c r="E95" i="2"/>
  <c r="G94" i="2"/>
  <c r="F94" i="2"/>
  <c r="E94" i="2"/>
  <c r="G93" i="2"/>
  <c r="F93" i="2"/>
  <c r="E93" i="2"/>
  <c r="G92" i="2"/>
  <c r="F92" i="2"/>
  <c r="F113" i="2" s="1"/>
  <c r="E92" i="2"/>
  <c r="E90" i="2"/>
  <c r="D90" i="2"/>
  <c r="G90" i="2" s="1"/>
  <c r="C90" i="2"/>
  <c r="F90" i="2" s="1"/>
  <c r="D83" i="2"/>
  <c r="G76" i="2" s="1"/>
  <c r="C83" i="2"/>
  <c r="F80" i="2"/>
  <c r="E80" i="2"/>
  <c r="G79" i="2"/>
  <c r="F79" i="2"/>
  <c r="E79" i="2"/>
  <c r="G78" i="2"/>
  <c r="F78" i="2"/>
  <c r="E78" i="2"/>
  <c r="G77" i="2"/>
  <c r="F77" i="2"/>
  <c r="E77" i="2"/>
  <c r="F76" i="2"/>
  <c r="E76" i="2"/>
  <c r="F75" i="2"/>
  <c r="F83" i="2" s="1"/>
  <c r="E75" i="2"/>
  <c r="F73" i="2"/>
  <c r="E73" i="2"/>
  <c r="D73" i="2"/>
  <c r="G73" i="2" s="1"/>
  <c r="C73" i="2"/>
  <c r="E67" i="2"/>
  <c r="D67" i="2"/>
  <c r="C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D39" i="2"/>
  <c r="C39" i="2"/>
  <c r="D34" i="2"/>
  <c r="C34" i="2"/>
  <c r="E34" i="2" s="1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D13" i="2"/>
  <c r="C13" i="2"/>
  <c r="D7" i="2"/>
  <c r="C7" i="2"/>
  <c r="E7" i="2" s="1"/>
  <c r="D6" i="2"/>
  <c r="D8" i="2" s="1"/>
  <c r="C6" i="2"/>
  <c r="C8" i="2" s="1"/>
  <c r="D181" i="1"/>
  <c r="E181" i="1" s="1"/>
  <c r="C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D153" i="1"/>
  <c r="C153" i="1"/>
  <c r="D148" i="1"/>
  <c r="E148" i="1" s="1"/>
  <c r="C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D127" i="1"/>
  <c r="C127" i="1"/>
  <c r="C126" i="1"/>
  <c r="C152" i="1" s="1"/>
  <c r="C122" i="1"/>
  <c r="D121" i="1"/>
  <c r="C121" i="1"/>
  <c r="E121" i="1" s="1"/>
  <c r="C120" i="1"/>
  <c r="E119" i="1"/>
  <c r="D119" i="1"/>
  <c r="C119" i="1"/>
  <c r="E113" i="1"/>
  <c r="D113" i="1"/>
  <c r="G109" i="1" s="1"/>
  <c r="C113" i="1"/>
  <c r="G110" i="1"/>
  <c r="F110" i="1"/>
  <c r="E110" i="1"/>
  <c r="F109" i="1"/>
  <c r="E109" i="1"/>
  <c r="G108" i="1"/>
  <c r="F108" i="1"/>
  <c r="E108" i="1"/>
  <c r="G107" i="1"/>
  <c r="F107" i="1"/>
  <c r="E107" i="1"/>
  <c r="G106" i="1"/>
  <c r="F106" i="1"/>
  <c r="E106" i="1"/>
  <c r="G105" i="1"/>
  <c r="F105" i="1"/>
  <c r="E105" i="1"/>
  <c r="G104" i="1"/>
  <c r="F104" i="1"/>
  <c r="E104" i="1"/>
  <c r="G103" i="1"/>
  <c r="F103" i="1"/>
  <c r="E103" i="1"/>
  <c r="G102" i="1"/>
  <c r="F102" i="1"/>
  <c r="E102" i="1"/>
  <c r="G101" i="1"/>
  <c r="F101" i="1"/>
  <c r="E101" i="1"/>
  <c r="G100" i="1"/>
  <c r="F100" i="1"/>
  <c r="E100" i="1"/>
  <c r="G99" i="1"/>
  <c r="F99" i="1"/>
  <c r="E99" i="1"/>
  <c r="G98" i="1"/>
  <c r="F98" i="1"/>
  <c r="E98" i="1"/>
  <c r="G97" i="1"/>
  <c r="F97" i="1"/>
  <c r="E97" i="1"/>
  <c r="G96" i="1"/>
  <c r="F96" i="1"/>
  <c r="E96" i="1"/>
  <c r="G95" i="1"/>
  <c r="F95" i="1"/>
  <c r="E95" i="1"/>
  <c r="G94" i="1"/>
  <c r="F94" i="1"/>
  <c r="E94" i="1"/>
  <c r="G93" i="1"/>
  <c r="F93" i="1"/>
  <c r="F113" i="1" s="1"/>
  <c r="E93" i="1"/>
  <c r="G92" i="1"/>
  <c r="F92" i="1"/>
  <c r="E92" i="1"/>
  <c r="E90" i="1"/>
  <c r="D90" i="1"/>
  <c r="G90" i="1" s="1"/>
  <c r="C90" i="1"/>
  <c r="F90" i="1" s="1"/>
  <c r="D83" i="1"/>
  <c r="G77" i="1" s="1"/>
  <c r="C83" i="1"/>
  <c r="F80" i="1"/>
  <c r="E80" i="1"/>
  <c r="F79" i="1"/>
  <c r="E79" i="1"/>
  <c r="F78" i="1"/>
  <c r="E78" i="1"/>
  <c r="F77" i="1"/>
  <c r="F83" i="1" s="1"/>
  <c r="E77" i="1"/>
  <c r="F76" i="1"/>
  <c r="E76" i="1"/>
  <c r="F75" i="1"/>
  <c r="E75" i="1"/>
  <c r="E73" i="1"/>
  <c r="D73" i="1"/>
  <c r="G73" i="1" s="1"/>
  <c r="C73" i="1"/>
  <c r="F73" i="1" s="1"/>
  <c r="D67" i="1"/>
  <c r="D7" i="1" s="1"/>
  <c r="C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D39" i="1"/>
  <c r="C39" i="1"/>
  <c r="D34" i="1"/>
  <c r="C34" i="1"/>
  <c r="E34" i="1" s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D13" i="1"/>
  <c r="C13" i="1"/>
  <c r="D6" i="1"/>
  <c r="C6" i="1"/>
  <c r="D8" i="3" l="1"/>
  <c r="H34" i="3"/>
  <c r="H6" i="3"/>
  <c r="E41" i="6"/>
  <c r="E51" i="6"/>
  <c r="E50" i="6"/>
  <c r="E29" i="6"/>
  <c r="E61" i="6"/>
  <c r="E42" i="6"/>
  <c r="E53" i="6"/>
  <c r="H67" i="6"/>
  <c r="K6" i="6"/>
  <c r="E18" i="6"/>
  <c r="E45" i="6"/>
  <c r="C67" i="6"/>
  <c r="C7" i="6" s="1"/>
  <c r="F13" i="6"/>
  <c r="E49" i="6"/>
  <c r="E26" i="6"/>
  <c r="E21" i="6"/>
  <c r="E24" i="6"/>
  <c r="N34" i="6"/>
  <c r="E58" i="6"/>
  <c r="E16" i="6"/>
  <c r="E19" i="6"/>
  <c r="H13" i="6"/>
  <c r="E30" i="6"/>
  <c r="E56" i="6"/>
  <c r="E25" i="6"/>
  <c r="E33" i="6"/>
  <c r="E59" i="6"/>
  <c r="E14" i="6"/>
  <c r="E65" i="6"/>
  <c r="K5" i="6"/>
  <c r="K13" i="6" s="1"/>
  <c r="E20" i="6"/>
  <c r="N7" i="6"/>
  <c r="E31" i="6"/>
  <c r="H34" i="6"/>
  <c r="E57" i="6"/>
  <c r="E60" i="6"/>
  <c r="K34" i="6"/>
  <c r="E44" i="6"/>
  <c r="E63" i="6"/>
  <c r="I39" i="6"/>
  <c r="L5" i="6"/>
  <c r="D67" i="6"/>
  <c r="D7" i="6" s="1"/>
  <c r="E48" i="6"/>
  <c r="E64" i="6"/>
  <c r="C137" i="6"/>
  <c r="C75" i="6" s="1"/>
  <c r="F6" i="6"/>
  <c r="F8" i="6" s="1"/>
  <c r="G13" i="6"/>
  <c r="E43" i="6"/>
  <c r="D137" i="6"/>
  <c r="D75" i="6" s="1"/>
  <c r="G137" i="6"/>
  <c r="G75" i="6" s="1"/>
  <c r="E32" i="6"/>
  <c r="E46" i="6"/>
  <c r="E54" i="6"/>
  <c r="E62" i="6"/>
  <c r="H137" i="6"/>
  <c r="H75" i="6" s="1"/>
  <c r="C103" i="6"/>
  <c r="C74" i="6" s="1"/>
  <c r="D103" i="6"/>
  <c r="D74" i="6" s="1"/>
  <c r="M6" i="6"/>
  <c r="M8" i="6" s="1"/>
  <c r="E22" i="6"/>
  <c r="H103" i="6"/>
  <c r="H74" i="6" s="1"/>
  <c r="G7" i="6"/>
  <c r="H7" i="6" s="1"/>
  <c r="E47" i="6"/>
  <c r="E55" i="6"/>
  <c r="L8" i="6"/>
  <c r="F39" i="6"/>
  <c r="C34" i="6"/>
  <c r="C6" i="6" s="1"/>
  <c r="G39" i="6"/>
  <c r="G103" i="6"/>
  <c r="G74" i="6" s="1"/>
  <c r="E15" i="6"/>
  <c r="E66" i="6"/>
  <c r="H67" i="5"/>
  <c r="H6" i="5"/>
  <c r="H34" i="5"/>
  <c r="G39" i="5"/>
  <c r="E67" i="5"/>
  <c r="E7" i="5"/>
  <c r="F7" i="5"/>
  <c r="H7" i="5" s="1"/>
  <c r="F8" i="5"/>
  <c r="D8" i="5"/>
  <c r="E8" i="5" s="1"/>
  <c r="G8" i="5"/>
  <c r="E7" i="7"/>
  <c r="C8" i="7"/>
  <c r="E34" i="7"/>
  <c r="E6" i="7"/>
  <c r="D8" i="7"/>
  <c r="E8" i="7" s="1"/>
  <c r="J8" i="6"/>
  <c r="G73" i="6"/>
  <c r="E82" i="6"/>
  <c r="E109" i="6" s="1"/>
  <c r="J39" i="6"/>
  <c r="M5" i="6"/>
  <c r="J13" i="6"/>
  <c r="H73" i="6"/>
  <c r="F82" i="6"/>
  <c r="F109" i="6" s="1"/>
  <c r="E40" i="6"/>
  <c r="K67" i="6"/>
  <c r="I13" i="6"/>
  <c r="D34" i="6"/>
  <c r="D6" i="6" s="1"/>
  <c r="C82" i="6"/>
  <c r="C109" i="6" s="1"/>
  <c r="D82" i="6"/>
  <c r="D109" i="6" s="1"/>
  <c r="I7" i="6"/>
  <c r="I8" i="6" s="1"/>
  <c r="J5" i="5"/>
  <c r="H13" i="5"/>
  <c r="F13" i="5"/>
  <c r="I5" i="5"/>
  <c r="E6" i="5"/>
  <c r="E34" i="5"/>
  <c r="E8" i="4"/>
  <c r="E6" i="4"/>
  <c r="G8" i="3"/>
  <c r="E6" i="3"/>
  <c r="C8" i="3"/>
  <c r="E8" i="3" s="1"/>
  <c r="F7" i="3"/>
  <c r="H7" i="3" s="1"/>
  <c r="E34" i="3"/>
  <c r="F8" i="3"/>
  <c r="E8" i="2"/>
  <c r="E6" i="2"/>
  <c r="E120" i="2"/>
  <c r="G75" i="2"/>
  <c r="G80" i="2"/>
  <c r="G101" i="2"/>
  <c r="G113" i="2" s="1"/>
  <c r="E83" i="2"/>
  <c r="G113" i="1"/>
  <c r="D8" i="1"/>
  <c r="G76" i="1"/>
  <c r="E83" i="1"/>
  <c r="E6" i="1"/>
  <c r="C7" i="1"/>
  <c r="E7" i="1" s="1"/>
  <c r="G79" i="1"/>
  <c r="D120" i="1"/>
  <c r="G78" i="1"/>
  <c r="G80" i="1"/>
  <c r="G75" i="1"/>
  <c r="G83" i="1" s="1"/>
  <c r="E67" i="1"/>
  <c r="N5" i="6" l="1"/>
  <c r="K39" i="6"/>
  <c r="D76" i="6"/>
  <c r="E7" i="6"/>
  <c r="N6" i="6"/>
  <c r="H76" i="6"/>
  <c r="E67" i="6"/>
  <c r="G76" i="6"/>
  <c r="N8" i="6"/>
  <c r="H6" i="6"/>
  <c r="G8" i="6"/>
  <c r="H8" i="6" s="1"/>
  <c r="K8" i="6"/>
  <c r="L39" i="6"/>
  <c r="L13" i="6"/>
  <c r="K7" i="6"/>
  <c r="H8" i="5"/>
  <c r="M39" i="6"/>
  <c r="M13" i="6"/>
  <c r="C76" i="6"/>
  <c r="E6" i="6"/>
  <c r="D8" i="6"/>
  <c r="J73" i="6"/>
  <c r="J82" i="6" s="1"/>
  <c r="J109" i="6" s="1"/>
  <c r="H82" i="6"/>
  <c r="H109" i="6" s="1"/>
  <c r="N39" i="6"/>
  <c r="N13" i="6"/>
  <c r="I73" i="6"/>
  <c r="I82" i="6" s="1"/>
  <c r="I109" i="6" s="1"/>
  <c r="G82" i="6"/>
  <c r="G109" i="6" s="1"/>
  <c r="C8" i="6"/>
  <c r="E34" i="6"/>
  <c r="J13" i="5"/>
  <c r="J39" i="5"/>
  <c r="I39" i="5"/>
  <c r="I13" i="5"/>
  <c r="H8" i="3"/>
  <c r="G83" i="2"/>
  <c r="E120" i="1"/>
  <c r="D122" i="1"/>
  <c r="E122" i="1" s="1"/>
  <c r="C8" i="1"/>
  <c r="E8" i="1" s="1"/>
  <c r="E8" i="6" l="1"/>
</calcChain>
</file>

<file path=xl/sharedStrings.xml><?xml version="1.0" encoding="utf-8"?>
<sst xmlns="http://schemas.openxmlformats.org/spreadsheetml/2006/main" count="2599" uniqueCount="249">
  <si>
    <t>Składka przypisana brutto w tys. zł</t>
  </si>
  <si>
    <t>Lp.</t>
  </si>
  <si>
    <t>Dział</t>
  </si>
  <si>
    <t>Składka przypisana brutto</t>
  </si>
  <si>
    <t>Dynamika</t>
  </si>
  <si>
    <t>24/25</t>
  </si>
  <si>
    <t>1.</t>
  </si>
  <si>
    <t>Dział I</t>
  </si>
  <si>
    <t>2.</t>
  </si>
  <si>
    <t>Dział II</t>
  </si>
  <si>
    <t>Ogółem</t>
  </si>
  <si>
    <t>Składka przypisana brutto w tys. zł w Dziale I</t>
  </si>
  <si>
    <t>Nazwa ubezpieczyciela</t>
  </si>
  <si>
    <t>ALLIANZ  ŻYCIE POLSKA SA</t>
  </si>
  <si>
    <t>CA ŻYCIE SA</t>
  </si>
  <si>
    <t>3.</t>
  </si>
  <si>
    <t>CARDIF POLSKA SA</t>
  </si>
  <si>
    <t>4.</t>
  </si>
  <si>
    <t>ERGO HESTIA STUnŻ SA</t>
  </si>
  <si>
    <t>5.</t>
  </si>
  <si>
    <t>EUROPA ŻYCIE SA</t>
  </si>
  <si>
    <t>6.</t>
  </si>
  <si>
    <t>GENERALI ŻYCIE SA</t>
  </si>
  <si>
    <t>7.</t>
  </si>
  <si>
    <t>INTER - ŻYCIE SA</t>
  </si>
  <si>
    <t>8.</t>
  </si>
  <si>
    <t>NATIONALE NEDERLANDEN SA</t>
  </si>
  <si>
    <t>9.</t>
  </si>
  <si>
    <t>OPEN LIFE SA</t>
  </si>
  <si>
    <t>10.</t>
  </si>
  <si>
    <t>PKO ŻYCIE SA</t>
  </si>
  <si>
    <t>11.</t>
  </si>
  <si>
    <t>POCZTOWE ŻYCIE  SA</t>
  </si>
  <si>
    <t>12.</t>
  </si>
  <si>
    <t>PZU ŻYCIE SA</t>
  </si>
  <si>
    <t>13.</t>
  </si>
  <si>
    <t>REJENT LIFE TUW</t>
  </si>
  <si>
    <t>14.</t>
  </si>
  <si>
    <t>SALTUS ŻYCIE SA</t>
  </si>
  <si>
    <t>15.</t>
  </si>
  <si>
    <t>SANTANDER ALLIANZ ŻYCIE SA</t>
  </si>
  <si>
    <t>16.</t>
  </si>
  <si>
    <t>SIGNAL IDUNA ŻYCIE SA</t>
  </si>
  <si>
    <t>17.</t>
  </si>
  <si>
    <t>UNIQA ŻYCIE SA</t>
  </si>
  <si>
    <t>18.</t>
  </si>
  <si>
    <t>UNUM ŻYCIE SA</t>
  </si>
  <si>
    <t>19.</t>
  </si>
  <si>
    <t>VIENNA LIFE SA</t>
  </si>
  <si>
    <t>20.</t>
  </si>
  <si>
    <t>WARTA TUnŻ SA</t>
  </si>
  <si>
    <t>Składka przypisana brutto w tys. zł w Dziale II</t>
  </si>
  <si>
    <t>AGRO TUW</t>
  </si>
  <si>
    <t>ALLIANZ POLSKA SA</t>
  </si>
  <si>
    <t>COMPENSA SA</t>
  </si>
  <si>
    <t>CREDIT AGRICOLE TU SA</t>
  </si>
  <si>
    <t>CUPRUM TUW</t>
  </si>
  <si>
    <t>ERGO HESTIA SA</t>
  </si>
  <si>
    <t>EULER HERMES SA</t>
  </si>
  <si>
    <t>EUROPA SA</t>
  </si>
  <si>
    <t>GENERALI SA</t>
  </si>
  <si>
    <t>INTER POLSKA SA</t>
  </si>
  <si>
    <t>INTERRISK SA</t>
  </si>
  <si>
    <t>KUKE SA</t>
  </si>
  <si>
    <t>LINK4 SA</t>
  </si>
  <si>
    <t>NATIONALE NEDERLANDEN TU SA</t>
  </si>
  <si>
    <t>PARTNER SA</t>
  </si>
  <si>
    <t>PKO TU SA</t>
  </si>
  <si>
    <t>PTR SA</t>
  </si>
  <si>
    <t>PZU SA</t>
  </si>
  <si>
    <t>PZUW TUW</t>
  </si>
  <si>
    <t>SALTUS TUW</t>
  </si>
  <si>
    <t>21.</t>
  </si>
  <si>
    <t>SANTANDER ALLIANZ SA</t>
  </si>
  <si>
    <t>22.</t>
  </si>
  <si>
    <t>SIGNAL IDUNA POLSKA SA</t>
  </si>
  <si>
    <t>23.</t>
  </si>
  <si>
    <t>TUW TUW</t>
  </si>
  <si>
    <t>24.</t>
  </si>
  <si>
    <t>TUZ UBEZPIECZENIA SA</t>
  </si>
  <si>
    <t>25.</t>
  </si>
  <si>
    <t>UNIQA SA</t>
  </si>
  <si>
    <t>26.</t>
  </si>
  <si>
    <t>WARTA SA</t>
  </si>
  <si>
    <t>27.</t>
  </si>
  <si>
    <t>ZDROWIE SA</t>
  </si>
  <si>
    <t>Składka przypisana brutto w tys. zł wg grup ryzyka w Dziale I</t>
  </si>
  <si>
    <t>Wyszczególnienie</t>
  </si>
  <si>
    <t>Udział w składce przypisanej brutto ogółem</t>
  </si>
  <si>
    <t>Grupa I Ubezpieczenia na życie</t>
  </si>
  <si>
    <t>Grupa II Ubezpieczenia posagowe, zaopatrzenia dzieci</t>
  </si>
  <si>
    <t>Grupa III Ubezpieczenia na życie, jeżeli są związane z ubezpieczeniowym funduszem kapitałowym</t>
  </si>
  <si>
    <t>Grupa IV Ubezpieczenia rentowe</t>
  </si>
  <si>
    <t>Grupa V Ubezpieczenia wypadkowe, jeśli są uzupełnieniem ubezpieczeń wymienionych w grupach 1-4</t>
  </si>
  <si>
    <t>Reasekuracja czynna</t>
  </si>
  <si>
    <t xml:space="preserve"> Składka przypisana brutto w tys. zł. wg grup ryzyka w Dziale II</t>
  </si>
  <si>
    <t>Grupa I Ubezpieczenia wypadku, w tym wypadku przy pracy i choroby zawodowej</t>
  </si>
  <si>
    <t>Grupa II Ubezpieczenie choroby</t>
  </si>
  <si>
    <t>Grupa III Ubezpieczenie casco pojazdów lądowych, z wyjątkiem pojazdów szynowych</t>
  </si>
  <si>
    <t>Grupa IV Ubezpieczenie casco pojazdów szynowych</t>
  </si>
  <si>
    <t>Grupa V Ubezpieczenie casco statków powietrznych</t>
  </si>
  <si>
    <t>Grupa VI Ubezpieczenie żeglugi morskiej i śródlądowej</t>
  </si>
  <si>
    <t>Grupa VII Ubezpieczenie przedmiotów w transporcie</t>
  </si>
  <si>
    <t>Grupa VIII Ubezpieczenie szkód spowodowanych żywiołami nie ujęte w grupach 3-7</t>
  </si>
  <si>
    <t>Grupa IX Ubezpieczenie pozostałych szkód rzeczowych, nie ujętych w grupach 3-8</t>
  </si>
  <si>
    <t>Grupa X Ubezpieczenie odpowiedzialności cywilnej wynikającej z posiadania i użytkowania pojazdów lądowych</t>
  </si>
  <si>
    <t>Grupa XI Ubezpieczenie odpowiedzialności cywilnej wynikającej z posiadania i użytkowania pojazdów powietrznych</t>
  </si>
  <si>
    <t>Grupa XII Ubezpieczenie odpowiedzialności cywilnej za żeglugę morską i śródlądową</t>
  </si>
  <si>
    <t>Grupa XIII Ubezpieczenie odpowiedzialności cywilnej nie ujętej w grupach 10-12</t>
  </si>
  <si>
    <t>Grupa XIV Ubezpieczenie kredytu</t>
  </si>
  <si>
    <t>Grupa XV Gwarancja ubezpieczeniowa</t>
  </si>
  <si>
    <t>Grupa XVI Ubezpieczenie różnych ryzyk finansowych</t>
  </si>
  <si>
    <t>Grupa XVII Ubezpieczenie ochrony prawnej</t>
  </si>
  <si>
    <t xml:space="preserve">Grupa XVIII Ubezpieczenie świadczenia pomocy na korzyść osób, które popadły w trudności w czasie podróży lub podczas ... </t>
  </si>
  <si>
    <t>Grupa XIX Reasekuracja czynna</t>
  </si>
  <si>
    <t>Składka zarobiona na udziale własnym w tys. zł</t>
  </si>
  <si>
    <t>Składka zarobiona na udziale własnym</t>
  </si>
  <si>
    <t>Składka zarobiona na udziale własnym w tys. zł w Dziale I</t>
  </si>
  <si>
    <t>Składka zarobiona na udziale własnym w tys. zł w Dziale II</t>
  </si>
  <si>
    <t>Odszkodowania i świadczenia wypłacone brutto w tys. zł</t>
  </si>
  <si>
    <t>Odszkodowania i świadczenia wypłacone brutto</t>
  </si>
  <si>
    <t>Suma</t>
  </si>
  <si>
    <t>Odszkodowania i świadczenia wypłacone brutto w tys. zł w Dziale I</t>
  </si>
  <si>
    <t>Odszkodowania i świadczenia wypłacone brutto w tys. zł w Dziale II</t>
  </si>
  <si>
    <t>Odszkodowania i świadczenia wypłacone brutto w tys. zł. wg grup ryzyka w Dziale I .</t>
  </si>
  <si>
    <t>Dynamika w %</t>
  </si>
  <si>
    <t>Udział w odszkodowaniach i świadczeniach brutto ogółem</t>
  </si>
  <si>
    <t xml:space="preserve">Odszkodowania i świadczenia wypłacone brutto w tys. zł. wg grup ryzyka w Dziale II </t>
  </si>
  <si>
    <t xml:space="preserve">Grupa XVIII Ubezpieczenie świadczenia pomocy na korzyść osób które, popadły w trudności w czasie podróży lub podczas ... </t>
  </si>
  <si>
    <t xml:space="preserve">Odszkodowania i świadczenia na udziale własnym w tys. zł </t>
  </si>
  <si>
    <t xml:space="preserve">Odszkodowania i świadczenia wypłacone na udziale własnym </t>
  </si>
  <si>
    <t>Odszkodowania i świadczenia wypłacone na udziale własnym w tys. zł w Dziale I</t>
  </si>
  <si>
    <t>Odszkodowania i świadczenia na udziale własnym w tys. zł w Dziale II</t>
  </si>
  <si>
    <t>Wynik finansowy brutto i netto w tys. zł</t>
  </si>
  <si>
    <t>Wynik finansowy brutto</t>
  </si>
  <si>
    <t>Wynik finansowy netto</t>
  </si>
  <si>
    <t>Wynik finansowy brutto i netto w tys. zł w Dziale I</t>
  </si>
  <si>
    <t>Wynik finansowy brutto i netto w tys. zł w Dziale II</t>
  </si>
  <si>
    <t>Rezerwy techniczno-ubezpieczeniowe brutto w tys. zł</t>
  </si>
  <si>
    <t>Rezerwy techniczno-ubezpieczeniowe brutto</t>
  </si>
  <si>
    <t>Rezerwy techniczno-ubezpieczeniowe brutto w tys. zł w Dziale I</t>
  </si>
  <si>
    <t>Rezerwy techniczno-ubezpieczeniowe brutto w tys. zł w Dziale II</t>
  </si>
  <si>
    <t xml:space="preserve">Lokaty w tys. zł </t>
  </si>
  <si>
    <t>Lokaty</t>
  </si>
  <si>
    <t>Dochody z lokat</t>
  </si>
  <si>
    <t>Rentowność lokat</t>
  </si>
  <si>
    <t>Lokaty w Dziale I w tys. zł</t>
  </si>
  <si>
    <t>Lokaty w Dziale II w tys. Zł</t>
  </si>
  <si>
    <t xml:space="preserve">Koszty działalności ubezpieczeniowej w tys. zł </t>
  </si>
  <si>
    <t>Koszty działalności ubezpieczeniowej</t>
  </si>
  <si>
    <t>Koszty akwizycji</t>
  </si>
  <si>
    <t>Koszty administracyjne</t>
  </si>
  <si>
    <t>Otrzymane prowizje</t>
  </si>
  <si>
    <t>Koszty działalności ubezpieczeniowej w tys. zł w Dziale I</t>
  </si>
  <si>
    <t>Koszty działalności ubezpieczeniowej w tys. zł w Dziale II</t>
  </si>
  <si>
    <t>Koszty akwizycji i koszty administracyjne i ich udział w składce przypisanej brutto w tys. zł</t>
  </si>
  <si>
    <t xml:space="preserve">Koszty </t>
  </si>
  <si>
    <t xml:space="preserve">Udział w składce </t>
  </si>
  <si>
    <t>akwizycji</t>
  </si>
  <si>
    <t>przypisanej brutto</t>
  </si>
  <si>
    <t>administracyjne</t>
  </si>
  <si>
    <t>Koszty akwizycji i koszty administracyjne i ich udział w składce przypisanej brutto w tys. zł w Dziale I</t>
  </si>
  <si>
    <t>Koszty akwizycji i koszty administracyjne i ich udział w składce przypisanej brutto w tys. zł w Dziale II</t>
  </si>
  <si>
    <t>`</t>
  </si>
  <si>
    <t>Techniczny wynik ubezpieczeń</t>
  </si>
  <si>
    <t>Techniczny wynik ubezpieczeń w tys. zł w Dziale II</t>
  </si>
  <si>
    <t>Techniczny wynik ubezpieczeń w tys. zł w Dziale I</t>
  </si>
  <si>
    <t>Techniczny wynik ubezpieczeń w tys. zł</t>
  </si>
  <si>
    <t>Rentowność majątku</t>
  </si>
  <si>
    <t>Rentowność majątku w Dziale II</t>
  </si>
  <si>
    <t>Zmiana w p.p.</t>
  </si>
  <si>
    <t>Rentowność majątku w Dziale I</t>
  </si>
  <si>
    <t>Poziom rezerw</t>
  </si>
  <si>
    <t>Poziom rezerw techniczno-ubezpieczeniowych na udziale własnym do składki przypisanej na udziale własnym w Dziale II</t>
  </si>
  <si>
    <t>Poziom rezerw techniczno-ubezpieczeniowych na udziale własnym do składki przypisanej na udziale własnym w Dziale I</t>
  </si>
  <si>
    <t>Poziom rezerw techniczno-ubezpieczeniowych na udziale własnym do składki przypisanej na udziale własnym</t>
  </si>
  <si>
    <t>Współczynnik szkodowości netto</t>
  </si>
  <si>
    <t>Współczynnik szkodowości netto w Dziale II</t>
  </si>
  <si>
    <t>Współczynnik szkodowości netto w Dziale I</t>
  </si>
  <si>
    <t xml:space="preserve">Dział </t>
  </si>
  <si>
    <t>Współczynnik szkodowości brutto</t>
  </si>
  <si>
    <t>Współczynnik szkodowości brutto w Dziale II</t>
  </si>
  <si>
    <t>Współczynnik szkodowości brutto w Dziale I</t>
  </si>
  <si>
    <t>Rentowność kapitałów własnych</t>
  </si>
  <si>
    <t>Rentowność kapitałów własnych w Dziale II</t>
  </si>
  <si>
    <t>Rentowność kapitałów własnych w Dziale I</t>
  </si>
  <si>
    <t>Współczynnik zatrzymania odszkodowań</t>
  </si>
  <si>
    <t>Współczynnik zatrzymania odszkodowań w Dziale II</t>
  </si>
  <si>
    <t>Współczynnik zatrzymania odszkodowań w Dziale I</t>
  </si>
  <si>
    <t>29.</t>
  </si>
  <si>
    <t>Współczynnik retencji</t>
  </si>
  <si>
    <t>Współczynnik retencji w Dziale II</t>
  </si>
  <si>
    <t>Współczynnik retencji w Dziale I</t>
  </si>
  <si>
    <t>X</t>
  </si>
  <si>
    <t xml:space="preserve">Udział odszkodowań i świadczeń brutto z reasekuracji czynnej w odszkodowaniach i świadczeniach brutto </t>
  </si>
  <si>
    <t>Odszkodowania i świadczenia brutto z reasekuracji czynnej</t>
  </si>
  <si>
    <t>Reasekuracja czynna - odszkodowania i świadczenia brutto w tys. zł</t>
  </si>
  <si>
    <t>Udział reasekuracji czynnej w składce przypisanej brutto (%)</t>
  </si>
  <si>
    <t xml:space="preserve">Składka przypisana brutto </t>
  </si>
  <si>
    <t>Reasekuracja czynna - składka przypisana brutto w tys. zł</t>
  </si>
  <si>
    <t>Udział reasekuratorów w odszkodowaniach i świadczeniach brutto (%)</t>
  </si>
  <si>
    <t>Udział reasekuratorów w odszkodowaniach i świadczeniach brutto</t>
  </si>
  <si>
    <t>Reasekuracja bierna - udział reasekuratorów w odszkodowaniach i świadczeniach brutto w tys. zł w Dziale II</t>
  </si>
  <si>
    <t>Reasekuracja bierna - udział reasekuratorów w odszkodowaniach i świadczeniach brutto w tys. zł w Dziale I</t>
  </si>
  <si>
    <t>Reasekuracja bierna - udział reasekuratorów w odszkodowaniach i świadczeniach brutto w tys. zł</t>
  </si>
  <si>
    <t>Udział reasekuratorów w składce brutto (%)</t>
  </si>
  <si>
    <t>Udział reasekuratorów w składce brutto</t>
  </si>
  <si>
    <t>Reasekuracja bierna - udział reasekuratorów w składce przypisanej brutto w tys. zł w Dziale II</t>
  </si>
  <si>
    <t>Reasekuracja bierna - udział reasekuratorów w składce przypisanej brutto w tys. zł w Dziale I</t>
  </si>
  <si>
    <t>Reasekuracja bierna - udział reasekuratorów w składce przypisanej brutto w tys. zł</t>
  </si>
  <si>
    <t>reasekuracja czynna</t>
  </si>
  <si>
    <t>pozostałe (gr. XVIII)</t>
  </si>
  <si>
    <t>finansowe (gr. XIV do XVII)</t>
  </si>
  <si>
    <t>OC ogólne (gr. XIII)</t>
  </si>
  <si>
    <t>M.A.T. (gr. IV do VII, XI, XII)</t>
  </si>
  <si>
    <t>OC komunikacyjne (gr. X)</t>
  </si>
  <si>
    <t>auto casco (gr. III)</t>
  </si>
  <si>
    <t>rzeczowe (gr. VIII+IX)</t>
  </si>
  <si>
    <t>pozostałe osobowe (gr. I+II)</t>
  </si>
  <si>
    <t>struktura składki przypisanej brutto wg rodzajów działalności w Dziale II (w %)</t>
  </si>
  <si>
    <t>grupa V</t>
  </si>
  <si>
    <t>grupa IV</t>
  </si>
  <si>
    <t>grupa III</t>
  </si>
  <si>
    <t>grupa II</t>
  </si>
  <si>
    <t>grupa I</t>
  </si>
  <si>
    <t>struktura składki przypisanej brutto wg grup w Dziale I (w %)</t>
  </si>
  <si>
    <t>Rok</t>
  </si>
  <si>
    <t>Liczba ludności w tysiącach</t>
  </si>
  <si>
    <t>Lata</t>
  </si>
  <si>
    <t>liczba ludności Polski w mln. w latach 2015 - 2025 dane GUS:</t>
  </si>
  <si>
    <t>inflacja 2025 = 2,4%</t>
  </si>
  <si>
    <t>*) wielkości w mln PLN podawane są w wartościach realnych z 2025 r. po przeliczeniu o wskaźniki inflacji publikowane przez GUS</t>
  </si>
  <si>
    <t>lokaty na rachunek i ryzyko ubezpieczającego (C)</t>
  </si>
  <si>
    <t>lokaty (B)</t>
  </si>
  <si>
    <t>Dział I, w tym:</t>
  </si>
  <si>
    <t>lokaty w ujęciu bilansowym (w mln PLN)*</t>
  </si>
  <si>
    <r>
      <t xml:space="preserve">składka przypisana brutto </t>
    </r>
    <r>
      <rPr>
        <b/>
        <i/>
        <sz val="10"/>
        <rFont val="Arial"/>
        <family val="2"/>
        <charset val="238"/>
      </rPr>
      <t>per capita</t>
    </r>
    <r>
      <rPr>
        <b/>
        <sz val="10"/>
        <rFont val="Arial"/>
        <family val="2"/>
        <charset val="238"/>
      </rPr>
      <t xml:space="preserve"> (w PLN*) </t>
    </r>
  </si>
  <si>
    <t>odszkodowania i świadczenia wypłacone brutto (w mln PLN*)</t>
  </si>
  <si>
    <t>składka przypisana brutto (w mln PLN*)</t>
  </si>
  <si>
    <t>udział kapitału zagranicznego w kapitałach podstawowych ogółem (w %)</t>
  </si>
  <si>
    <t>kapitały podstawowe (w mln PLN)</t>
  </si>
  <si>
    <t>liczba zakładów ubezpieczeń</t>
  </si>
  <si>
    <t>PODSTAWOWE WSKAŹNIKI OPISUJĄCE ROZWÓJ RYNKU UBEZPIECZEŃ W POLSCE W LATACH 2016-2025</t>
  </si>
  <si>
    <t>Wskaźnik zespolony</t>
  </si>
  <si>
    <t>Wskaźnik zespolony w Dziale II</t>
  </si>
  <si>
    <t>Wskaźnik zespolony w Dziale I</t>
  </si>
  <si>
    <t>DZIAŁ I</t>
  </si>
  <si>
    <t>DZIAŁ II</t>
  </si>
  <si>
    <t>ZMIANY STRUKTURY UBEZPIECZEŃ W POLSCE W LATACH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</si>
</sst>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%"/>
    <numFmt numFmtId="165" formatCode="#,##0.0000"/>
    <numFmt numFmtId="166" formatCode="#,##0.0000000"/>
    <numFmt numFmtId="167" formatCode="#,##0.000"/>
    <numFmt numFmtId="168" formatCode="#,##0.0"/>
    <numFmt numFmtId="169" formatCode="_-* #,##0.00\ _z_ł_-;\-* #,##0.00\ _z_ł_-;_-* &quot;-&quot;??\ _z_ł_-;_-@_-"/>
    <numFmt numFmtId="170" formatCode="_-* #,##0.0000\ _z_ł_-;\-* #,##0.0000\ _z_ł_-;_-* &quot;-&quot;??\ _z_ł_-;_-@_-"/>
    <numFmt numFmtId="171" formatCode="_-* #,##0.0\ _z_ł_-;\-* #,##0.0\ _z_ł_-;_-* &quot;-&quot;??\ _z_ł_-;_-@_-"/>
    <numFmt numFmtId="172" formatCode="0.0"/>
    <numFmt numFmtId="174" formatCode="_-* #,##0\ _z_ł_-;\-* #,##0\ _z_ł_-;_-* &quot;-&quot;??\ _z_ł_-;_-@_-"/>
    <numFmt numFmtId="175" formatCode="0.000%"/>
  </numFmts>
  <fonts count="31" x14ac:knownFonts="1">
    <font>
      <sz val="10"/>
      <name val="Arial"/>
    </font>
    <font>
      <sz val="11"/>
      <color rgb="FF00610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4"/>
      <name val="Arial"/>
      <family val="2"/>
      <charset val="238"/>
    </font>
    <font>
      <i/>
      <sz val="11"/>
      <color theme="4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12"/>
      <name val="Arial CE"/>
      <family val="2"/>
      <charset val="238"/>
    </font>
    <font>
      <sz val="12"/>
      <name val="Arial"/>
      <family val="2"/>
      <charset val="238"/>
    </font>
    <font>
      <b/>
      <sz val="11"/>
      <name val="Arial CE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indexed="10"/>
      <name val="Arial CE"/>
      <family val="2"/>
      <charset val="238"/>
    </font>
    <font>
      <sz val="10"/>
      <name val="Arial Narrow"/>
      <family val="2"/>
      <charset val="238"/>
    </font>
    <font>
      <b/>
      <i/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0" borderId="0"/>
    <xf numFmtId="16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465">
    <xf numFmtId="0" fontId="0" fillId="0" borderId="0" xfId="0"/>
    <xf numFmtId="0" fontId="3" fillId="0" borderId="0" xfId="3" applyFont="1" applyAlignment="1">
      <alignment vertical="center"/>
    </xf>
    <xf numFmtId="164" fontId="3" fillId="0" borderId="0" xfId="3" applyNumberFormat="1" applyFont="1" applyAlignment="1">
      <alignment horizontal="right" vertical="center"/>
    </xf>
    <xf numFmtId="164" fontId="3" fillId="0" borderId="0" xfId="3" applyNumberFormat="1" applyFont="1" applyAlignment="1">
      <alignment vertical="center"/>
    </xf>
    <xf numFmtId="0" fontId="5" fillId="0" borderId="0" xfId="3" applyFont="1" applyAlignment="1">
      <alignment horizontal="centerContinuous" vertical="center"/>
    </xf>
    <xf numFmtId="164" fontId="5" fillId="0" borderId="0" xfId="3" applyNumberFormat="1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horizontal="centerContinuous" vertical="center"/>
    </xf>
    <xf numFmtId="164" fontId="7" fillId="0" borderId="0" xfId="3" applyNumberFormat="1" applyFont="1" applyAlignment="1">
      <alignment horizontal="right" vertical="center"/>
    </xf>
    <xf numFmtId="164" fontId="7" fillId="0" borderId="0" xfId="3" applyNumberFormat="1" applyFont="1" applyAlignment="1">
      <alignment vertical="center"/>
    </xf>
    <xf numFmtId="0" fontId="3" fillId="0" borderId="1" xfId="3" applyFont="1" applyBorder="1" applyAlignment="1">
      <alignment horizontal="center" vertical="center"/>
    </xf>
    <xf numFmtId="0" fontId="3" fillId="0" borderId="2" xfId="3" applyFont="1" applyBorder="1" applyAlignment="1">
      <alignment horizontal="centerContinuous" vertical="center"/>
    </xf>
    <xf numFmtId="0" fontId="3" fillId="0" borderId="3" xfId="3" applyFont="1" applyBorder="1" applyAlignment="1">
      <alignment horizontal="centerContinuous" vertical="center"/>
    </xf>
    <xf numFmtId="164" fontId="3" fillId="0" borderId="1" xfId="3" applyNumberFormat="1" applyFont="1" applyBorder="1" applyAlignment="1">
      <alignment horizontal="center" vertical="center"/>
    </xf>
    <xf numFmtId="0" fontId="3" fillId="0" borderId="0" xfId="3" applyFont="1" applyAlignment="1">
      <alignment horizontal="centerContinuous" vertical="center"/>
    </xf>
    <xf numFmtId="0" fontId="3" fillId="0" borderId="4" xfId="3" applyFont="1" applyBorder="1" applyAlignment="1">
      <alignment horizontal="center" vertical="center"/>
    </xf>
    <xf numFmtId="49" fontId="3" fillId="0" borderId="5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1" xfId="3" applyNumberFormat="1" applyFont="1" applyBorder="1" applyAlignment="1">
      <alignment vertical="center"/>
    </xf>
    <xf numFmtId="164" fontId="3" fillId="0" borderId="1" xfId="3" applyNumberFormat="1" applyFont="1" applyBorder="1" applyAlignment="1">
      <alignment horizontal="right" vertical="center"/>
    </xf>
    <xf numFmtId="164" fontId="8" fillId="0" borderId="0" xfId="1" applyNumberFormat="1" applyFont="1" applyAlignment="1">
      <alignment horizontal="centerContinuous" vertical="center"/>
    </xf>
    <xf numFmtId="3" fontId="8" fillId="0" borderId="0" xfId="3" applyNumberFormat="1" applyFont="1" applyAlignment="1">
      <alignment vertical="center"/>
    </xf>
    <xf numFmtId="0" fontId="3" fillId="0" borderId="6" xfId="3" applyFont="1" applyBorder="1" applyAlignment="1">
      <alignment horizontal="center" vertical="center"/>
    </xf>
    <xf numFmtId="3" fontId="3" fillId="0" borderId="6" xfId="3" applyNumberFormat="1" applyFont="1" applyBorder="1" applyAlignment="1">
      <alignment vertical="center"/>
    </xf>
    <xf numFmtId="164" fontId="3" fillId="0" borderId="7" xfId="3" applyNumberFormat="1" applyFont="1" applyBorder="1" applyAlignment="1">
      <alignment horizontal="right" vertical="center"/>
    </xf>
    <xf numFmtId="0" fontId="7" fillId="0" borderId="5" xfId="3" applyFont="1" applyBorder="1" applyAlignment="1">
      <alignment horizontal="center" vertical="center"/>
    </xf>
    <xf numFmtId="0" fontId="7" fillId="0" borderId="5" xfId="3" applyFont="1" applyBorder="1" applyAlignment="1">
      <alignment vertical="center"/>
    </xf>
    <xf numFmtId="3" fontId="7" fillId="0" borderId="5" xfId="3" applyNumberFormat="1" applyFont="1" applyBorder="1" applyAlignment="1">
      <alignment vertical="center"/>
    </xf>
    <xf numFmtId="164" fontId="7" fillId="0" borderId="5" xfId="3" applyNumberFormat="1" applyFont="1" applyBorder="1" applyAlignment="1">
      <alignment horizontal="right" vertical="center"/>
    </xf>
    <xf numFmtId="3" fontId="3" fillId="0" borderId="0" xfId="3" applyNumberFormat="1" applyFont="1" applyAlignment="1">
      <alignment vertical="center"/>
    </xf>
    <xf numFmtId="0" fontId="3" fillId="0" borderId="0" xfId="3" applyFont="1" applyAlignment="1">
      <alignment horizontal="center" vertical="center"/>
    </xf>
    <xf numFmtId="3" fontId="3" fillId="0" borderId="0" xfId="3" applyNumberFormat="1" applyFont="1" applyAlignment="1">
      <alignment horizontal="right" vertical="center"/>
    </xf>
    <xf numFmtId="0" fontId="3" fillId="0" borderId="8" xfId="3" applyFont="1" applyBorder="1" applyAlignment="1">
      <alignment horizontal="centerContinuous" vertical="center"/>
    </xf>
    <xf numFmtId="0" fontId="3" fillId="0" borderId="9" xfId="3" applyFont="1" applyBorder="1" applyAlignment="1">
      <alignment horizontal="center" vertical="center"/>
    </xf>
    <xf numFmtId="0" fontId="3" fillId="0" borderId="5" xfId="3" quotePrefix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4" fontId="8" fillId="0" borderId="0" xfId="1" applyNumberFormat="1" applyFont="1" applyAlignment="1">
      <alignment horizontal="centerContinuous" vertical="center"/>
    </xf>
    <xf numFmtId="3" fontId="3" fillId="0" borderId="0" xfId="0" applyNumberFormat="1" applyFont="1" applyAlignment="1">
      <alignment vertical="center"/>
    </xf>
    <xf numFmtId="0" fontId="7" fillId="0" borderId="11" xfId="3" applyFont="1" applyBorder="1" applyAlignment="1">
      <alignment vertical="center"/>
    </xf>
    <xf numFmtId="165" fontId="8" fillId="0" borderId="0" xfId="3" applyNumberFormat="1" applyFont="1" applyAlignment="1">
      <alignment vertical="center"/>
    </xf>
    <xf numFmtId="4" fontId="8" fillId="0" borderId="0" xfId="3" applyNumberFormat="1" applyFont="1" applyAlignment="1">
      <alignment vertical="center"/>
    </xf>
    <xf numFmtId="165" fontId="8" fillId="0" borderId="0" xfId="3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164" fontId="6" fillId="0" borderId="0" xfId="3" applyNumberFormat="1" applyFont="1" applyAlignment="1">
      <alignment vertical="center"/>
    </xf>
    <xf numFmtId="3" fontId="7" fillId="0" borderId="5" xfId="3" applyNumberFormat="1" applyFont="1" applyBorder="1" applyAlignment="1">
      <alignment horizontal="right" vertical="center"/>
    </xf>
    <xf numFmtId="164" fontId="5" fillId="0" borderId="0" xfId="3" applyNumberFormat="1" applyFont="1" applyAlignment="1">
      <alignment horizontal="centerContinuous" vertical="center"/>
    </xf>
    <xf numFmtId="164" fontId="7" fillId="0" borderId="0" xfId="3" applyNumberFormat="1" applyFont="1" applyAlignment="1">
      <alignment horizontal="centerContinuous" vertical="center"/>
    </xf>
    <xf numFmtId="0" fontId="3" fillId="0" borderId="1" xfId="3" quotePrefix="1" applyFont="1" applyBorder="1" applyAlignment="1">
      <alignment horizontal="center" vertical="center"/>
    </xf>
    <xf numFmtId="0" fontId="3" fillId="0" borderId="2" xfId="3" applyFont="1" applyBorder="1" applyAlignment="1">
      <alignment vertical="center"/>
    </xf>
    <xf numFmtId="0" fontId="3" fillId="0" borderId="1" xfId="3" applyFont="1" applyBorder="1" applyAlignment="1">
      <alignment vertical="center"/>
    </xf>
    <xf numFmtId="0" fontId="3" fillId="0" borderId="7" xfId="3" applyFont="1" applyBorder="1" applyAlignment="1">
      <alignment vertical="center"/>
    </xf>
    <xf numFmtId="164" fontId="3" fillId="0" borderId="6" xfId="3" applyNumberFormat="1" applyFont="1" applyBorder="1" applyAlignment="1">
      <alignment horizontal="right" vertical="center"/>
    </xf>
    <xf numFmtId="164" fontId="7" fillId="0" borderId="6" xfId="3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3" xfId="3" applyFont="1" applyBorder="1" applyAlignment="1">
      <alignment horizontal="left" vertical="center" wrapText="1"/>
    </xf>
    <xf numFmtId="164" fontId="3" fillId="0" borderId="6" xfId="3" applyNumberFormat="1" applyFont="1" applyBorder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/>
    </xf>
    <xf numFmtId="3" fontId="3" fillId="0" borderId="4" xfId="3" applyNumberFormat="1" applyFont="1" applyBorder="1" applyAlignment="1">
      <alignment vertical="center"/>
    </xf>
    <xf numFmtId="0" fontId="3" fillId="0" borderId="8" xfId="3" applyFont="1" applyBorder="1" applyAlignment="1">
      <alignment vertical="center"/>
    </xf>
    <xf numFmtId="164" fontId="7" fillId="0" borderId="1" xfId="3" applyNumberFormat="1" applyFont="1" applyBorder="1" applyAlignment="1">
      <alignment vertical="center"/>
    </xf>
    <xf numFmtId="0" fontId="7" fillId="0" borderId="6" xfId="3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3" fontId="7" fillId="0" borderId="6" xfId="3" applyNumberFormat="1" applyFont="1" applyBorder="1" applyAlignment="1">
      <alignment vertical="center"/>
    </xf>
    <xf numFmtId="164" fontId="7" fillId="0" borderId="6" xfId="3" applyNumberFormat="1" applyFont="1" applyBorder="1" applyAlignment="1">
      <alignment horizontal="right" vertical="center"/>
    </xf>
    <xf numFmtId="0" fontId="3" fillId="0" borderId="14" xfId="3" applyFont="1" applyBorder="1" applyAlignment="1">
      <alignment vertical="center"/>
    </xf>
    <xf numFmtId="3" fontId="3" fillId="0" borderId="12" xfId="3" applyNumberFormat="1" applyFont="1" applyBorder="1" applyAlignment="1">
      <alignment vertical="center"/>
    </xf>
    <xf numFmtId="164" fontId="3" fillId="0" borderId="4" xfId="3" applyNumberFormat="1" applyFont="1" applyBorder="1" applyAlignment="1">
      <alignment horizontal="right" vertical="center"/>
    </xf>
    <xf numFmtId="10" fontId="3" fillId="0" borderId="4" xfId="3" applyNumberFormat="1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164" fontId="6" fillId="0" borderId="0" xfId="3" applyNumberFormat="1" applyFont="1" applyAlignment="1">
      <alignment horizontal="centerContinuous" vertical="center"/>
    </xf>
    <xf numFmtId="3" fontId="9" fillId="0" borderId="0" xfId="3" applyNumberFormat="1" applyFont="1" applyAlignment="1">
      <alignment vertical="center"/>
    </xf>
    <xf numFmtId="0" fontId="3" fillId="0" borderId="3" xfId="3" applyFont="1" applyBorder="1" applyAlignment="1">
      <alignment vertical="center"/>
    </xf>
    <xf numFmtId="1" fontId="3" fillId="0" borderId="1" xfId="3" applyNumberFormat="1" applyFont="1" applyBorder="1" applyAlignment="1">
      <alignment vertical="center"/>
    </xf>
    <xf numFmtId="164" fontId="3" fillId="0" borderId="1" xfId="3" applyNumberFormat="1" applyFont="1" applyBorder="1" applyAlignment="1">
      <alignment vertical="center"/>
    </xf>
    <xf numFmtId="0" fontId="3" fillId="0" borderId="7" xfId="3" applyFont="1" applyBorder="1" applyAlignment="1">
      <alignment horizontal="left" vertical="center" wrapText="1"/>
    </xf>
    <xf numFmtId="164" fontId="8" fillId="0" borderId="0" xfId="1" applyNumberFormat="1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3" fillId="0" borderId="2" xfId="3" applyFont="1" applyBorder="1" applyAlignment="1">
      <alignment horizontal="center" vertical="center"/>
    </xf>
    <xf numFmtId="3" fontId="3" fillId="0" borderId="2" xfId="3" applyNumberFormat="1" applyFont="1" applyBorder="1" applyAlignment="1">
      <alignment vertical="center"/>
    </xf>
    <xf numFmtId="0" fontId="7" fillId="0" borderId="13" xfId="3" applyFont="1" applyBorder="1" applyAlignment="1">
      <alignment vertical="center"/>
    </xf>
    <xf numFmtId="3" fontId="7" fillId="0" borderId="13" xfId="3" applyNumberFormat="1" applyFont="1" applyBorder="1" applyAlignment="1">
      <alignment vertical="center"/>
    </xf>
    <xf numFmtId="166" fontId="3" fillId="0" borderId="0" xfId="3" applyNumberFormat="1" applyFont="1" applyAlignment="1">
      <alignment vertical="center"/>
    </xf>
    <xf numFmtId="0" fontId="3" fillId="0" borderId="4" xfId="3" applyFont="1" applyBorder="1" applyAlignment="1">
      <alignment vertical="center"/>
    </xf>
    <xf numFmtId="0" fontId="3" fillId="0" borderId="9" xfId="3" applyFont="1" applyBorder="1" applyAlignment="1">
      <alignment vertical="center"/>
    </xf>
    <xf numFmtId="3" fontId="3" fillId="0" borderId="9" xfId="3" applyNumberFormat="1" applyFont="1" applyBorder="1" applyAlignment="1">
      <alignment vertical="center"/>
    </xf>
    <xf numFmtId="164" fontId="3" fillId="0" borderId="4" xfId="3" applyNumberFormat="1" applyFont="1" applyBorder="1" applyAlignment="1">
      <alignment vertical="center"/>
    </xf>
    <xf numFmtId="4" fontId="8" fillId="0" borderId="0" xfId="3" applyNumberFormat="1" applyFont="1" applyAlignment="1">
      <alignment horizontal="right" vertical="center"/>
    </xf>
    <xf numFmtId="0" fontId="7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0" fontId="3" fillId="0" borderId="5" xfId="3" applyFont="1" applyBorder="1" applyAlignment="1">
      <alignment horizontal="center" vertical="center"/>
    </xf>
    <xf numFmtId="3" fontId="7" fillId="0" borderId="5" xfId="0" applyNumberFormat="1" applyFont="1" applyBorder="1" applyAlignment="1">
      <alignment vertical="center"/>
    </xf>
    <xf numFmtId="0" fontId="7" fillId="0" borderId="0" xfId="3" applyFont="1" applyAlignment="1">
      <alignment horizontal="center" vertical="center"/>
    </xf>
    <xf numFmtId="3" fontId="8" fillId="0" borderId="0" xfId="3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164" fontId="7" fillId="0" borderId="5" xfId="3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167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4" fontId="8" fillId="0" borderId="0" xfId="1" applyNumberFormat="1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4" xfId="3" applyFont="1" applyBorder="1" applyAlignment="1">
      <alignment horizontal="center" vertical="center"/>
    </xf>
    <xf numFmtId="3" fontId="7" fillId="0" borderId="5" xfId="3" quotePrefix="1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6" xfId="0" quotePrefix="1" applyFont="1" applyBorder="1" applyAlignment="1">
      <alignment horizontal="center" vertical="center"/>
    </xf>
    <xf numFmtId="3" fontId="3" fillId="0" borderId="7" xfId="3" applyNumberFormat="1" applyFont="1" applyBorder="1" applyAlignment="1">
      <alignment vertical="center"/>
    </xf>
    <xf numFmtId="3" fontId="3" fillId="0" borderId="3" xfId="3" applyNumberFormat="1" applyFont="1" applyBorder="1" applyAlignment="1">
      <alignment vertical="center"/>
    </xf>
    <xf numFmtId="10" fontId="3" fillId="0" borderId="12" xfId="3" applyNumberFormat="1" applyFont="1" applyBorder="1" applyAlignment="1">
      <alignment vertical="center"/>
    </xf>
    <xf numFmtId="168" fontId="8" fillId="0" borderId="0" xfId="0" applyNumberFormat="1" applyFont="1" applyAlignment="1">
      <alignment vertical="center"/>
    </xf>
    <xf numFmtId="0" fontId="7" fillId="0" borderId="6" xfId="3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0" borderId="15" xfId="3" applyFont="1" applyBorder="1" applyAlignment="1">
      <alignment vertical="center"/>
    </xf>
    <xf numFmtId="170" fontId="8" fillId="0" borderId="0" xfId="4" applyNumberFormat="1" applyFont="1" applyAlignment="1">
      <alignment vertical="center"/>
    </xf>
    <xf numFmtId="3" fontId="7" fillId="0" borderId="0" xfId="3" applyNumberFormat="1" applyFont="1" applyAlignment="1">
      <alignment vertical="center"/>
    </xf>
    <xf numFmtId="0" fontId="3" fillId="0" borderId="15" xfId="0" applyFont="1" applyBorder="1" applyAlignment="1">
      <alignment horizontal="centerContinuous" vertical="center"/>
    </xf>
    <xf numFmtId="0" fontId="3" fillId="0" borderId="16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3" quotePrefix="1" applyFont="1" applyBorder="1" applyAlignment="1">
      <alignment horizontal="center" vertical="center"/>
    </xf>
    <xf numFmtId="3" fontId="3" fillId="0" borderId="13" xfId="0" applyNumberFormat="1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3" fillId="0" borderId="6" xfId="3" applyNumberFormat="1" applyFont="1" applyBorder="1" applyAlignment="1">
      <alignment horizontal="right" vertical="center"/>
    </xf>
    <xf numFmtId="3" fontId="7" fillId="0" borderId="15" xfId="3" applyNumberFormat="1" applyFont="1" applyBorder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Continuous" vertical="center"/>
    </xf>
    <xf numFmtId="0" fontId="12" fillId="0" borderId="3" xfId="0" applyFont="1" applyBorder="1" applyAlignment="1">
      <alignment horizontal="centerContinuous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2" fillId="0" borderId="1" xfId="3" applyFont="1" applyBorder="1" applyAlignment="1">
      <alignment horizontal="left" vertical="center"/>
    </xf>
    <xf numFmtId="3" fontId="2" fillId="0" borderId="1" xfId="3" applyNumberFormat="1" applyBorder="1" applyAlignment="1">
      <alignment vertical="center"/>
    </xf>
    <xf numFmtId="164" fontId="2" fillId="0" borderId="6" xfId="3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12" fillId="0" borderId="6" xfId="3" applyFont="1" applyBorder="1" applyAlignment="1">
      <alignment horizontal="left" vertical="center"/>
    </xf>
    <xf numFmtId="0" fontId="14" fillId="0" borderId="5" xfId="3" applyFont="1" applyBorder="1" applyAlignment="1">
      <alignment vertical="center"/>
    </xf>
    <xf numFmtId="164" fontId="13" fillId="0" borderId="5" xfId="3" applyNumberFormat="1" applyFont="1" applyBorder="1" applyAlignment="1">
      <alignment horizontal="right" vertical="center"/>
    </xf>
    <xf numFmtId="0" fontId="12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3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Alignment="1">
      <alignment horizontal="centerContinuous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quotePrefix="1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3" fontId="6" fillId="0" borderId="1" xfId="3" applyNumberFormat="1" applyFont="1" applyBorder="1" applyAlignment="1">
      <alignment vertical="center"/>
    </xf>
    <xf numFmtId="164" fontId="6" fillId="0" borderId="7" xfId="3" applyNumberFormat="1" applyFont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vertical="center"/>
    </xf>
    <xf numFmtId="164" fontId="9" fillId="0" borderId="0" xfId="1" applyNumberFormat="1" applyFont="1" applyAlignment="1">
      <alignment horizontal="centerContinuous" vertical="center"/>
    </xf>
    <xf numFmtId="0" fontId="6" fillId="0" borderId="6" xfId="0" applyFont="1" applyBorder="1" applyAlignment="1">
      <alignment horizontal="center" vertical="center"/>
    </xf>
    <xf numFmtId="3" fontId="6" fillId="0" borderId="4" xfId="3" applyNumberFormat="1" applyFont="1" applyBorder="1" applyAlignment="1">
      <alignment vertical="center"/>
    </xf>
    <xf numFmtId="164" fontId="6" fillId="0" borderId="4" xfId="1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15" xfId="3" applyFont="1" applyBorder="1" applyAlignment="1">
      <alignment vertical="center"/>
    </xf>
    <xf numFmtId="3" fontId="5" fillId="0" borderId="5" xfId="3" applyNumberFormat="1" applyFont="1" applyBorder="1" applyAlignment="1">
      <alignment vertical="center"/>
    </xf>
    <xf numFmtId="164" fontId="5" fillId="0" borderId="5" xfId="3" applyNumberFormat="1" applyFont="1" applyBorder="1" applyAlignment="1">
      <alignment horizontal="right" vertical="center"/>
    </xf>
    <xf numFmtId="164" fontId="5" fillId="0" borderId="5" xfId="1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vertical="center"/>
    </xf>
    <xf numFmtId="10" fontId="9" fillId="0" borderId="0" xfId="1" applyNumberFormat="1" applyFont="1" applyAlignment="1">
      <alignment vertical="center"/>
    </xf>
    <xf numFmtId="0" fontId="5" fillId="0" borderId="15" xfId="3" applyFont="1" applyBorder="1" applyAlignment="1">
      <alignment horizontal="center" vertical="center"/>
    </xf>
    <xf numFmtId="3" fontId="5" fillId="0" borderId="15" xfId="3" applyNumberFormat="1" applyFont="1" applyBorder="1" applyAlignment="1">
      <alignment vertical="center"/>
    </xf>
    <xf numFmtId="164" fontId="5" fillId="0" borderId="5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vertical="center"/>
    </xf>
    <xf numFmtId="164" fontId="9" fillId="0" borderId="0" xfId="1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1" xfId="3" applyFont="1" applyBorder="1" applyAlignment="1">
      <alignment vertical="center"/>
    </xf>
    <xf numFmtId="171" fontId="19" fillId="0" borderId="0" xfId="4" applyNumberFormat="1" applyFont="1"/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" vertical="center"/>
    </xf>
    <xf numFmtId="49" fontId="3" fillId="0" borderId="5" xfId="3" quotePrefix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7" fillId="0" borderId="8" xfId="0" applyFont="1" applyBorder="1" applyAlignment="1">
      <alignment horizontal="centerContinuous" vertical="center"/>
    </xf>
    <xf numFmtId="164" fontId="7" fillId="0" borderId="2" xfId="0" applyNumberFormat="1" applyFont="1" applyBorder="1" applyAlignment="1">
      <alignment horizontal="centerContinuous" vertical="center"/>
    </xf>
    <xf numFmtId="164" fontId="7" fillId="0" borderId="3" xfId="0" applyNumberFormat="1" applyFont="1" applyBorder="1" applyAlignment="1">
      <alignment horizontal="centerContinuous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Continuous" vertical="center"/>
    </xf>
    <xf numFmtId="164" fontId="7" fillId="0" borderId="9" xfId="0" applyNumberFormat="1" applyFont="1" applyBorder="1" applyAlignment="1">
      <alignment horizontal="centerContinuous" vertical="center"/>
    </xf>
    <xf numFmtId="164" fontId="7" fillId="0" borderId="12" xfId="0" applyNumberFormat="1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" fontId="7" fillId="0" borderId="11" xfId="0" applyNumberFormat="1" applyFont="1" applyBorder="1" applyAlignment="1">
      <alignment vertical="center"/>
    </xf>
    <xf numFmtId="164" fontId="7" fillId="0" borderId="15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Continuous" vertical="center"/>
    </xf>
    <xf numFmtId="164" fontId="7" fillId="0" borderId="0" xfId="0" applyNumberFormat="1" applyFont="1" applyAlignment="1">
      <alignment horizontal="centerContinuous" vertical="center"/>
    </xf>
    <xf numFmtId="0" fontId="7" fillId="0" borderId="9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1" fillId="0" borderId="8" xfId="0" applyFont="1" applyBorder="1" applyAlignment="1">
      <alignment horizontal="centerContinuous" vertical="center"/>
    </xf>
    <xf numFmtId="164" fontId="21" fillId="0" borderId="2" xfId="0" applyNumberFormat="1" applyFont="1" applyBorder="1" applyAlignment="1">
      <alignment horizontal="centerContinuous" vertical="center"/>
    </xf>
    <xf numFmtId="164" fontId="21" fillId="0" borderId="3" xfId="0" applyNumberFormat="1" applyFont="1" applyBorder="1" applyAlignment="1">
      <alignment horizontal="centerContinuous" vertical="center"/>
    </xf>
    <xf numFmtId="0" fontId="21" fillId="0" borderId="6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Continuous" vertical="center"/>
    </xf>
    <xf numFmtId="164" fontId="21" fillId="0" borderId="9" xfId="0" applyNumberFormat="1" applyFont="1" applyBorder="1" applyAlignment="1">
      <alignment horizontal="centerContinuous" vertical="center"/>
    </xf>
    <xf numFmtId="164" fontId="21" fillId="0" borderId="12" xfId="0" applyNumberFormat="1" applyFont="1" applyBorder="1" applyAlignment="1">
      <alignment horizontal="centerContinuous" vertical="center"/>
    </xf>
    <xf numFmtId="0" fontId="21" fillId="0" borderId="4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/>
    </xf>
    <xf numFmtId="164" fontId="22" fillId="0" borderId="0" xfId="1" applyNumberFormat="1" applyFont="1" applyAlignment="1">
      <alignment horizontal="centerContinuous" vertical="center"/>
    </xf>
    <xf numFmtId="3" fontId="22" fillId="0" borderId="0" xfId="3" applyNumberFormat="1" applyFont="1" applyAlignment="1">
      <alignment vertical="center"/>
    </xf>
    <xf numFmtId="0" fontId="23" fillId="0" borderId="0" xfId="0" applyFont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0" xfId="5" applyAlignment="1">
      <alignment vertical="center"/>
    </xf>
    <xf numFmtId="0" fontId="12" fillId="0" borderId="0" xfId="5" applyFont="1" applyAlignment="1">
      <alignment vertical="center"/>
    </xf>
    <xf numFmtId="0" fontId="3" fillId="0" borderId="0" xfId="5" applyAlignment="1">
      <alignment horizontal="center" vertical="center"/>
    </xf>
    <xf numFmtId="3" fontId="3" fillId="0" borderId="0" xfId="5" applyNumberFormat="1" applyAlignment="1">
      <alignment vertical="center"/>
    </xf>
    <xf numFmtId="0" fontId="12" fillId="0" borderId="0" xfId="3" applyFont="1" applyAlignment="1">
      <alignment horizontal="centerContinuous" vertical="center"/>
    </xf>
    <xf numFmtId="3" fontId="8" fillId="0" borderId="0" xfId="5" applyNumberFormat="1" applyFont="1" applyAlignment="1">
      <alignment vertical="center"/>
    </xf>
    <xf numFmtId="4" fontId="8" fillId="0" borderId="0" xfId="5" applyNumberFormat="1" applyFont="1" applyAlignment="1">
      <alignment vertical="center"/>
    </xf>
    <xf numFmtId="164" fontId="8" fillId="0" borderId="0" xfId="6" applyNumberFormat="1" applyFont="1" applyAlignment="1">
      <alignment horizontal="centerContinuous" vertical="center"/>
    </xf>
    <xf numFmtId="3" fontId="3" fillId="0" borderId="6" xfId="5" applyNumberFormat="1" applyBorder="1" applyAlignment="1">
      <alignment vertical="center"/>
    </xf>
    <xf numFmtId="0" fontId="3" fillId="0" borderId="3" xfId="5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7" fillId="0" borderId="0" xfId="5" applyFont="1" applyAlignment="1">
      <alignment vertical="center"/>
    </xf>
    <xf numFmtId="3" fontId="13" fillId="0" borderId="5" xfId="3" applyNumberFormat="1" applyFont="1" applyBorder="1" applyAlignment="1">
      <alignment vertical="center"/>
    </xf>
    <xf numFmtId="3" fontId="12" fillId="0" borderId="6" xfId="3" applyNumberFormat="1" applyFont="1" applyBorder="1" applyAlignment="1">
      <alignment vertical="center"/>
    </xf>
    <xf numFmtId="0" fontId="12" fillId="0" borderId="0" xfId="5" applyFont="1" applyAlignment="1">
      <alignment horizontal="centerContinuous" vertical="center"/>
    </xf>
    <xf numFmtId="0" fontId="12" fillId="0" borderId="16" xfId="5" applyFont="1" applyBorder="1" applyAlignment="1">
      <alignment horizontal="centerContinuous" vertical="center"/>
    </xf>
    <xf numFmtId="0" fontId="12" fillId="0" borderId="15" xfId="5" applyFont="1" applyBorder="1" applyAlignment="1">
      <alignment horizontal="centerContinuous" vertical="center"/>
    </xf>
    <xf numFmtId="0" fontId="12" fillId="0" borderId="8" xfId="5" applyFont="1" applyBorder="1" applyAlignment="1">
      <alignment horizontal="center" vertical="center"/>
    </xf>
    <xf numFmtId="0" fontId="13" fillId="0" borderId="0" xfId="5" applyFont="1" applyAlignment="1">
      <alignment vertical="center"/>
    </xf>
    <xf numFmtId="0" fontId="13" fillId="0" borderId="0" xfId="5" applyFont="1" applyAlignment="1">
      <alignment horizontal="centerContinuous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Continuous" vertical="center"/>
    </xf>
    <xf numFmtId="0" fontId="7" fillId="0" borderId="0" xfId="5" applyFont="1" applyAlignment="1">
      <alignment vertical="center"/>
    </xf>
    <xf numFmtId="0" fontId="13" fillId="0" borderId="11" xfId="5" applyFont="1" applyBorder="1" applyAlignment="1">
      <alignment vertical="center"/>
    </xf>
    <xf numFmtId="0" fontId="13" fillId="0" borderId="5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2" fillId="0" borderId="4" xfId="5" applyFont="1" applyBorder="1" applyAlignment="1">
      <alignment horizontal="center" vertical="center"/>
    </xf>
    <xf numFmtId="0" fontId="12" fillId="0" borderId="3" xfId="5" applyFont="1" applyBorder="1" applyAlignment="1">
      <alignment horizontal="center" vertical="center"/>
    </xf>
    <xf numFmtId="0" fontId="11" fillId="0" borderId="0" xfId="5" applyFont="1" applyAlignment="1">
      <alignment horizontal="center" vertical="center"/>
    </xf>
    <xf numFmtId="164" fontId="8" fillId="0" borderId="0" xfId="5" applyNumberFormat="1" applyFont="1" applyAlignment="1">
      <alignment vertical="center"/>
    </xf>
    <xf numFmtId="172" fontId="8" fillId="0" borderId="0" xfId="5" applyNumberFormat="1" applyFont="1" applyAlignment="1">
      <alignment vertical="center"/>
    </xf>
    <xf numFmtId="172" fontId="7" fillId="0" borderId="5" xfId="5" applyNumberFormat="1" applyFont="1" applyBorder="1" applyAlignment="1">
      <alignment horizontal="right" vertical="center"/>
    </xf>
    <xf numFmtId="164" fontId="7" fillId="0" borderId="5" xfId="1" applyNumberFormat="1" applyFont="1" applyBorder="1" applyAlignment="1">
      <alignment horizontal="right" vertical="center"/>
    </xf>
    <xf numFmtId="172" fontId="3" fillId="0" borderId="6" xfId="5" applyNumberForma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12" fillId="0" borderId="14" xfId="5" applyFont="1" applyBorder="1" applyAlignment="1">
      <alignment horizontal="center" vertical="center"/>
    </xf>
    <xf numFmtId="0" fontId="3" fillId="0" borderId="10" xfId="5" applyBorder="1" applyAlignment="1">
      <alignment vertical="center"/>
    </xf>
    <xf numFmtId="164" fontId="7" fillId="0" borderId="15" xfId="5" applyNumberFormat="1" applyFont="1" applyBorder="1" applyAlignment="1">
      <alignment vertical="center"/>
    </xf>
    <xf numFmtId="0" fontId="14" fillId="0" borderId="11" xfId="5" applyFont="1" applyBorder="1" applyAlignment="1">
      <alignment vertical="center"/>
    </xf>
    <xf numFmtId="0" fontId="7" fillId="0" borderId="5" xfId="5" applyFont="1" applyBorder="1" applyAlignment="1">
      <alignment horizontal="center" vertical="center"/>
    </xf>
    <xf numFmtId="164" fontId="3" fillId="0" borderId="13" xfId="5" applyNumberFormat="1" applyBorder="1" applyAlignment="1">
      <alignment vertical="center"/>
    </xf>
    <xf numFmtId="0" fontId="3" fillId="0" borderId="6" xfId="5" applyBorder="1" applyAlignment="1">
      <alignment horizontal="center" vertical="center"/>
    </xf>
    <xf numFmtId="164" fontId="3" fillId="0" borderId="2" xfId="5" applyNumberFormat="1" applyBorder="1" applyAlignment="1">
      <alignment vertical="center"/>
    </xf>
    <xf numFmtId="0" fontId="3" fillId="0" borderId="1" xfId="5" applyBorder="1" applyAlignment="1">
      <alignment horizontal="center" vertical="center"/>
    </xf>
    <xf numFmtId="167" fontId="8" fillId="0" borderId="0" xfId="3" applyNumberFormat="1" applyFont="1" applyAlignment="1">
      <alignment vertical="center"/>
    </xf>
    <xf numFmtId="164" fontId="7" fillId="0" borderId="5" xfId="5" applyNumberFormat="1" applyFont="1" applyBorder="1" applyAlignment="1">
      <alignment vertical="center"/>
    </xf>
    <xf numFmtId="0" fontId="12" fillId="0" borderId="14" xfId="5" applyFont="1" applyBorder="1" applyAlignment="1">
      <alignment vertical="center"/>
    </xf>
    <xf numFmtId="0" fontId="12" fillId="0" borderId="0" xfId="5" applyFont="1" applyAlignment="1">
      <alignment horizontal="center" vertical="center"/>
    </xf>
    <xf numFmtId="0" fontId="18" fillId="0" borderId="0" xfId="5" applyFont="1" applyAlignment="1">
      <alignment vertical="center"/>
    </xf>
    <xf numFmtId="0" fontId="12" fillId="0" borderId="4" xfId="5" applyFont="1" applyBorder="1" applyAlignment="1">
      <alignment vertical="center"/>
    </xf>
    <xf numFmtId="164" fontId="13" fillId="0" borderId="5" xfId="3" applyNumberFormat="1" applyFont="1" applyBorder="1" applyAlignment="1">
      <alignment vertical="center"/>
    </xf>
    <xf numFmtId="164" fontId="2" fillId="0" borderId="6" xfId="3" applyNumberFormat="1" applyBorder="1" applyAlignment="1">
      <alignment vertical="center"/>
    </xf>
    <xf numFmtId="164" fontId="2" fillId="0" borderId="1" xfId="3" applyNumberFormat="1" applyBorder="1" applyAlignment="1">
      <alignment vertical="center"/>
    </xf>
    <xf numFmtId="164" fontId="3" fillId="0" borderId="6" xfId="5" applyNumberFormat="1" applyBorder="1" applyAlignment="1">
      <alignment vertical="center"/>
    </xf>
    <xf numFmtId="164" fontId="12" fillId="0" borderId="6" xfId="3" applyNumberFormat="1" applyFont="1" applyBorder="1" applyAlignment="1">
      <alignment horizontal="right" vertical="center"/>
    </xf>
    <xf numFmtId="164" fontId="8" fillId="0" borderId="0" xfId="6" applyNumberFormat="1" applyFont="1" applyAlignment="1">
      <alignment vertical="center"/>
    </xf>
    <xf numFmtId="0" fontId="24" fillId="0" borderId="0" xfId="5" applyFont="1" applyAlignment="1">
      <alignment vertical="center"/>
    </xf>
    <xf numFmtId="164" fontId="3" fillId="0" borderId="1" xfId="5" applyNumberFormat="1" applyBorder="1" applyAlignment="1">
      <alignment vertical="center"/>
    </xf>
    <xf numFmtId="164" fontId="12" fillId="0" borderId="13" xfId="3" applyNumberFormat="1" applyFont="1" applyBorder="1" applyAlignment="1">
      <alignment horizontal="right" vertical="center"/>
    </xf>
    <xf numFmtId="4" fontId="25" fillId="0" borderId="0" xfId="4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72" fontId="8" fillId="0" borderId="0" xfId="0" applyNumberFormat="1" applyFont="1" applyAlignment="1">
      <alignment vertical="center"/>
    </xf>
    <xf numFmtId="172" fontId="7" fillId="0" borderId="5" xfId="0" applyNumberFormat="1" applyFont="1" applyBorder="1" applyAlignment="1">
      <alignment horizontal="right" vertical="center"/>
    </xf>
    <xf numFmtId="172" fontId="3" fillId="0" borderId="6" xfId="0" applyNumberFormat="1" applyFont="1" applyBorder="1" applyAlignment="1">
      <alignment horizontal="right" vertical="center"/>
    </xf>
    <xf numFmtId="164" fontId="0" fillId="0" borderId="6" xfId="0" applyNumberFormat="1" applyBorder="1" applyAlignment="1">
      <alignment vertical="center"/>
    </xf>
    <xf numFmtId="164" fontId="0" fillId="0" borderId="6" xfId="0" applyNumberFormat="1" applyBorder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164" fontId="13" fillId="0" borderId="0" xfId="0" applyNumberFormat="1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164" fontId="11" fillId="0" borderId="0" xfId="0" applyNumberFormat="1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4" fillId="0" borderId="11" xfId="0" applyFon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49" fontId="3" fillId="0" borderId="4" xfId="3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164" fontId="7" fillId="0" borderId="4" xfId="6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164" fontId="7" fillId="0" borderId="16" xfId="0" applyNumberFormat="1" applyFont="1" applyBorder="1" applyAlignment="1">
      <alignment vertical="center"/>
    </xf>
    <xf numFmtId="0" fontId="3" fillId="0" borderId="16" xfId="3" quotePrefix="1" applyFont="1" applyBorder="1" applyAlignment="1">
      <alignment horizontal="center" vertical="center"/>
    </xf>
    <xf numFmtId="164" fontId="3" fillId="0" borderId="7" xfId="0" applyNumberFormat="1" applyFont="1" applyBorder="1" applyAlignment="1">
      <alignment vertical="center"/>
    </xf>
    <xf numFmtId="4" fontId="3" fillId="0" borderId="5" xfId="3" quotePrefix="1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centerContinuous" vertical="center" wrapText="1"/>
    </xf>
    <xf numFmtId="4" fontId="0" fillId="0" borderId="0" xfId="0" applyNumberFormat="1" applyAlignment="1">
      <alignment vertical="center"/>
    </xf>
    <xf numFmtId="172" fontId="0" fillId="0" borderId="0" xfId="0" applyNumberFormat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horizontal="fill" vertical="center"/>
    </xf>
    <xf numFmtId="172" fontId="0" fillId="0" borderId="14" xfId="0" applyNumberForma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27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74" fontId="3" fillId="0" borderId="0" xfId="4" applyNumberFormat="1" applyFont="1"/>
    <xf numFmtId="0" fontId="7" fillId="0" borderId="0" xfId="0" applyFont="1"/>
    <xf numFmtId="3" fontId="8" fillId="0" borderId="18" xfId="3" applyNumberFormat="1" applyFont="1" applyBorder="1"/>
    <xf numFmtId="0" fontId="3" fillId="0" borderId="19" xfId="0" applyFont="1" applyBorder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164" fontId="3" fillId="0" borderId="19" xfId="0" quotePrefix="1" applyNumberFormat="1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3" fontId="3" fillId="0" borderId="0" xfId="0" quotePrefix="1" applyNumberFormat="1" applyFont="1"/>
    <xf numFmtId="0" fontId="27" fillId="0" borderId="19" xfId="0" applyFont="1" applyBorder="1"/>
    <xf numFmtId="0" fontId="29" fillId="0" borderId="0" xfId="0" applyFont="1" applyAlignment="1">
      <alignment horizontal="centerContinuous"/>
    </xf>
    <xf numFmtId="175" fontId="3" fillId="0" borderId="0" xfId="5" applyNumberFormat="1" applyAlignment="1">
      <alignment vertical="center"/>
    </xf>
    <xf numFmtId="164" fontId="7" fillId="0" borderId="5" xfId="5" applyNumberFormat="1" applyFont="1" applyBorder="1" applyAlignment="1">
      <alignment horizontal="right" vertical="center"/>
    </xf>
    <xf numFmtId="164" fontId="3" fillId="0" borderId="6" xfId="5" applyNumberFormat="1" applyBorder="1" applyAlignment="1">
      <alignment horizontal="right" vertical="center"/>
    </xf>
    <xf numFmtId="164" fontId="7" fillId="0" borderId="9" xfId="5" applyNumberFormat="1" applyFont="1" applyBorder="1" applyAlignment="1">
      <alignment vertical="center"/>
    </xf>
    <xf numFmtId="164" fontId="3" fillId="0" borderId="9" xfId="5" applyNumberFormat="1" applyBorder="1" applyAlignment="1">
      <alignment vertical="center"/>
    </xf>
    <xf numFmtId="164" fontId="1" fillId="0" borderId="0" xfId="2" applyNumberFormat="1" applyFill="1" applyAlignment="1">
      <alignment vertical="center"/>
    </xf>
    <xf numFmtId="0" fontId="3" fillId="0" borderId="20" xfId="0" applyFont="1" applyBorder="1"/>
    <xf numFmtId="0" fontId="7" fillId="0" borderId="20" xfId="0" applyFont="1" applyBorder="1" applyAlignment="1">
      <alignment horizontal="center"/>
    </xf>
    <xf numFmtId="0" fontId="3" fillId="3" borderId="19" xfId="0" applyFont="1" applyFill="1" applyBorder="1"/>
    <xf numFmtId="0" fontId="7" fillId="3" borderId="19" xfId="0" applyFont="1" applyFill="1" applyBorder="1"/>
    <xf numFmtId="0" fontId="3" fillId="0" borderId="19" xfId="0" applyFont="1" applyBorder="1" applyAlignment="1">
      <alignment horizontal="center"/>
    </xf>
    <xf numFmtId="0" fontId="30" fillId="0" borderId="0" xfId="0" applyFont="1" applyAlignment="1">
      <alignment horizontal="center" wrapText="1"/>
    </xf>
    <xf numFmtId="0" fontId="28" fillId="0" borderId="0" xfId="0" applyFont="1" applyAlignment="1">
      <alignment horizontal="left"/>
    </xf>
    <xf numFmtId="0" fontId="4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9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center" vertical="center"/>
    </xf>
    <xf numFmtId="164" fontId="3" fillId="0" borderId="4" xfId="3" applyNumberFormat="1" applyFont="1" applyBorder="1" applyAlignment="1">
      <alignment horizontal="center" vertical="center"/>
    </xf>
    <xf numFmtId="0" fontId="3" fillId="0" borderId="1" xfId="3" quotePrefix="1" applyFont="1" applyBorder="1" applyAlignment="1">
      <alignment horizontal="center" vertical="center"/>
    </xf>
    <xf numFmtId="0" fontId="3" fillId="0" borderId="6" xfId="3" quotePrefix="1" applyFont="1" applyBorder="1" applyAlignment="1">
      <alignment horizontal="center" vertical="center"/>
    </xf>
    <xf numFmtId="0" fontId="3" fillId="0" borderId="4" xfId="3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12" fillId="0" borderId="15" xfId="5" applyFont="1" applyBorder="1" applyAlignment="1">
      <alignment horizontal="center" vertical="center"/>
    </xf>
    <xf numFmtId="0" fontId="12" fillId="0" borderId="16" xfId="5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/>
    </xf>
    <xf numFmtId="164" fontId="12" fillId="0" borderId="16" xfId="0" applyNumberFormat="1" applyFont="1" applyBorder="1" applyAlignment="1">
      <alignment horizontal="center" vertical="center"/>
    </xf>
    <xf numFmtId="0" fontId="12" fillId="0" borderId="11" xfId="5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2" fillId="0" borderId="8" xfId="5" applyFont="1" applyBorder="1" applyAlignment="1">
      <alignment horizontal="center" vertical="center"/>
    </xf>
    <xf numFmtId="0" fontId="12" fillId="0" borderId="3" xfId="5" applyFont="1" applyBorder="1" applyAlignment="1">
      <alignment horizontal="center" vertical="center"/>
    </xf>
    <xf numFmtId="0" fontId="18" fillId="0" borderId="0" xfId="5" applyFont="1" applyAlignment="1">
      <alignment horizontal="center" vertical="center" wrapText="1"/>
    </xf>
    <xf numFmtId="0" fontId="13" fillId="0" borderId="15" xfId="5" applyFont="1" applyBorder="1" applyAlignment="1">
      <alignment horizontal="center" vertical="center"/>
    </xf>
    <xf numFmtId="0" fontId="13" fillId="0" borderId="11" xfId="5" applyFont="1" applyBorder="1" applyAlignment="1">
      <alignment horizontal="center" vertical="center"/>
    </xf>
    <xf numFmtId="0" fontId="13" fillId="0" borderId="16" xfId="5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168" fontId="0" fillId="0" borderId="0" xfId="0" applyNumberFormat="1" applyBorder="1" applyAlignment="1">
      <alignment vertical="center"/>
    </xf>
    <xf numFmtId="168" fontId="0" fillId="0" borderId="0" xfId="0" applyNumberFormat="1" applyFill="1" applyBorder="1" applyAlignment="1">
      <alignment vertical="center"/>
    </xf>
    <xf numFmtId="168" fontId="0" fillId="0" borderId="7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7" xfId="0" applyNumberFormat="1" applyBorder="1" applyAlignment="1">
      <alignment vertical="center"/>
    </xf>
    <xf numFmtId="172" fontId="0" fillId="0" borderId="12" xfId="0" applyNumberFormat="1" applyBorder="1" applyAlignment="1">
      <alignment vertical="center"/>
    </xf>
  </cellXfs>
  <cellStyles count="7">
    <cellStyle name="Dobry" xfId="2" builtinId="26"/>
    <cellStyle name="Dziesiętny 2" xfId="4" xr:uid="{3E8C6A9A-00C6-48AF-9655-E2CBDB6D16A8}"/>
    <cellStyle name="Normalny" xfId="0" builtinId="0"/>
    <cellStyle name="Normalny 2" xfId="5" xr:uid="{3FC4B453-35E3-4FC3-86CE-6988FFBD3E07}"/>
    <cellStyle name="Normalny_RAPORT98" xfId="3" xr:uid="{A58F54FE-F5EB-40C5-8CB8-2EE5271B1418}"/>
    <cellStyle name="Procentowy" xfId="1" builtinId="5"/>
    <cellStyle name="Procentowy 2" xfId="6" xr:uid="{F9380F0F-2E83-4047-9093-42DA8FE09D84}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Składka przypisana brutto w milionach złotych.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0-3FD5-480C-9346-8498BD1CB7BF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1-3FD5-480C-9346-8498BD1CB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9724544"/>
        <c:axId val="79726080"/>
        <c:axId val="0"/>
      </c:bar3DChart>
      <c:catAx>
        <c:axId val="797245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797260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797260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797245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Koszty działalności ubezpieczeniowej w dziale II w milionach złotych.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640E-452B-AE69-656D5ADCF325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640E-452B-AE69-656D5ADCF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0511232"/>
        <c:axId val="90512768"/>
        <c:axId val="0"/>
      </c:bar3DChart>
      <c:catAx>
        <c:axId val="905112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9051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512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90511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lokat w 2001 roku.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64-4423-BBDE-2518EB7AD8B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64-4423-BBDE-2518EB7AD8B1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64-4423-BBDE-2518EB7AD8B1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64-4423-BBDE-2518EB7AD8B1}"/>
                </c:ext>
              </c:extLst>
            </c:dLbl>
            <c:dLbl>
              <c:idx val="4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64-4423-BBDE-2518EB7AD8B1}"/>
                </c:ext>
              </c:extLst>
            </c:dLbl>
            <c:dLbl>
              <c:idx val="5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64-4423-BBDE-2518EB7AD8B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extLst>
            <c:ext xmlns:c16="http://schemas.microsoft.com/office/drawing/2014/chart" uri="{C3380CC4-5D6E-409C-BE32-E72D297353CC}">
              <c16:uniqueId val="{00000006-3A64-4423-BBDE-2518EB7AD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lokat w dziale I w 2000 roku.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15"/>
          <c:dLbls>
            <c:dLbl>
              <c:idx val="0"/>
              <c:tx>
                <c:rich>
                  <a:bodyPr/>
                  <a:lstStyle/>
                  <a:p>
                    <a:pPr>
                      <a:defRPr sz="200" b="0" i="0" u="none" strike="noStrike" baseline="0">
                        <a:solidFill>
                          <a:srgbClr val="000000"/>
                        </a:solidFill>
                        <a:latin typeface="Arial CE"/>
                        <a:ea typeface="Arial CE"/>
                        <a:cs typeface="Arial CE"/>
                      </a:defRPr>
                    </a:pPr>
                    <a:r>
                      <a:rPr lang="pl-PL"/>
                      <a:t>73,3%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9CC-4246-957B-88229F957C34}"/>
                </c:ext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CC-4246-957B-88229F957C34}"/>
                </c:ext>
              </c:extLst>
            </c:dLbl>
            <c:dLbl>
              <c:idx val="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CC-4246-957B-88229F957C34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CC-4246-957B-88229F957C34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CC-4246-957B-88229F957C3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extLst>
            <c:ext xmlns:c16="http://schemas.microsoft.com/office/drawing/2014/chart" uri="{C3380CC4-5D6E-409C-BE32-E72D297353CC}">
              <c16:uniqueId val="{00000005-C9CC-4246-957B-88229F957C3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lokat w dziale I w 2001 roku.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15"/>
          <c:dLbls>
            <c:dLbl>
              <c:idx val="0"/>
              <c:tx>
                <c:rich>
                  <a:bodyPr/>
                  <a:lstStyle/>
                  <a:p>
                    <a:pPr>
                      <a:defRPr sz="200" b="0" i="0" u="none" strike="noStrike" baseline="0">
                        <a:solidFill>
                          <a:srgbClr val="000000"/>
                        </a:solidFill>
                        <a:latin typeface="Arial CE"/>
                        <a:ea typeface="Arial CE"/>
                        <a:cs typeface="Arial CE"/>
                      </a:defRPr>
                    </a:pPr>
                    <a:r>
                      <a:rPr lang="pl-PL"/>
                      <a:t>73,0%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A34-44E0-89F5-C00744E0073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34-44E0-89F5-C00744E0073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34-44E0-89F5-C00744E00733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34-44E0-89F5-C00744E00733}"/>
                </c:ext>
              </c:extLst>
            </c:dLbl>
            <c:dLbl>
              <c:idx val="4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34-44E0-89F5-C00744E0073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extLst>
            <c:ext xmlns:c16="http://schemas.microsoft.com/office/drawing/2014/chart" uri="{C3380CC4-5D6E-409C-BE32-E72D297353CC}">
              <c16:uniqueId val="{00000005-DA34-44E0-89F5-C00744E00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lokat w dziale II w 2000 roku.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65-45F1-9EEE-B50B97B68CF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529946974725675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5-45F1-9EEE-B50B97B68CF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65-45F1-9EEE-B50B97B68CFE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5-45F1-9EEE-B50B97B68CFE}"/>
                </c:ext>
              </c:extLst>
            </c:dLbl>
            <c:dLbl>
              <c:idx val="4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5-45F1-9EEE-B50B97B68CF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extLst>
            <c:ext xmlns:c16="http://schemas.microsoft.com/office/drawing/2014/chart" uri="{C3380CC4-5D6E-409C-BE32-E72D297353CC}">
              <c16:uniqueId val="{00000005-FB65-45F1-9EEE-B50B97B68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lokat w dziale II w 2001 roku.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69-4D5C-87F0-E109D7E6382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69-4D5C-87F0-E109D7E63824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69-4D5C-87F0-E109D7E63824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69-4D5C-87F0-E109D7E63824}"/>
                </c:ext>
              </c:extLst>
            </c:dLbl>
            <c:dLbl>
              <c:idx val="4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69-4D5C-87F0-E109D7E6382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extLst>
            <c:ext xmlns:c16="http://schemas.microsoft.com/office/drawing/2014/chart" uri="{C3380CC4-5D6E-409C-BE32-E72D297353CC}">
              <c16:uniqueId val="{00000005-9969-4D5C-87F0-E109D7E63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lokat w 2000 roku.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F8-436A-AABD-80E3A7359DD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F8-436A-AABD-80E3A7359DD4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F8-436A-AABD-80E3A7359DD4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F8-436A-AABD-80E3A7359DD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083372755199193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F8-436A-AABD-80E3A7359DD4}"/>
                </c:ext>
              </c:extLst>
            </c:dLbl>
            <c:dLbl>
              <c:idx val="5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F8-436A-AABD-80E3A7359DD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extLst>
            <c:ext xmlns:c16="http://schemas.microsoft.com/office/drawing/2014/chart" uri="{C3380CC4-5D6E-409C-BE32-E72D297353CC}">
              <c16:uniqueId val="{00000006-BAF8-436A-AABD-80E3A7359DD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1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Składka przypisana brutto w milionach złotych w dziale I według grup ryzyka.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1BF0-474B-9CBC-6E6C3518A10A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1BF0-474B-9CBC-6E6C3518A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813504"/>
        <c:axId val="85823488"/>
        <c:axId val="79502848"/>
      </c:bar3DChart>
      <c:catAx>
        <c:axId val="8581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582348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85823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5813504"/>
        <c:crosses val="autoZero"/>
        <c:crossBetween val="between"/>
      </c:valAx>
      <c:serAx>
        <c:axId val="7950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582348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Składka przypisana brutto w milionach złotych w dziale II według grup ryzyka.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0ABE-4147-B4B5-853E6CC45403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0ABE-4147-B4B5-853E6CC45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6128128"/>
        <c:axId val="86129664"/>
        <c:axId val="0"/>
      </c:bar3DChart>
      <c:catAx>
        <c:axId val="861281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6129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129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6128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51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Odszkodowania i świadczenia w milionach złotych.
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0-C3C6-4689-8BCD-6B0FAD780BB4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xtLst>
            <c:ext xmlns:c16="http://schemas.microsoft.com/office/drawing/2014/chart" uri="{C3380CC4-5D6E-409C-BE32-E72D297353CC}">
              <c16:uniqueId val="{00000001-C3C6-4689-8BCD-6B0FAD780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6107648"/>
        <c:axId val="86109184"/>
        <c:axId val="86132032"/>
      </c:bar3DChart>
      <c:catAx>
        <c:axId val="8610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6109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109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6107648"/>
        <c:crosses val="autoZero"/>
        <c:crossBetween val="between"/>
        <c:majorUnit val="5000"/>
      </c:valAx>
      <c:serAx>
        <c:axId val="8613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6109184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Odszkodowania i świadczenia w dziale I 
w milionach złotych w grupach ryzyka.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C742-46B5-A832-021E5B31851A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C742-46B5-A832-021E5B318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pyramid"/>
        <c:axId val="88961792"/>
        <c:axId val="88963328"/>
        <c:axId val="0"/>
      </c:bar3DChart>
      <c:catAx>
        <c:axId val="88961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89633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8963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88961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Odszkodowania i świadczenia w milionach złotych
 w dziale II w grupach ryzyka. 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2CD7-4ACB-81A3-319B462B7C02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2CD7-4ACB-81A3-319B462B7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0122880"/>
        <c:axId val="90128768"/>
        <c:axId val="0"/>
      </c:bar3DChart>
      <c:catAx>
        <c:axId val="90122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90128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12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9012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1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Koszty działalności ubezpieczeniowej w 1996 roku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2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E2BE-4333-ABCE-7BBC63A309E1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E2BE-4333-ABCE-7BBC63A309E1}"/>
            </c:ext>
          </c:extLst>
        </c:ser>
        <c:ser>
          <c:idx val="2"/>
          <c:order val="2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2-E2BE-4333-ABCE-7BBC63A309E1}"/>
            </c:ext>
          </c:extLst>
        </c:ser>
        <c:ser>
          <c:idx val="3"/>
          <c:order val="3"/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3-E2BE-4333-ABCE-7BBC63A30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90380928"/>
        <c:axId val="90390912"/>
        <c:axId val="0"/>
      </c:bar3DChart>
      <c:catAx>
        <c:axId val="9038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903909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039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90380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>
      <c:oddHeader>&amp;A</c:oddHeader>
      <c:oddFooter>Strona &amp;P</c:oddFooter>
    </c:headerFooter>
    <c:pageMargins b="1" l="0.75000000000000422" r="0.75000000000000422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Koszty działalności ubezpieczeniowej 
w milionach złotych. 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43A4-4EC7-98A6-2A3463BC666F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43A4-4EC7-98A6-2A3463BC6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0420352"/>
        <c:axId val="90421888"/>
        <c:axId val="0"/>
      </c:bar3DChart>
      <c:catAx>
        <c:axId val="9042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90421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4218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90420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Koszty działalności ubezpieczeniowej 
w dziale I w milionach złotych.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BFA1-40C5-A3F7-C6847A5D1EE4}"/>
            </c:ext>
          </c:extLst>
        </c:ser>
        <c:ser>
          <c:idx val="1"/>
          <c:order val="1"/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BFA1-40C5-A3F7-C6847A5D1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0467712"/>
        <c:axId val="90469504"/>
        <c:axId val="0"/>
      </c:bar3DChart>
      <c:catAx>
        <c:axId val="904677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904695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04695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90467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000000000000422" r="0.750000000000004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0</xdr:row>
      <xdr:rowOff>0</xdr:rowOff>
    </xdr:from>
    <xdr:to>
      <xdr:col>5</xdr:col>
      <xdr:colOff>523875</xdr:colOff>
      <xdr:row>0</xdr:row>
      <xdr:rowOff>0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6CFC03F2-B85C-41B9-BFD3-7BEBBA146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342900</xdr:colOff>
      <xdr:row>0</xdr:row>
      <xdr:rowOff>0</xdr:rowOff>
    </xdr:from>
    <xdr:to>
      <xdr:col>7</xdr:col>
      <xdr:colOff>0</xdr:colOff>
      <xdr:row>0</xdr:row>
      <xdr:rowOff>0</xdr:rowOff>
    </xdr:to>
    <xdr:graphicFrame macro="">
      <xdr:nvGraphicFramePr>
        <xdr:cNvPr id="3" name="Chart 1032">
          <a:extLst>
            <a:ext uri="{FF2B5EF4-FFF2-40B4-BE49-F238E27FC236}">
              <a16:creationId xmlns:a16="http://schemas.microsoft.com/office/drawing/2014/main" id="{AFB70A6C-9CA7-4402-918C-B8CC65E08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0</xdr:row>
      <xdr:rowOff>0</xdr:rowOff>
    </xdr:from>
    <xdr:to>
      <xdr:col>5</xdr:col>
      <xdr:colOff>800100</xdr:colOff>
      <xdr:row>0</xdr:row>
      <xdr:rowOff>0</xdr:rowOff>
    </xdr:to>
    <xdr:graphicFrame macro="">
      <xdr:nvGraphicFramePr>
        <xdr:cNvPr id="4" name="Chart 1033">
          <a:extLst>
            <a:ext uri="{FF2B5EF4-FFF2-40B4-BE49-F238E27FC236}">
              <a16:creationId xmlns:a16="http://schemas.microsoft.com/office/drawing/2014/main" id="{79819FA5-1129-480A-92A0-337B81A7D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0</xdr:rowOff>
    </xdr:from>
    <xdr:to>
      <xdr:col>6</xdr:col>
      <xdr:colOff>504825</xdr:colOff>
      <xdr:row>0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8CF4DF9-67E5-4996-8B35-EB6E43F97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0</xdr:row>
      <xdr:rowOff>0</xdr:rowOff>
    </xdr:from>
    <xdr:to>
      <xdr:col>6</xdr:col>
      <xdr:colOff>390525</xdr:colOff>
      <xdr:row>0</xdr:row>
      <xdr:rowOff>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DF21410-D683-4370-9283-0F64A0FB8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114300</xdr:colOff>
      <xdr:row>0</xdr:row>
      <xdr:rowOff>0</xdr:rowOff>
    </xdr:from>
    <xdr:to>
      <xdr:col>6</xdr:col>
      <xdr:colOff>1028700</xdr:colOff>
      <xdr:row>0</xdr:row>
      <xdr:rowOff>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E8C68FB4-C98E-4C3A-B10F-E053F7466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0</xdr:row>
      <xdr:rowOff>0</xdr:rowOff>
    </xdr:from>
    <xdr:to>
      <xdr:col>1</xdr:col>
      <xdr:colOff>276225</xdr:colOff>
      <xdr:row>0</xdr:row>
      <xdr:rowOff>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A13A511E-A9C5-466E-898E-454310644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381000</xdr:colOff>
      <xdr:row>0</xdr:row>
      <xdr:rowOff>0</xdr:rowOff>
    </xdr:from>
    <xdr:to>
      <xdr:col>9</xdr:col>
      <xdr:colOff>142875</xdr:colOff>
      <xdr:row>0</xdr:row>
      <xdr:rowOff>0</xdr:rowOff>
    </xdr:to>
    <xdr:graphicFrame macro="">
      <xdr:nvGraphicFramePr>
        <xdr:cNvPr id="3" name="Chart 52">
          <a:extLst>
            <a:ext uri="{FF2B5EF4-FFF2-40B4-BE49-F238E27FC236}">
              <a16:creationId xmlns:a16="http://schemas.microsoft.com/office/drawing/2014/main" id="{1B1C50D2-30CB-4A0D-B0D9-3B98AEAFB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333375</xdr:colOff>
      <xdr:row>0</xdr:row>
      <xdr:rowOff>0</xdr:rowOff>
    </xdr:from>
    <xdr:to>
      <xdr:col>9</xdr:col>
      <xdr:colOff>257175</xdr:colOff>
      <xdr:row>0</xdr:row>
      <xdr:rowOff>0</xdr:rowOff>
    </xdr:to>
    <xdr:graphicFrame macro="">
      <xdr:nvGraphicFramePr>
        <xdr:cNvPr id="4" name="Chart 53">
          <a:extLst>
            <a:ext uri="{FF2B5EF4-FFF2-40B4-BE49-F238E27FC236}">
              <a16:creationId xmlns:a16="http://schemas.microsoft.com/office/drawing/2014/main" id="{5F50CDE5-1AA2-44E1-8B45-34F905EFA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342900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5" name="Chart 54">
          <a:extLst>
            <a:ext uri="{FF2B5EF4-FFF2-40B4-BE49-F238E27FC236}">
              <a16:creationId xmlns:a16="http://schemas.microsoft.com/office/drawing/2014/main" id="{420CEF18-26ED-4893-8EB8-93B75A62B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0</xdr:rowOff>
    </xdr:from>
    <xdr:to>
      <xdr:col>4</xdr:col>
      <xdr:colOff>1676400</xdr:colOff>
      <xdr:row>0</xdr:row>
      <xdr:rowOff>0</xdr:rowOff>
    </xdr:to>
    <xdr:graphicFrame macro="">
      <xdr:nvGraphicFramePr>
        <xdr:cNvPr id="2" name="Chart 16">
          <a:extLst>
            <a:ext uri="{FF2B5EF4-FFF2-40B4-BE49-F238E27FC236}">
              <a16:creationId xmlns:a16="http://schemas.microsoft.com/office/drawing/2014/main" id="{880AD3AB-13B6-483B-9DE6-C2890E8C4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238125</xdr:colOff>
      <xdr:row>0</xdr:row>
      <xdr:rowOff>0</xdr:rowOff>
    </xdr:from>
    <xdr:to>
      <xdr:col>4</xdr:col>
      <xdr:colOff>2124075</xdr:colOff>
      <xdr:row>0</xdr:row>
      <xdr:rowOff>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4ADFBF6C-6270-4BAA-AD72-8E3DCFE9F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200025</xdr:colOff>
      <xdr:row>0</xdr:row>
      <xdr:rowOff>0</xdr:rowOff>
    </xdr:from>
    <xdr:to>
      <xdr:col>4</xdr:col>
      <xdr:colOff>2247900</xdr:colOff>
      <xdr:row>0</xdr:row>
      <xdr:rowOff>0</xdr:rowOff>
    </xdr:to>
    <xdr:graphicFrame macro="">
      <xdr:nvGraphicFramePr>
        <xdr:cNvPr id="4" name="Chart 18">
          <a:extLst>
            <a:ext uri="{FF2B5EF4-FFF2-40B4-BE49-F238E27FC236}">
              <a16:creationId xmlns:a16="http://schemas.microsoft.com/office/drawing/2014/main" id="{E3D9C737-A604-4921-BD9D-0FD5A1CAA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219075</xdr:colOff>
      <xdr:row>0</xdr:row>
      <xdr:rowOff>0</xdr:rowOff>
    </xdr:from>
    <xdr:to>
      <xdr:col>5</xdr:col>
      <xdr:colOff>695325</xdr:colOff>
      <xdr:row>0</xdr:row>
      <xdr:rowOff>0</xdr:rowOff>
    </xdr:to>
    <xdr:graphicFrame macro="">
      <xdr:nvGraphicFramePr>
        <xdr:cNvPr id="5" name="Chart 19">
          <a:extLst>
            <a:ext uri="{FF2B5EF4-FFF2-40B4-BE49-F238E27FC236}">
              <a16:creationId xmlns:a16="http://schemas.microsoft.com/office/drawing/2014/main" id="{E6D8FB24-1167-418D-89BB-83C973047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609600</xdr:colOff>
      <xdr:row>0</xdr:row>
      <xdr:rowOff>0</xdr:rowOff>
    </xdr:from>
    <xdr:to>
      <xdr:col>4</xdr:col>
      <xdr:colOff>1676400</xdr:colOff>
      <xdr:row>0</xdr:row>
      <xdr:rowOff>0</xdr:rowOff>
    </xdr:to>
    <xdr:graphicFrame macro="">
      <xdr:nvGraphicFramePr>
        <xdr:cNvPr id="6" name="Chart 20">
          <a:extLst>
            <a:ext uri="{FF2B5EF4-FFF2-40B4-BE49-F238E27FC236}">
              <a16:creationId xmlns:a16="http://schemas.microsoft.com/office/drawing/2014/main" id="{A9667F5E-C901-4AE4-94B3-32391DA26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790575</xdr:colOff>
      <xdr:row>0</xdr:row>
      <xdr:rowOff>0</xdr:rowOff>
    </xdr:from>
    <xdr:to>
      <xdr:col>4</xdr:col>
      <xdr:colOff>1628775</xdr:colOff>
      <xdr:row>0</xdr:row>
      <xdr:rowOff>0</xdr:rowOff>
    </xdr:to>
    <xdr:graphicFrame macro="">
      <xdr:nvGraphicFramePr>
        <xdr:cNvPr id="7" name="Chart 23">
          <a:extLst>
            <a:ext uri="{FF2B5EF4-FFF2-40B4-BE49-F238E27FC236}">
              <a16:creationId xmlns:a16="http://schemas.microsoft.com/office/drawing/2014/main" id="{02CD2778-3C24-470B-AAA9-119C29BC3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0A98-3F2F-4F42-952D-A3ED4A7C3109}">
  <dimension ref="A1:K183"/>
  <sheetViews>
    <sheetView showGridLines="0" topLeftCell="A72" zoomScale="110" zoomScaleNormal="110" zoomScaleSheetLayoutView="115" workbookViewId="0">
      <selection activeCell="D92" sqref="D92"/>
    </sheetView>
  </sheetViews>
  <sheetFormatPr defaultColWidth="9.140625" defaultRowHeight="12.75" x14ac:dyDescent="0.2"/>
  <cols>
    <col min="1" max="1" width="3.7109375" style="1" customWidth="1"/>
    <col min="2" max="2" width="52.28515625" style="1" customWidth="1"/>
    <col min="3" max="3" width="19.140625" style="1" customWidth="1"/>
    <col min="4" max="4" width="18.28515625" style="1" customWidth="1"/>
    <col min="5" max="5" width="19.85546875" style="2" customWidth="1"/>
    <col min="6" max="6" width="12.85546875" style="1" customWidth="1"/>
    <col min="7" max="7" width="13.85546875" style="3" customWidth="1"/>
    <col min="8" max="8" width="15.140625" style="1" customWidth="1"/>
    <col min="9" max="9" width="18" style="1" customWidth="1"/>
    <col min="10" max="10" width="15.42578125" style="1" customWidth="1"/>
    <col min="11" max="16384" width="9.140625" style="1"/>
  </cols>
  <sheetData>
    <row r="1" spans="1:10" ht="18" customHeight="1" x14ac:dyDescent="0.2"/>
    <row r="2" spans="1:10" s="6" customFormat="1" ht="18" customHeight="1" x14ac:dyDescent="0.2">
      <c r="A2" s="395" t="s">
        <v>0</v>
      </c>
      <c r="B2" s="395"/>
      <c r="C2" s="395"/>
      <c r="D2" s="395"/>
      <c r="E2" s="395"/>
      <c r="F2" s="4"/>
      <c r="G2" s="5"/>
    </row>
    <row r="3" spans="1:10" ht="18" customHeight="1" thickBot="1" x14ac:dyDescent="0.25">
      <c r="A3" s="7"/>
      <c r="B3" s="7"/>
      <c r="C3" s="7"/>
      <c r="D3" s="7"/>
      <c r="E3" s="8"/>
      <c r="F3" s="7"/>
      <c r="G3" s="9"/>
    </row>
    <row r="4" spans="1:10" ht="14.25" customHeight="1" thickBot="1" x14ac:dyDescent="0.25">
      <c r="A4" s="10" t="s">
        <v>1</v>
      </c>
      <c r="B4" s="10" t="s">
        <v>2</v>
      </c>
      <c r="C4" s="11" t="s">
        <v>3</v>
      </c>
      <c r="D4" s="12"/>
      <c r="E4" s="13" t="s">
        <v>4</v>
      </c>
      <c r="F4" s="14"/>
    </row>
    <row r="5" spans="1:10" ht="18" customHeight="1" thickBot="1" x14ac:dyDescent="0.25">
      <c r="A5" s="15"/>
      <c r="B5" s="15"/>
      <c r="C5" s="10">
        <v>2024</v>
      </c>
      <c r="D5" s="10">
        <v>2025</v>
      </c>
      <c r="E5" s="16" t="s">
        <v>5</v>
      </c>
      <c r="G5" s="17"/>
    </row>
    <row r="6" spans="1:10" ht="18" customHeight="1" x14ac:dyDescent="0.2">
      <c r="A6" s="10" t="s">
        <v>6</v>
      </c>
      <c r="B6" s="161" t="s">
        <v>246</v>
      </c>
      <c r="C6" s="18">
        <f>+C34</f>
        <v>23600264.596529998</v>
      </c>
      <c r="D6" s="18">
        <f t="shared" ref="D6" si="0">+D34</f>
        <v>24822027.321930002</v>
      </c>
      <c r="E6" s="19">
        <f>+D6/C6</f>
        <v>1.05176902658878</v>
      </c>
      <c r="F6" s="20"/>
      <c r="G6" s="21"/>
    </row>
    <row r="7" spans="1:10" ht="18" customHeight="1" thickBot="1" x14ac:dyDescent="0.25">
      <c r="A7" s="22" t="s">
        <v>8</v>
      </c>
      <c r="B7" s="165" t="s">
        <v>247</v>
      </c>
      <c r="C7" s="23">
        <f>+C67</f>
        <v>62071687.300960012</v>
      </c>
      <c r="D7" s="23">
        <f t="shared" ref="D7" si="1">+D67</f>
        <v>65786868.691909999</v>
      </c>
      <c r="E7" s="24">
        <f>+D7/C7</f>
        <v>1.05985307557271</v>
      </c>
      <c r="F7" s="20"/>
      <c r="G7" s="21"/>
    </row>
    <row r="8" spans="1:10" ht="18" customHeight="1" thickBot="1" x14ac:dyDescent="0.25">
      <c r="A8" s="25"/>
      <c r="B8" s="26" t="s">
        <v>10</v>
      </c>
      <c r="C8" s="27">
        <f>SUM(C6:C7)</f>
        <v>85671951.89749001</v>
      </c>
      <c r="D8" s="27">
        <f>SUM(D6:D7)</f>
        <v>90608896.013840005</v>
      </c>
      <c r="E8" s="28">
        <f>+D8/C8</f>
        <v>1.0576261425939875</v>
      </c>
      <c r="F8" s="20"/>
      <c r="G8" s="21"/>
      <c r="H8" s="29"/>
    </row>
    <row r="9" spans="1:10" ht="18" customHeight="1" x14ac:dyDescent="0.2">
      <c r="A9" s="30"/>
      <c r="D9" s="29"/>
      <c r="E9" s="31"/>
    </row>
    <row r="10" spans="1:10" s="6" customFormat="1" ht="18" customHeight="1" x14ac:dyDescent="0.2">
      <c r="A10" s="396" t="s">
        <v>11</v>
      </c>
      <c r="B10" s="396"/>
      <c r="C10" s="396"/>
      <c r="D10" s="396"/>
      <c r="E10" s="396"/>
      <c r="F10" s="4"/>
      <c r="G10" s="5"/>
    </row>
    <row r="11" spans="1:10" ht="18" customHeight="1" thickBot="1" x14ac:dyDescent="0.25">
      <c r="A11" s="7"/>
      <c r="B11" s="7"/>
      <c r="C11" s="7"/>
      <c r="D11" s="7"/>
      <c r="E11" s="8"/>
      <c r="F11" s="7"/>
      <c r="G11" s="9"/>
    </row>
    <row r="12" spans="1:10" ht="18" customHeight="1" thickBot="1" x14ac:dyDescent="0.25">
      <c r="A12" s="10" t="s">
        <v>1</v>
      </c>
      <c r="B12" s="10" t="s">
        <v>12</v>
      </c>
      <c r="C12" s="32" t="s">
        <v>3</v>
      </c>
      <c r="D12" s="32"/>
      <c r="E12" s="13" t="s">
        <v>4</v>
      </c>
      <c r="F12" s="14"/>
    </row>
    <row r="13" spans="1:10" ht="18" customHeight="1" thickBot="1" x14ac:dyDescent="0.25">
      <c r="A13" s="15"/>
      <c r="B13" s="33"/>
      <c r="C13" s="34">
        <f>+C5</f>
        <v>2024</v>
      </c>
      <c r="D13" s="34">
        <f>+D5</f>
        <v>2025</v>
      </c>
      <c r="E13" s="34" t="str">
        <f>+E5</f>
        <v>24/25</v>
      </c>
      <c r="G13" s="30"/>
      <c r="H13" s="30"/>
      <c r="I13" s="30"/>
      <c r="J13" s="30"/>
    </row>
    <row r="14" spans="1:10" ht="18" customHeight="1" x14ac:dyDescent="0.2">
      <c r="A14" s="22" t="s">
        <v>6</v>
      </c>
      <c r="B14" s="35" t="s">
        <v>13</v>
      </c>
      <c r="C14" s="36">
        <v>2763874.7935799998</v>
      </c>
      <c r="D14" s="36">
        <v>2949630.9813700002</v>
      </c>
      <c r="E14" s="24">
        <f t="shared" ref="E14:E33" si="2">+IFERROR(IF(D14/C14&gt;0,D14/C14,"X"),"X")</f>
        <v>1.0672086117003128</v>
      </c>
      <c r="F14" s="37"/>
      <c r="G14" s="21"/>
      <c r="H14" s="38"/>
      <c r="I14" s="3"/>
      <c r="J14" s="3"/>
    </row>
    <row r="15" spans="1:10" ht="18" customHeight="1" x14ac:dyDescent="0.2">
      <c r="A15" s="22" t="s">
        <v>8</v>
      </c>
      <c r="B15" s="35" t="s">
        <v>14</v>
      </c>
      <c r="C15" s="36">
        <v>458328.37504000001</v>
      </c>
      <c r="D15" s="36">
        <v>509263.21435000002</v>
      </c>
      <c r="E15" s="24">
        <f t="shared" si="2"/>
        <v>1.1111317607284401</v>
      </c>
      <c r="F15" s="37"/>
      <c r="G15" s="21"/>
      <c r="H15" s="38"/>
      <c r="I15" s="3"/>
      <c r="J15" s="3"/>
    </row>
    <row r="16" spans="1:10" ht="18" customHeight="1" x14ac:dyDescent="0.2">
      <c r="A16" s="22" t="s">
        <v>15</v>
      </c>
      <c r="B16" s="35" t="s">
        <v>16</v>
      </c>
      <c r="C16" s="36">
        <v>284669.27708999999</v>
      </c>
      <c r="D16" s="36">
        <v>327673.69884000003</v>
      </c>
      <c r="E16" s="24">
        <f t="shared" si="2"/>
        <v>1.1510680119386536</v>
      </c>
      <c r="F16" s="37"/>
      <c r="G16" s="21"/>
      <c r="H16" s="38"/>
      <c r="I16" s="3"/>
      <c r="J16" s="3"/>
    </row>
    <row r="17" spans="1:10" ht="18" customHeight="1" x14ac:dyDescent="0.2">
      <c r="A17" s="22" t="s">
        <v>17</v>
      </c>
      <c r="B17" s="35" t="s">
        <v>18</v>
      </c>
      <c r="C17" s="36">
        <v>650486.56406</v>
      </c>
      <c r="D17" s="36">
        <v>726649.66249999998</v>
      </c>
      <c r="E17" s="24">
        <f t="shared" si="2"/>
        <v>1.1170863514299656</v>
      </c>
      <c r="F17" s="37"/>
      <c r="G17" s="21"/>
      <c r="H17" s="38"/>
      <c r="I17" s="3"/>
      <c r="J17" s="3"/>
    </row>
    <row r="18" spans="1:10" ht="18" customHeight="1" x14ac:dyDescent="0.2">
      <c r="A18" s="22" t="s">
        <v>19</v>
      </c>
      <c r="B18" s="35" t="s">
        <v>20</v>
      </c>
      <c r="C18" s="36">
        <v>260260.01634</v>
      </c>
      <c r="D18" s="36">
        <v>-155106.78266999999</v>
      </c>
      <c r="E18" s="24" t="str">
        <f t="shared" si="2"/>
        <v>X</v>
      </c>
      <c r="F18" s="37"/>
      <c r="G18" s="21"/>
      <c r="H18" s="38"/>
      <c r="I18" s="3"/>
      <c r="J18" s="3"/>
    </row>
    <row r="19" spans="1:10" ht="18" customHeight="1" x14ac:dyDescent="0.2">
      <c r="A19" s="22" t="s">
        <v>21</v>
      </c>
      <c r="B19" s="35" t="s">
        <v>22</v>
      </c>
      <c r="C19" s="36">
        <v>980939.66819999996</v>
      </c>
      <c r="D19" s="36">
        <v>1007154.7071</v>
      </c>
      <c r="E19" s="24">
        <f t="shared" si="2"/>
        <v>1.0267244151193355</v>
      </c>
      <c r="F19" s="37"/>
      <c r="G19" s="21"/>
      <c r="H19" s="38"/>
      <c r="I19" s="3"/>
      <c r="J19" s="3"/>
    </row>
    <row r="20" spans="1:10" ht="18" customHeight="1" x14ac:dyDescent="0.2">
      <c r="A20" s="22" t="s">
        <v>23</v>
      </c>
      <c r="B20" s="35" t="s">
        <v>24</v>
      </c>
      <c r="C20" s="36">
        <v>22362.252339999999</v>
      </c>
      <c r="D20" s="36">
        <v>24806.117259999999</v>
      </c>
      <c r="E20" s="24">
        <f t="shared" si="2"/>
        <v>1.1092852760465719</v>
      </c>
      <c r="F20" s="37"/>
      <c r="G20" s="21"/>
      <c r="H20" s="38"/>
      <c r="I20" s="3"/>
      <c r="J20" s="3"/>
    </row>
    <row r="21" spans="1:10" ht="18" customHeight="1" x14ac:dyDescent="0.2">
      <c r="A21" s="22" t="s">
        <v>25</v>
      </c>
      <c r="B21" s="35" t="s">
        <v>26</v>
      </c>
      <c r="C21" s="36">
        <v>2334944.8884800002</v>
      </c>
      <c r="D21" s="36">
        <v>2361103.4682900002</v>
      </c>
      <c r="E21" s="24">
        <f t="shared" si="2"/>
        <v>1.0112030823250089</v>
      </c>
      <c r="F21" s="37"/>
      <c r="H21" s="38"/>
      <c r="I21" s="3"/>
      <c r="J21" s="3"/>
    </row>
    <row r="22" spans="1:10" ht="18" customHeight="1" x14ac:dyDescent="0.2">
      <c r="A22" s="22" t="s">
        <v>27</v>
      </c>
      <c r="B22" s="35" t="s">
        <v>28</v>
      </c>
      <c r="C22" s="36">
        <v>47350.211869999999</v>
      </c>
      <c r="D22" s="36">
        <v>37498.773990000002</v>
      </c>
      <c r="E22" s="24">
        <f t="shared" si="2"/>
        <v>0.79194522070889317</v>
      </c>
      <c r="F22" s="37"/>
      <c r="G22" s="21"/>
      <c r="H22" s="38"/>
      <c r="I22" s="3"/>
      <c r="J22" s="3"/>
    </row>
    <row r="23" spans="1:10" ht="18" customHeight="1" x14ac:dyDescent="0.2">
      <c r="A23" s="22" t="s">
        <v>29</v>
      </c>
      <c r="B23" s="35" t="s">
        <v>30</v>
      </c>
      <c r="C23" s="36">
        <v>264057.32008999999</v>
      </c>
      <c r="D23" s="36">
        <v>176914.46025999999</v>
      </c>
      <c r="E23" s="24">
        <f t="shared" si="2"/>
        <v>0.66998506309047345</v>
      </c>
      <c r="F23" s="37"/>
      <c r="G23" s="21"/>
      <c r="H23" s="38"/>
      <c r="I23" s="3"/>
      <c r="J23" s="3"/>
    </row>
    <row r="24" spans="1:10" ht="18" customHeight="1" x14ac:dyDescent="0.2">
      <c r="A24" s="22" t="s">
        <v>31</v>
      </c>
      <c r="B24" s="35" t="s">
        <v>32</v>
      </c>
      <c r="C24" s="36">
        <v>77647.174379999997</v>
      </c>
      <c r="D24" s="36">
        <v>79653.587119999997</v>
      </c>
      <c r="E24" s="24">
        <f t="shared" si="2"/>
        <v>1.025840125619778</v>
      </c>
      <c r="F24" s="37"/>
      <c r="G24" s="21"/>
      <c r="H24" s="38"/>
      <c r="I24" s="3"/>
      <c r="J24" s="3"/>
    </row>
    <row r="25" spans="1:10" ht="18" customHeight="1" x14ac:dyDescent="0.2">
      <c r="A25" s="22" t="s">
        <v>33</v>
      </c>
      <c r="B25" s="35" t="s">
        <v>34</v>
      </c>
      <c r="C25" s="36">
        <v>10072866.15832</v>
      </c>
      <c r="D25" s="36">
        <v>10708258.43505</v>
      </c>
      <c r="E25" s="24">
        <f t="shared" si="2"/>
        <v>1.0630795909270747</v>
      </c>
      <c r="F25" s="37"/>
      <c r="G25" s="21"/>
      <c r="H25" s="38"/>
      <c r="I25" s="3"/>
      <c r="J25" s="3"/>
    </row>
    <row r="26" spans="1:10" ht="18" customHeight="1" x14ac:dyDescent="0.2">
      <c r="A26" s="22" t="s">
        <v>35</v>
      </c>
      <c r="B26" s="35" t="s">
        <v>36</v>
      </c>
      <c r="C26" s="36">
        <v>20044.008399999999</v>
      </c>
      <c r="D26" s="36">
        <v>20511.350910000001</v>
      </c>
      <c r="E26" s="24">
        <f t="shared" si="2"/>
        <v>1.0233158209013724</v>
      </c>
      <c r="F26" s="37"/>
      <c r="G26" s="21"/>
      <c r="H26" s="38"/>
      <c r="I26" s="3"/>
      <c r="J26" s="3"/>
    </row>
    <row r="27" spans="1:10" ht="18" customHeight="1" x14ac:dyDescent="0.2">
      <c r="A27" s="22" t="s">
        <v>37</v>
      </c>
      <c r="B27" s="35" t="s">
        <v>38</v>
      </c>
      <c r="C27" s="36">
        <v>47285.305849999997</v>
      </c>
      <c r="D27" s="36">
        <v>130766.85734</v>
      </c>
      <c r="E27" s="24">
        <f t="shared" si="2"/>
        <v>2.7654861270184639</v>
      </c>
      <c r="F27" s="37"/>
      <c r="G27" s="21"/>
      <c r="H27" s="38"/>
      <c r="I27" s="3"/>
      <c r="J27" s="3"/>
    </row>
    <row r="28" spans="1:10" ht="18" customHeight="1" x14ac:dyDescent="0.2">
      <c r="A28" s="22" t="s">
        <v>39</v>
      </c>
      <c r="B28" s="35" t="s">
        <v>40</v>
      </c>
      <c r="C28" s="36">
        <v>406786.78272000002</v>
      </c>
      <c r="D28" s="36">
        <v>319112.97716000001</v>
      </c>
      <c r="E28" s="24">
        <f t="shared" si="2"/>
        <v>0.78447233468657773</v>
      </c>
      <c r="F28" s="37"/>
      <c r="G28" s="21"/>
      <c r="H28" s="38"/>
      <c r="I28" s="3"/>
      <c r="J28" s="3"/>
    </row>
    <row r="29" spans="1:10" ht="18" customHeight="1" x14ac:dyDescent="0.2">
      <c r="A29" s="22" t="s">
        <v>41</v>
      </c>
      <c r="B29" s="35" t="s">
        <v>42</v>
      </c>
      <c r="C29" s="36">
        <v>53070.958709999999</v>
      </c>
      <c r="D29" s="36">
        <v>55798.064429999999</v>
      </c>
      <c r="E29" s="24">
        <f t="shared" si="2"/>
        <v>1.0513860270529867</v>
      </c>
      <c r="F29" s="37"/>
      <c r="G29" s="21"/>
      <c r="H29" s="38"/>
      <c r="I29" s="3"/>
      <c r="J29" s="3"/>
    </row>
    <row r="30" spans="1:10" ht="18" customHeight="1" x14ac:dyDescent="0.2">
      <c r="A30" s="22" t="s">
        <v>43</v>
      </c>
      <c r="B30" s="35" t="s">
        <v>44</v>
      </c>
      <c r="C30" s="36">
        <v>1012482.4688</v>
      </c>
      <c r="D30" s="36">
        <v>1062768.95777</v>
      </c>
      <c r="E30" s="24">
        <f t="shared" si="2"/>
        <v>1.0496665280828021</v>
      </c>
      <c r="F30" s="37"/>
      <c r="G30" s="21"/>
      <c r="H30" s="38"/>
      <c r="I30" s="3"/>
      <c r="J30" s="3"/>
    </row>
    <row r="31" spans="1:10" ht="18" customHeight="1" x14ac:dyDescent="0.2">
      <c r="A31" s="22" t="s">
        <v>45</v>
      </c>
      <c r="B31" s="35" t="s">
        <v>46</v>
      </c>
      <c r="C31" s="36">
        <v>643022.22499000002</v>
      </c>
      <c r="D31" s="36">
        <v>768381.75633999996</v>
      </c>
      <c r="E31" s="24">
        <f t="shared" si="2"/>
        <v>1.1949536524214999</v>
      </c>
      <c r="F31" s="37"/>
      <c r="G31" s="21"/>
      <c r="H31" s="38"/>
      <c r="I31" s="3"/>
      <c r="J31" s="3"/>
    </row>
    <row r="32" spans="1:10" ht="18" customHeight="1" x14ac:dyDescent="0.2">
      <c r="A32" s="22" t="s">
        <v>47</v>
      </c>
      <c r="B32" s="35" t="s">
        <v>48</v>
      </c>
      <c r="C32" s="36">
        <v>1600448.4639300001</v>
      </c>
      <c r="D32" s="36">
        <v>1886737.4637500001</v>
      </c>
      <c r="E32" s="24">
        <f t="shared" si="2"/>
        <v>1.1788804864837694</v>
      </c>
      <c r="F32" s="37"/>
      <c r="G32" s="21"/>
      <c r="H32" s="38"/>
      <c r="I32" s="3"/>
      <c r="J32" s="3"/>
    </row>
    <row r="33" spans="1:10" ht="18" customHeight="1" thickBot="1" x14ac:dyDescent="0.25">
      <c r="A33" s="22" t="s">
        <v>49</v>
      </c>
      <c r="B33" s="35" t="s">
        <v>50</v>
      </c>
      <c r="C33" s="36">
        <v>1599337.68334</v>
      </c>
      <c r="D33" s="36">
        <v>1824449.5707700001</v>
      </c>
      <c r="E33" s="24">
        <f t="shared" si="2"/>
        <v>1.1407531941346398</v>
      </c>
      <c r="F33" s="37"/>
      <c r="G33" s="21"/>
      <c r="H33" s="38"/>
      <c r="I33" s="3"/>
      <c r="J33" s="3"/>
    </row>
    <row r="34" spans="1:10" ht="18" customHeight="1" thickBot="1" x14ac:dyDescent="0.25">
      <c r="A34" s="25"/>
      <c r="B34" s="39" t="s">
        <v>10</v>
      </c>
      <c r="C34" s="27">
        <f>SUM(C14:C33)</f>
        <v>23600264.596529998</v>
      </c>
      <c r="D34" s="27">
        <f>SUM(D14:D33)</f>
        <v>24822027.321930002</v>
      </c>
      <c r="E34" s="28">
        <f t="shared" ref="E34" si="3">+IF(C34=0,"X",D34/C34)</f>
        <v>1.05176902658878</v>
      </c>
      <c r="F34" s="37"/>
      <c r="G34" s="21"/>
      <c r="H34" s="38"/>
      <c r="I34" s="3"/>
      <c r="J34" s="3"/>
    </row>
    <row r="35" spans="1:10" ht="18" customHeight="1" x14ac:dyDescent="0.2">
      <c r="A35" s="30"/>
      <c r="C35" s="40"/>
      <c r="D35" s="41"/>
      <c r="E35" s="42"/>
      <c r="F35" s="29"/>
      <c r="G35" s="17"/>
      <c r="H35" s="38"/>
      <c r="I35" s="3"/>
      <c r="J35" s="3"/>
    </row>
    <row r="36" spans="1:10" s="6" customFormat="1" ht="18" customHeight="1" x14ac:dyDescent="0.2">
      <c r="A36" s="396" t="s">
        <v>51</v>
      </c>
      <c r="B36" s="396"/>
      <c r="C36" s="396"/>
      <c r="D36" s="396"/>
      <c r="E36" s="396"/>
      <c r="F36" s="43"/>
      <c r="G36" s="43"/>
      <c r="H36" s="44"/>
      <c r="I36" s="45"/>
      <c r="J36" s="45"/>
    </row>
    <row r="37" spans="1:10" ht="18" customHeight="1" thickBot="1" x14ac:dyDescent="0.25">
      <c r="A37" s="7"/>
      <c r="B37" s="7"/>
      <c r="C37" s="7"/>
      <c r="D37" s="7"/>
      <c r="E37" s="8"/>
      <c r="F37" s="29"/>
      <c r="G37" s="17"/>
      <c r="H37" s="38"/>
      <c r="I37" s="3"/>
      <c r="J37" s="3"/>
    </row>
    <row r="38" spans="1:10" ht="18" customHeight="1" thickBot="1" x14ac:dyDescent="0.25">
      <c r="A38" s="10" t="s">
        <v>1</v>
      </c>
      <c r="B38" s="10" t="s">
        <v>12</v>
      </c>
      <c r="C38" s="12" t="s">
        <v>3</v>
      </c>
      <c r="D38" s="12"/>
      <c r="E38" s="13" t="s">
        <v>4</v>
      </c>
      <c r="F38" s="29"/>
      <c r="G38" s="17"/>
      <c r="H38" s="38"/>
      <c r="I38" s="3"/>
      <c r="J38" s="3"/>
    </row>
    <row r="39" spans="1:10" ht="18" customHeight="1" thickBot="1" x14ac:dyDescent="0.25">
      <c r="A39" s="22"/>
      <c r="B39" s="33"/>
      <c r="C39" s="34">
        <f>+C5</f>
        <v>2024</v>
      </c>
      <c r="D39" s="34">
        <f>+D5</f>
        <v>2025</v>
      </c>
      <c r="E39" s="34" t="str">
        <f>+E5</f>
        <v>24/25</v>
      </c>
      <c r="F39" s="29"/>
      <c r="G39" s="17"/>
      <c r="H39" s="38"/>
      <c r="I39" s="30"/>
      <c r="J39" s="3"/>
    </row>
    <row r="40" spans="1:10" ht="18" customHeight="1" x14ac:dyDescent="0.2">
      <c r="A40" s="22" t="s">
        <v>6</v>
      </c>
      <c r="B40" s="17" t="s">
        <v>52</v>
      </c>
      <c r="C40" s="36">
        <v>599064.81128999998</v>
      </c>
      <c r="D40" s="23">
        <v>605595.43281999999</v>
      </c>
      <c r="E40" s="24">
        <f t="shared" ref="E40:E66" si="4">+IFERROR(IF(D40/C40&gt;0,D40/C40,"X"),"X")</f>
        <v>1.0109013605989263</v>
      </c>
      <c r="F40" s="20"/>
      <c r="G40" s="21"/>
      <c r="H40"/>
      <c r="I40" s="3"/>
      <c r="J40" s="3"/>
    </row>
    <row r="41" spans="1:10" ht="18" customHeight="1" x14ac:dyDescent="0.2">
      <c r="A41" s="22" t="s">
        <v>8</v>
      </c>
      <c r="B41" s="17" t="s">
        <v>53</v>
      </c>
      <c r="C41" s="36">
        <v>2476010.8984500002</v>
      </c>
      <c r="D41" s="23">
        <v>2411846.34889</v>
      </c>
      <c r="E41" s="24">
        <f t="shared" si="4"/>
        <v>0.9740855140822815</v>
      </c>
      <c r="F41" s="20"/>
      <c r="G41" s="21"/>
      <c r="H41"/>
      <c r="I41" s="3"/>
      <c r="J41" s="3"/>
    </row>
    <row r="42" spans="1:10" ht="18" customHeight="1" x14ac:dyDescent="0.2">
      <c r="A42" s="22" t="s">
        <v>15</v>
      </c>
      <c r="B42" s="17" t="s">
        <v>54</v>
      </c>
      <c r="C42" s="36">
        <v>3879245.2523699999</v>
      </c>
      <c r="D42" s="23">
        <v>4174737.6699100002</v>
      </c>
      <c r="E42" s="24">
        <f t="shared" si="4"/>
        <v>1.0761726568742904</v>
      </c>
      <c r="F42" s="20"/>
      <c r="G42" s="21"/>
      <c r="H42"/>
      <c r="I42" s="3"/>
      <c r="J42" s="3"/>
    </row>
    <row r="43" spans="1:10" ht="18" customHeight="1" x14ac:dyDescent="0.2">
      <c r="A43" s="22" t="s">
        <v>17</v>
      </c>
      <c r="B43" s="17" t="s">
        <v>55</v>
      </c>
      <c r="C43" s="36">
        <v>91330.367010000002</v>
      </c>
      <c r="D43" s="23">
        <v>117078.17806999999</v>
      </c>
      <c r="E43" s="24">
        <f t="shared" si="4"/>
        <v>1.2819194962523341</v>
      </c>
      <c r="F43" s="20"/>
      <c r="G43" s="21"/>
      <c r="H43"/>
      <c r="I43" s="3"/>
      <c r="J43" s="3"/>
    </row>
    <row r="44" spans="1:10" ht="18" customHeight="1" x14ac:dyDescent="0.2">
      <c r="A44" s="22" t="s">
        <v>19</v>
      </c>
      <c r="B44" s="17" t="s">
        <v>56</v>
      </c>
      <c r="C44" s="36">
        <v>90464.263139999995</v>
      </c>
      <c r="D44" s="23">
        <v>98172.616179999997</v>
      </c>
      <c r="E44" s="24">
        <f t="shared" si="4"/>
        <v>1.0852088191783618</v>
      </c>
      <c r="F44" s="20"/>
      <c r="G44" s="21"/>
      <c r="H44"/>
      <c r="I44" s="3"/>
      <c r="J44" s="3"/>
    </row>
    <row r="45" spans="1:10" ht="18" customHeight="1" x14ac:dyDescent="0.2">
      <c r="A45" s="22" t="s">
        <v>21</v>
      </c>
      <c r="B45" s="17" t="s">
        <v>57</v>
      </c>
      <c r="C45" s="36">
        <v>9618109.1864</v>
      </c>
      <c r="D45" s="23">
        <v>9784174.6121599991</v>
      </c>
      <c r="E45" s="24">
        <f t="shared" si="4"/>
        <v>1.0172659118899186</v>
      </c>
      <c r="F45" s="20"/>
      <c r="G45" s="21"/>
      <c r="H45"/>
      <c r="I45" s="3"/>
      <c r="J45" s="3"/>
    </row>
    <row r="46" spans="1:10" ht="18" customHeight="1" x14ac:dyDescent="0.2">
      <c r="A46" s="22" t="s">
        <v>23</v>
      </c>
      <c r="B46" s="17" t="s">
        <v>58</v>
      </c>
      <c r="C46" s="36">
        <v>436213.60139999999</v>
      </c>
      <c r="D46" s="23">
        <v>417610.02445999999</v>
      </c>
      <c r="E46" s="24">
        <f t="shared" si="4"/>
        <v>0.95735213922653262</v>
      </c>
      <c r="F46" s="20"/>
      <c r="G46" s="21"/>
      <c r="H46"/>
      <c r="I46" s="3"/>
      <c r="J46" s="3"/>
    </row>
    <row r="47" spans="1:10" ht="18" customHeight="1" x14ac:dyDescent="0.2">
      <c r="A47" s="22" t="s">
        <v>25</v>
      </c>
      <c r="B47" s="17" t="s">
        <v>59</v>
      </c>
      <c r="C47" s="36">
        <v>320598.02743999998</v>
      </c>
      <c r="D47" s="23">
        <v>241506.34495</v>
      </c>
      <c r="E47" s="24">
        <f t="shared" si="4"/>
        <v>0.75329953486753121</v>
      </c>
      <c r="F47" s="20"/>
      <c r="G47" s="21"/>
      <c r="H47"/>
      <c r="I47" s="3"/>
      <c r="J47" s="3"/>
    </row>
    <row r="48" spans="1:10" ht="18" customHeight="1" x14ac:dyDescent="0.2">
      <c r="A48" s="22" t="s">
        <v>27</v>
      </c>
      <c r="B48" s="17" t="s">
        <v>60</v>
      </c>
      <c r="C48" s="36">
        <v>2788060.1428299998</v>
      </c>
      <c r="D48" s="23">
        <v>2958182.3688500002</v>
      </c>
      <c r="E48" s="24">
        <f t="shared" si="4"/>
        <v>1.0610181335067324</v>
      </c>
      <c r="F48" s="20"/>
      <c r="G48" s="21"/>
      <c r="H48"/>
      <c r="I48" s="3"/>
      <c r="J48" s="3"/>
    </row>
    <row r="49" spans="1:10" ht="18" customHeight="1" x14ac:dyDescent="0.2">
      <c r="A49" s="22" t="s">
        <v>29</v>
      </c>
      <c r="B49" s="17" t="s">
        <v>61</v>
      </c>
      <c r="C49" s="36">
        <v>244133.40241000001</v>
      </c>
      <c r="D49" s="23">
        <v>273308.10509000003</v>
      </c>
      <c r="E49" s="24">
        <f t="shared" si="4"/>
        <v>1.1195031175250805</v>
      </c>
      <c r="F49" s="20"/>
      <c r="G49" s="21"/>
      <c r="H49"/>
      <c r="I49" s="3"/>
      <c r="J49" s="3"/>
    </row>
    <row r="50" spans="1:10" ht="18" customHeight="1" x14ac:dyDescent="0.2">
      <c r="A50" s="22" t="s">
        <v>31</v>
      </c>
      <c r="B50" s="17" t="s">
        <v>62</v>
      </c>
      <c r="C50" s="36">
        <v>1812208.54284</v>
      </c>
      <c r="D50" s="23">
        <v>1917317.9142199999</v>
      </c>
      <c r="E50" s="24">
        <f t="shared" si="4"/>
        <v>1.0580007040554382</v>
      </c>
      <c r="F50" s="20"/>
      <c r="G50" s="21"/>
      <c r="H50"/>
      <c r="I50" s="3"/>
      <c r="J50" s="3"/>
    </row>
    <row r="51" spans="1:10" ht="18" customHeight="1" x14ac:dyDescent="0.2">
      <c r="A51" s="22" t="s">
        <v>33</v>
      </c>
      <c r="B51" s="17" t="s">
        <v>63</v>
      </c>
      <c r="C51" s="36">
        <v>192876.9866</v>
      </c>
      <c r="D51" s="23">
        <v>196605.53341999999</v>
      </c>
      <c r="E51" s="24">
        <f t="shared" si="4"/>
        <v>1.019331216677148</v>
      </c>
      <c r="F51" s="20"/>
      <c r="G51" s="21"/>
      <c r="H51"/>
      <c r="I51" s="3"/>
      <c r="J51" s="3"/>
    </row>
    <row r="52" spans="1:10" ht="18" customHeight="1" x14ac:dyDescent="0.2">
      <c r="A52" s="22" t="s">
        <v>35</v>
      </c>
      <c r="B52" s="17" t="s">
        <v>64</v>
      </c>
      <c r="C52" s="36">
        <v>1165026.07742</v>
      </c>
      <c r="D52" s="23">
        <v>999726.75856999995</v>
      </c>
      <c r="E52" s="24">
        <f t="shared" si="4"/>
        <v>0.85811534861428818</v>
      </c>
      <c r="F52" s="20"/>
      <c r="G52" s="21"/>
      <c r="H52"/>
      <c r="I52" s="3"/>
      <c r="J52" s="3"/>
    </row>
    <row r="53" spans="1:10" ht="18" customHeight="1" x14ac:dyDescent="0.2">
      <c r="A53" s="22" t="s">
        <v>37</v>
      </c>
      <c r="B53" s="17" t="s">
        <v>65</v>
      </c>
      <c r="C53" s="36">
        <v>186813.90069000001</v>
      </c>
      <c r="D53" s="23">
        <v>208490.83283</v>
      </c>
      <c r="E53" s="24">
        <f t="shared" si="4"/>
        <v>1.1160348992228946</v>
      </c>
      <c r="F53" s="20"/>
      <c r="G53" s="21"/>
      <c r="H53"/>
      <c r="I53" s="3"/>
      <c r="J53" s="3"/>
    </row>
    <row r="54" spans="1:10" ht="18" customHeight="1" x14ac:dyDescent="0.2">
      <c r="A54" s="22" t="s">
        <v>39</v>
      </c>
      <c r="B54" s="17" t="s">
        <v>66</v>
      </c>
      <c r="C54" s="36">
        <v>7378.9810500000003</v>
      </c>
      <c r="D54" s="23">
        <v>10234.01986</v>
      </c>
      <c r="E54" s="24">
        <f t="shared" si="4"/>
        <v>1.3869150483859827</v>
      </c>
      <c r="F54" s="20"/>
      <c r="G54" s="21"/>
      <c r="H54"/>
      <c r="I54" s="3"/>
      <c r="J54" s="3"/>
    </row>
    <row r="55" spans="1:10" ht="18" customHeight="1" x14ac:dyDescent="0.2">
      <c r="A55" s="22" t="s">
        <v>41</v>
      </c>
      <c r="B55" s="17" t="s">
        <v>67</v>
      </c>
      <c r="C55" s="36">
        <v>707619.67252999998</v>
      </c>
      <c r="D55" s="23">
        <v>632100.83219999995</v>
      </c>
      <c r="E55" s="24">
        <f t="shared" si="4"/>
        <v>0.89327764156133127</v>
      </c>
      <c r="F55" s="20"/>
      <c r="G55" s="21"/>
      <c r="H55"/>
      <c r="I55" s="3"/>
      <c r="J55" s="3"/>
    </row>
    <row r="56" spans="1:10" ht="18" customHeight="1" x14ac:dyDescent="0.2">
      <c r="A56" s="22" t="s">
        <v>43</v>
      </c>
      <c r="B56" s="17" t="s">
        <v>68</v>
      </c>
      <c r="C56" s="36">
        <v>838174.78457999998</v>
      </c>
      <c r="D56" s="23">
        <v>901483.85814000003</v>
      </c>
      <c r="E56" s="24">
        <f t="shared" si="4"/>
        <v>1.0755320664910284</v>
      </c>
      <c r="F56" s="20"/>
      <c r="G56" s="21"/>
      <c r="H56"/>
      <c r="I56" s="3"/>
      <c r="J56" s="3"/>
    </row>
    <row r="57" spans="1:10" ht="18" customHeight="1" x14ac:dyDescent="0.2">
      <c r="A57" s="22" t="s">
        <v>45</v>
      </c>
      <c r="B57" s="17" t="s">
        <v>69</v>
      </c>
      <c r="C57" s="36">
        <v>17757021.919</v>
      </c>
      <c r="D57" s="23">
        <v>18094704.667330001</v>
      </c>
      <c r="E57" s="24">
        <f t="shared" si="4"/>
        <v>1.0190168570985814</v>
      </c>
      <c r="F57" s="20"/>
      <c r="G57" s="21"/>
      <c r="H57"/>
      <c r="I57" s="3"/>
      <c r="J57" s="3"/>
    </row>
    <row r="58" spans="1:10" ht="18" customHeight="1" x14ac:dyDescent="0.2">
      <c r="A58" s="22" t="s">
        <v>47</v>
      </c>
      <c r="B58" s="17" t="s">
        <v>70</v>
      </c>
      <c r="C58" s="36">
        <v>1473322.3398899999</v>
      </c>
      <c r="D58" s="23">
        <v>1558010.73985</v>
      </c>
      <c r="E58" s="24">
        <f t="shared" si="4"/>
        <v>1.0574812433552885</v>
      </c>
      <c r="F58" s="20"/>
      <c r="G58" s="21"/>
      <c r="H58"/>
      <c r="I58" s="3"/>
      <c r="J58" s="3"/>
    </row>
    <row r="59" spans="1:10" ht="18" customHeight="1" x14ac:dyDescent="0.2">
      <c r="A59" s="22" t="s">
        <v>49</v>
      </c>
      <c r="B59" s="17" t="s">
        <v>71</v>
      </c>
      <c r="C59" s="36">
        <v>236200.25494000001</v>
      </c>
      <c r="D59" s="23">
        <v>158373.75083999999</v>
      </c>
      <c r="E59" s="24">
        <f t="shared" si="4"/>
        <v>0.67050626545780134</v>
      </c>
      <c r="F59" s="20"/>
      <c r="G59" s="21"/>
      <c r="H59"/>
      <c r="I59" s="3"/>
      <c r="J59" s="3"/>
    </row>
    <row r="60" spans="1:10" ht="18" customHeight="1" x14ac:dyDescent="0.2">
      <c r="A60" s="22" t="s">
        <v>72</v>
      </c>
      <c r="B60" s="17" t="s">
        <v>73</v>
      </c>
      <c r="C60" s="36">
        <v>132454.37228000001</v>
      </c>
      <c r="D60" s="23">
        <v>149580.99559000001</v>
      </c>
      <c r="E60" s="24">
        <f t="shared" si="4"/>
        <v>1.1293020608923006</v>
      </c>
      <c r="F60" s="20"/>
      <c r="G60" s="21"/>
      <c r="H60"/>
      <c r="I60" s="3"/>
      <c r="J60" s="3"/>
    </row>
    <row r="61" spans="1:10" ht="18" customHeight="1" x14ac:dyDescent="0.2">
      <c r="A61" s="22" t="s">
        <v>74</v>
      </c>
      <c r="B61" s="17" t="s">
        <v>75</v>
      </c>
      <c r="C61" s="36">
        <v>114358.19588</v>
      </c>
      <c r="D61" s="23">
        <v>154523.63381</v>
      </c>
      <c r="E61" s="24">
        <f t="shared" si="4"/>
        <v>1.3512248302006005</v>
      </c>
      <c r="F61" s="20"/>
      <c r="G61" s="21"/>
      <c r="H61"/>
      <c r="I61" s="3"/>
      <c r="J61" s="3"/>
    </row>
    <row r="62" spans="1:10" ht="18" customHeight="1" x14ac:dyDescent="0.2">
      <c r="A62" s="22" t="s">
        <v>76</v>
      </c>
      <c r="B62" s="17" t="s">
        <v>77</v>
      </c>
      <c r="C62" s="36">
        <v>738730.63587</v>
      </c>
      <c r="D62" s="23">
        <v>717826.75757999998</v>
      </c>
      <c r="E62" s="24">
        <f t="shared" si="4"/>
        <v>0.97170297632860236</v>
      </c>
      <c r="F62" s="20"/>
      <c r="G62" s="21"/>
      <c r="H62"/>
      <c r="I62" s="3"/>
      <c r="J62" s="3"/>
    </row>
    <row r="63" spans="1:10" ht="18" customHeight="1" x14ac:dyDescent="0.2">
      <c r="A63" s="22" t="s">
        <v>78</v>
      </c>
      <c r="B63" s="17" t="s">
        <v>79</v>
      </c>
      <c r="C63" s="36">
        <v>460711.36255000002</v>
      </c>
      <c r="D63" s="23">
        <v>504950.18790999998</v>
      </c>
      <c r="E63" s="24">
        <f t="shared" si="4"/>
        <v>1.0960228658462896</v>
      </c>
      <c r="F63" s="20"/>
      <c r="G63" s="21"/>
      <c r="H63"/>
      <c r="I63" s="3"/>
    </row>
    <row r="64" spans="1:10" ht="18" customHeight="1" x14ac:dyDescent="0.2">
      <c r="A64" s="22" t="s">
        <v>80</v>
      </c>
      <c r="B64" s="17" t="s">
        <v>81</v>
      </c>
      <c r="C64" s="36">
        <v>4501898.9619199997</v>
      </c>
      <c r="D64" s="23">
        <v>5033691.8512599999</v>
      </c>
      <c r="E64" s="24">
        <f t="shared" si="4"/>
        <v>1.1181263493113132</v>
      </c>
      <c r="F64" s="20"/>
      <c r="G64" s="21"/>
      <c r="H64"/>
      <c r="I64" s="3"/>
    </row>
    <row r="65" spans="1:9" ht="18" customHeight="1" x14ac:dyDescent="0.2">
      <c r="A65" s="22" t="s">
        <v>82</v>
      </c>
      <c r="B65" s="17" t="s">
        <v>83</v>
      </c>
      <c r="C65" s="36">
        <v>10995182.470319999</v>
      </c>
      <c r="D65" s="23">
        <v>13240530.51093</v>
      </c>
      <c r="E65" s="24">
        <f t="shared" si="4"/>
        <v>1.2042119852645476</v>
      </c>
      <c r="F65" s="20"/>
      <c r="G65" s="21"/>
      <c r="H65"/>
      <c r="I65" s="3"/>
    </row>
    <row r="66" spans="1:9" ht="18" customHeight="1" thickBot="1" x14ac:dyDescent="0.25">
      <c r="A66" s="22" t="s">
        <v>84</v>
      </c>
      <c r="B66" s="17" t="s">
        <v>85</v>
      </c>
      <c r="C66" s="36">
        <v>208477.88986</v>
      </c>
      <c r="D66" s="23">
        <v>226504.14619</v>
      </c>
      <c r="E66" s="24">
        <f t="shared" si="4"/>
        <v>1.0864660340821046</v>
      </c>
      <c r="F66" s="20"/>
      <c r="G66" s="21"/>
      <c r="H66"/>
      <c r="I66" s="3"/>
    </row>
    <row r="67" spans="1:9" ht="18" customHeight="1" thickBot="1" x14ac:dyDescent="0.25">
      <c r="A67" s="25"/>
      <c r="B67" s="26" t="s">
        <v>10</v>
      </c>
      <c r="C67" s="46">
        <f>SUM(C40:C66)</f>
        <v>62071687.300960012</v>
      </c>
      <c r="D67" s="27">
        <f>+SUM(D40:D66)</f>
        <v>65786868.691909999</v>
      </c>
      <c r="E67" s="28">
        <f t="shared" ref="E67" si="5">+IF(C67=0,"X",D67/C67)</f>
        <v>1.05985307557271</v>
      </c>
      <c r="F67" s="20"/>
      <c r="G67" s="21"/>
      <c r="H67"/>
      <c r="I67" s="3"/>
    </row>
    <row r="68" spans="1:9" x14ac:dyDescent="0.2">
      <c r="C68" s="40"/>
      <c r="D68" s="40"/>
      <c r="E68" s="42"/>
      <c r="H68"/>
    </row>
    <row r="69" spans="1:9" s="6" customFormat="1" ht="15" customHeight="1" x14ac:dyDescent="0.2">
      <c r="A69" s="396" t="s">
        <v>86</v>
      </c>
      <c r="B69" s="396"/>
      <c r="C69" s="396"/>
      <c r="D69" s="396"/>
      <c r="E69" s="396"/>
      <c r="F69" s="4"/>
      <c r="G69" s="47"/>
      <c r="H69"/>
    </row>
    <row r="70" spans="1:9" ht="15" customHeight="1" thickBot="1" x14ac:dyDescent="0.25">
      <c r="A70" s="7"/>
      <c r="B70" s="7"/>
      <c r="C70" s="7"/>
      <c r="D70" s="7"/>
      <c r="E70" s="8"/>
      <c r="F70" s="7"/>
      <c r="G70" s="48"/>
    </row>
    <row r="71" spans="1:9" ht="27.75" customHeight="1" x14ac:dyDescent="0.2">
      <c r="A71" s="397" t="s">
        <v>1</v>
      </c>
      <c r="B71" s="397" t="s">
        <v>87</v>
      </c>
      <c r="C71" s="400" t="s">
        <v>3</v>
      </c>
      <c r="D71" s="401"/>
      <c r="E71" s="404" t="s">
        <v>4</v>
      </c>
      <c r="F71" s="400" t="s">
        <v>88</v>
      </c>
      <c r="G71" s="401"/>
    </row>
    <row r="72" spans="1:9" ht="15" customHeight="1" thickBot="1" x14ac:dyDescent="0.25">
      <c r="A72" s="398"/>
      <c r="B72" s="398"/>
      <c r="C72" s="402"/>
      <c r="D72" s="403"/>
      <c r="E72" s="405"/>
      <c r="F72" s="402"/>
      <c r="G72" s="403"/>
    </row>
    <row r="73" spans="1:9" ht="15" customHeight="1" thickBot="1" x14ac:dyDescent="0.25">
      <c r="A73" s="399"/>
      <c r="B73" s="399"/>
      <c r="C73" s="49">
        <f>+C5</f>
        <v>2024</v>
      </c>
      <c r="D73" s="34">
        <f>+D5</f>
        <v>2025</v>
      </c>
      <c r="E73" s="34" t="str">
        <f>+E5</f>
        <v>24/25</v>
      </c>
      <c r="F73" s="34">
        <f>+C73</f>
        <v>2024</v>
      </c>
      <c r="G73" s="34">
        <f>+D73</f>
        <v>2025</v>
      </c>
    </row>
    <row r="74" spans="1:9" ht="15" customHeight="1" x14ac:dyDescent="0.2">
      <c r="A74" s="10"/>
      <c r="B74" s="50"/>
      <c r="C74" s="51"/>
      <c r="D74" s="52"/>
      <c r="E74" s="53"/>
      <c r="F74" s="54"/>
      <c r="G74" s="54"/>
      <c r="H74" s="55"/>
      <c r="I74" s="21"/>
    </row>
    <row r="75" spans="1:9" x14ac:dyDescent="0.2">
      <c r="A75" s="22" t="s">
        <v>6</v>
      </c>
      <c r="B75" s="56" t="s">
        <v>89</v>
      </c>
      <c r="C75" s="23">
        <v>10393035.252459999</v>
      </c>
      <c r="D75" s="23">
        <v>11093407.670750001</v>
      </c>
      <c r="E75" s="24">
        <f t="shared" ref="E75:E80" si="6">+IFERROR(IF(D75/C75&gt;0,D75/C75,"X"),"X")</f>
        <v>1.0673886310665814</v>
      </c>
      <c r="F75" s="57">
        <f>+C75/C83</f>
        <v>0.44037791228781858</v>
      </c>
      <c r="G75" s="57">
        <f>+D75/D83</f>
        <v>0.44691787366413432</v>
      </c>
      <c r="H75" s="21"/>
      <c r="I75" s="21"/>
    </row>
    <row r="76" spans="1:9" x14ac:dyDescent="0.2">
      <c r="A76" s="22" t="s">
        <v>8</v>
      </c>
      <c r="B76" s="56" t="s">
        <v>90</v>
      </c>
      <c r="C76" s="23">
        <v>98960.344729999997</v>
      </c>
      <c r="D76" s="23">
        <v>93305.210899999991</v>
      </c>
      <c r="E76" s="24">
        <f t="shared" si="6"/>
        <v>0.94285454597567053</v>
      </c>
      <c r="F76" s="57">
        <f>+C76/C83</f>
        <v>4.1931879333484403E-3</v>
      </c>
      <c r="G76" s="57">
        <f>+D76/D83</f>
        <v>3.7589681813606671E-3</v>
      </c>
      <c r="H76" s="21"/>
      <c r="I76" s="21"/>
    </row>
    <row r="77" spans="1:9" ht="25.5" x14ac:dyDescent="0.2">
      <c r="A77" s="22" t="s">
        <v>15</v>
      </c>
      <c r="B77" s="56" t="s">
        <v>91</v>
      </c>
      <c r="C77" s="23">
        <v>4029245.63539</v>
      </c>
      <c r="D77" s="23">
        <v>4101611.4527199999</v>
      </c>
      <c r="E77" s="24">
        <f t="shared" si="6"/>
        <v>1.0179601404030547</v>
      </c>
      <c r="F77" s="57">
        <f>+C77/C83</f>
        <v>0.17072883309886402</v>
      </c>
      <c r="G77" s="57">
        <f>+D77/D83</f>
        <v>0.16524079195965874</v>
      </c>
      <c r="H77" s="21"/>
      <c r="I77" s="21"/>
    </row>
    <row r="78" spans="1:9" x14ac:dyDescent="0.2">
      <c r="A78" s="22" t="s">
        <v>17</v>
      </c>
      <c r="B78" s="56" t="s">
        <v>92</v>
      </c>
      <c r="C78" s="23">
        <v>149121.78813999999</v>
      </c>
      <c r="D78" s="23">
        <v>150991.97086</v>
      </c>
      <c r="E78" s="24">
        <f t="shared" si="6"/>
        <v>1.0125413109869916</v>
      </c>
      <c r="F78" s="57">
        <f>+C78/C83</f>
        <v>6.318648993533983E-3</v>
      </c>
      <c r="G78" s="57">
        <f>+D78/D83</f>
        <v>6.0829830255887353E-3</v>
      </c>
      <c r="H78" s="21"/>
      <c r="I78" s="21"/>
    </row>
    <row r="79" spans="1:9" ht="25.5" x14ac:dyDescent="0.2">
      <c r="A79" s="22" t="s">
        <v>19</v>
      </c>
      <c r="B79" s="56" t="s">
        <v>93</v>
      </c>
      <c r="C79" s="23">
        <v>8929867.1204500012</v>
      </c>
      <c r="D79" s="23">
        <v>9382602.5880500004</v>
      </c>
      <c r="E79" s="24">
        <f t="shared" si="6"/>
        <v>1.050699015057369</v>
      </c>
      <c r="F79" s="57">
        <f>+C79/C83</f>
        <v>0.37837995772992217</v>
      </c>
      <c r="G79" s="57">
        <f>+D79/D83</f>
        <v>0.37799501492614063</v>
      </c>
      <c r="H79" s="21"/>
      <c r="I79" s="21"/>
    </row>
    <row r="80" spans="1:9" x14ac:dyDescent="0.2">
      <c r="A80" s="22" t="s">
        <v>21</v>
      </c>
      <c r="B80" s="58" t="s">
        <v>94</v>
      </c>
      <c r="C80" s="23">
        <v>34.455359999999999</v>
      </c>
      <c r="D80" s="23">
        <v>108.42864999999999</v>
      </c>
      <c r="E80" s="24">
        <f t="shared" si="6"/>
        <v>3.1469312757144317</v>
      </c>
      <c r="F80" s="57">
        <f>+C80/C83</f>
        <v>1.4599565127361345E-6</v>
      </c>
      <c r="G80" s="57">
        <f>+D80/D83</f>
        <v>4.3682431170400185E-6</v>
      </c>
      <c r="H80" s="21"/>
      <c r="I80" s="21"/>
    </row>
    <row r="81" spans="1:11" ht="15" customHeight="1" thickBot="1" x14ac:dyDescent="0.25">
      <c r="A81" s="22"/>
      <c r="B81" s="59"/>
      <c r="C81" s="60"/>
      <c r="D81" s="60"/>
      <c r="E81" s="53"/>
      <c r="F81" s="54"/>
      <c r="G81" s="54"/>
      <c r="H81" s="21"/>
      <c r="I81" s="21"/>
    </row>
    <row r="82" spans="1:11" ht="15" customHeight="1" x14ac:dyDescent="0.2">
      <c r="A82" s="10"/>
      <c r="B82" s="61"/>
      <c r="C82" s="23"/>
      <c r="D82" s="23"/>
      <c r="E82" s="19"/>
      <c r="F82" s="62"/>
      <c r="G82" s="62"/>
      <c r="H82" s="21"/>
      <c r="I82" s="21"/>
    </row>
    <row r="83" spans="1:11" ht="15" customHeight="1" x14ac:dyDescent="0.2">
      <c r="A83" s="63"/>
      <c r="B83" s="64" t="s">
        <v>10</v>
      </c>
      <c r="C83" s="65">
        <f>SUM(C75:C80)</f>
        <v>23600264.596530002</v>
      </c>
      <c r="D83" s="65">
        <f>SUM(D75:D80)</f>
        <v>24822027.321929999</v>
      </c>
      <c r="E83" s="66">
        <f t="shared" ref="E83" si="7">+IF(C83=0,"X",D83/C83)</f>
        <v>1.0517690265887796</v>
      </c>
      <c r="F83" s="54">
        <f>SUM(F75:F80)</f>
        <v>0.99999999999999989</v>
      </c>
      <c r="G83" s="54">
        <f>SUM(G75:G80)</f>
        <v>1.0000000000000002</v>
      </c>
      <c r="H83" s="21"/>
      <c r="I83" s="21"/>
    </row>
    <row r="84" spans="1:11" ht="15" customHeight="1" thickBot="1" x14ac:dyDescent="0.25">
      <c r="A84" s="15"/>
      <c r="B84" s="67"/>
      <c r="C84" s="60"/>
      <c r="D84" s="68"/>
      <c r="E84" s="69"/>
      <c r="F84" s="70"/>
      <c r="G84" s="71"/>
      <c r="H84" s="21"/>
      <c r="I84" s="21"/>
    </row>
    <row r="85" spans="1:11" ht="15" customHeight="1" x14ac:dyDescent="0.2">
      <c r="C85" s="40"/>
      <c r="D85" s="40"/>
      <c r="E85" s="42"/>
      <c r="F85" s="17"/>
      <c r="G85" s="29"/>
      <c r="H85" s="21"/>
      <c r="I85" s="21"/>
    </row>
    <row r="86" spans="1:11" s="6" customFormat="1" ht="15" customHeight="1" x14ac:dyDescent="0.2">
      <c r="A86" s="396" t="s">
        <v>95</v>
      </c>
      <c r="B86" s="396"/>
      <c r="C86" s="396"/>
      <c r="D86" s="396"/>
      <c r="E86" s="396"/>
      <c r="F86" s="72"/>
      <c r="G86" s="72"/>
      <c r="H86" s="73"/>
      <c r="I86" s="73"/>
    </row>
    <row r="87" spans="1:11" ht="15" customHeight="1" thickBot="1" x14ac:dyDescent="0.25">
      <c r="C87" s="29"/>
      <c r="D87" s="29"/>
      <c r="F87" s="3"/>
      <c r="H87" s="21"/>
      <c r="I87" s="21"/>
    </row>
    <row r="88" spans="1:11" ht="27.75" customHeight="1" x14ac:dyDescent="0.2">
      <c r="A88" s="406" t="s">
        <v>1</v>
      </c>
      <c r="B88" s="397" t="s">
        <v>87</v>
      </c>
      <c r="C88" s="400" t="s">
        <v>3</v>
      </c>
      <c r="D88" s="401"/>
      <c r="E88" s="404" t="s">
        <v>4</v>
      </c>
      <c r="F88" s="400" t="s">
        <v>88</v>
      </c>
      <c r="G88" s="401"/>
      <c r="H88" s="21"/>
      <c r="I88" s="21"/>
    </row>
    <row r="89" spans="1:11" ht="15" customHeight="1" thickBot="1" x14ac:dyDescent="0.25">
      <c r="A89" s="407"/>
      <c r="B89" s="398"/>
      <c r="C89" s="402"/>
      <c r="D89" s="403"/>
      <c r="E89" s="405"/>
      <c r="F89" s="402"/>
      <c r="G89" s="403"/>
      <c r="H89" s="21"/>
      <c r="I89" s="21"/>
    </row>
    <row r="90" spans="1:11" ht="15" customHeight="1" thickBot="1" x14ac:dyDescent="0.25">
      <c r="A90" s="408"/>
      <c r="B90" s="399"/>
      <c r="C90" s="49">
        <f>+C5</f>
        <v>2024</v>
      </c>
      <c r="D90" s="49">
        <f>+D5</f>
        <v>2025</v>
      </c>
      <c r="E90" s="49" t="str">
        <f>+E5</f>
        <v>24/25</v>
      </c>
      <c r="F90" s="34">
        <f>+C90</f>
        <v>2024</v>
      </c>
      <c r="G90" s="34">
        <f>+D90</f>
        <v>2025</v>
      </c>
      <c r="H90" s="21"/>
      <c r="I90" s="21"/>
    </row>
    <row r="91" spans="1:11" ht="15" customHeight="1" x14ac:dyDescent="0.2">
      <c r="A91" s="51"/>
      <c r="B91" s="74"/>
      <c r="C91" s="75"/>
      <c r="D91" s="75"/>
      <c r="E91" s="19"/>
      <c r="F91" s="76"/>
      <c r="G91" s="76"/>
      <c r="H91" s="21"/>
      <c r="I91" s="21"/>
    </row>
    <row r="92" spans="1:11" ht="25.5" x14ac:dyDescent="0.2">
      <c r="A92" s="22" t="s">
        <v>6</v>
      </c>
      <c r="B92" s="77" t="s">
        <v>96</v>
      </c>
      <c r="C92" s="23">
        <v>1788489.2112000003</v>
      </c>
      <c r="D92" s="23">
        <v>1771526.5535499996</v>
      </c>
      <c r="E92" s="24">
        <f t="shared" ref="E92:E110" si="8">+IFERROR(IF(D92/C92&gt;0,D92/C92,"X"),"X")</f>
        <v>0.99051565000013642</v>
      </c>
      <c r="F92" s="57">
        <f>+C92/C113</f>
        <v>2.8813284912465067E-2</v>
      </c>
      <c r="G92" s="57">
        <f>+D92/D113</f>
        <v>2.6928269862582004E-2</v>
      </c>
      <c r="H92" s="21"/>
      <c r="I92" s="21"/>
    </row>
    <row r="93" spans="1:11" x14ac:dyDescent="0.2">
      <c r="A93" s="22" t="s">
        <v>8</v>
      </c>
      <c r="B93" s="77" t="s">
        <v>97</v>
      </c>
      <c r="C93" s="23">
        <v>1574927.5605799998</v>
      </c>
      <c r="D93" s="23">
        <v>1592659.4174600001</v>
      </c>
      <c r="E93" s="24">
        <f t="shared" si="8"/>
        <v>1.0112588396595652</v>
      </c>
      <c r="F93" s="57">
        <f>+C93/C113</f>
        <v>2.5372720302314741E-2</v>
      </c>
      <c r="G93" s="57">
        <f>+D93/D113</f>
        <v>2.4209381737237998E-2</v>
      </c>
      <c r="H93" s="21"/>
      <c r="I93" s="21"/>
    </row>
    <row r="94" spans="1:11" ht="25.5" x14ac:dyDescent="0.2">
      <c r="A94" s="22" t="s">
        <v>15</v>
      </c>
      <c r="B94" s="77" t="s">
        <v>98</v>
      </c>
      <c r="C94" s="23">
        <v>13837161.582530001</v>
      </c>
      <c r="D94" s="23">
        <v>14468350.83822</v>
      </c>
      <c r="E94" s="24">
        <f t="shared" si="8"/>
        <v>1.0456155152865239</v>
      </c>
      <c r="F94" s="57">
        <f>+C94/C113</f>
        <v>0.22292227236291023</v>
      </c>
      <c r="G94" s="57">
        <f>+D94/D113</f>
        <v>0.21992764097007728</v>
      </c>
      <c r="H94" s="21"/>
      <c r="I94" s="3"/>
      <c r="J94" s="3"/>
      <c r="K94" s="3"/>
    </row>
    <row r="95" spans="1:11" x14ac:dyDescent="0.2">
      <c r="A95" s="22" t="s">
        <v>17</v>
      </c>
      <c r="B95" s="77" t="s">
        <v>99</v>
      </c>
      <c r="C95" s="23">
        <v>133276.97199000002</v>
      </c>
      <c r="D95" s="23">
        <v>174377.76127999998</v>
      </c>
      <c r="E95" s="24">
        <f t="shared" si="8"/>
        <v>1.3083862776615589</v>
      </c>
      <c r="F95" s="57">
        <f>+C95/C113</f>
        <v>2.1471459498723627E-3</v>
      </c>
      <c r="G95" s="57">
        <f>+D95/D113</f>
        <v>2.6506469261614774E-3</v>
      </c>
      <c r="H95" s="21"/>
      <c r="I95" s="21"/>
    </row>
    <row r="96" spans="1:11" x14ac:dyDescent="0.2">
      <c r="A96" s="22" t="s">
        <v>19</v>
      </c>
      <c r="B96" s="77" t="s">
        <v>100</v>
      </c>
      <c r="C96" s="23">
        <v>66790.21617</v>
      </c>
      <c r="D96" s="23">
        <v>73355.717579999997</v>
      </c>
      <c r="E96" s="24">
        <f t="shared" si="8"/>
        <v>1.0983003467646959</v>
      </c>
      <c r="F96" s="57">
        <f>+C96/C113</f>
        <v>1.0760174094537145E-3</v>
      </c>
      <c r="G96" s="57">
        <f>+D96/D113</f>
        <v>1.1150510586472216E-3</v>
      </c>
      <c r="H96" s="21"/>
      <c r="I96" s="21"/>
    </row>
    <row r="97" spans="1:9" x14ac:dyDescent="0.2">
      <c r="A97" s="22" t="s">
        <v>21</v>
      </c>
      <c r="B97" s="77" t="s">
        <v>101</v>
      </c>
      <c r="C97" s="23">
        <v>191827.17371000003</v>
      </c>
      <c r="D97" s="23">
        <v>206514.23979000002</v>
      </c>
      <c r="E97" s="24">
        <f t="shared" si="8"/>
        <v>1.076564053965595</v>
      </c>
      <c r="F97" s="57">
        <f>+C97/C113</f>
        <v>3.0904133921784535E-3</v>
      </c>
      <c r="G97" s="57">
        <f>+D97/D113</f>
        <v>3.1391407418574352E-3</v>
      </c>
      <c r="H97" s="21"/>
      <c r="I97" s="21"/>
    </row>
    <row r="98" spans="1:9" x14ac:dyDescent="0.2">
      <c r="A98" s="22" t="s">
        <v>23</v>
      </c>
      <c r="B98" s="77" t="s">
        <v>102</v>
      </c>
      <c r="C98" s="23">
        <v>235186.47247000001</v>
      </c>
      <c r="D98" s="23">
        <v>277429.35116999998</v>
      </c>
      <c r="E98" s="24">
        <f t="shared" si="8"/>
        <v>1.1796144066295666</v>
      </c>
      <c r="F98" s="57">
        <f>+C98/C113</f>
        <v>3.788949240733184E-3</v>
      </c>
      <c r="G98" s="57">
        <f>+D98/D113</f>
        <v>4.2170931173095378E-3</v>
      </c>
      <c r="H98" s="21"/>
      <c r="I98" s="21"/>
    </row>
    <row r="99" spans="1:9" ht="25.5" x14ac:dyDescent="0.2">
      <c r="A99" s="22" t="s">
        <v>25</v>
      </c>
      <c r="B99" s="77" t="s">
        <v>103</v>
      </c>
      <c r="C99" s="23">
        <v>6630240.6039300002</v>
      </c>
      <c r="D99" s="23">
        <v>7389992.3173599998</v>
      </c>
      <c r="E99" s="24">
        <f t="shared" si="8"/>
        <v>1.1145888601658989</v>
      </c>
      <c r="F99" s="57">
        <f>+C99/C113</f>
        <v>0.10681585908536205</v>
      </c>
      <c r="G99" s="57">
        <f>+D99/D113</f>
        <v>0.11233233112170862</v>
      </c>
      <c r="H99" s="21"/>
      <c r="I99" s="21"/>
    </row>
    <row r="100" spans="1:9" ht="25.5" x14ac:dyDescent="0.2">
      <c r="A100" s="22" t="s">
        <v>27</v>
      </c>
      <c r="B100" s="77" t="s">
        <v>104</v>
      </c>
      <c r="C100" s="23">
        <v>6433323.4626500001</v>
      </c>
      <c r="D100" s="23">
        <v>6241849.9816299994</v>
      </c>
      <c r="E100" s="24">
        <f t="shared" si="8"/>
        <v>0.97023723707790543</v>
      </c>
      <c r="F100" s="57">
        <f>+C100/C113</f>
        <v>0.10364344425595311</v>
      </c>
      <c r="G100" s="57">
        <f>+D100/D113</f>
        <v>9.4879876573264799E-2</v>
      </c>
      <c r="H100" s="21"/>
      <c r="I100" s="21"/>
    </row>
    <row r="101" spans="1:9" ht="25.5" x14ac:dyDescent="0.2">
      <c r="A101" s="22" t="s">
        <v>29</v>
      </c>
      <c r="B101" s="77" t="s">
        <v>105</v>
      </c>
      <c r="C101" s="23">
        <v>17548683.305980004</v>
      </c>
      <c r="D101" s="23">
        <v>18854042.931260005</v>
      </c>
      <c r="E101" s="24">
        <f t="shared" si="8"/>
        <v>1.0743850465883773</v>
      </c>
      <c r="F101" s="57">
        <f>+C101/C113</f>
        <v>0.28271638921129499</v>
      </c>
      <c r="G101" s="57">
        <f>+D101/D113</f>
        <v>0.28659280045013819</v>
      </c>
      <c r="H101" s="78"/>
      <c r="I101" s="21"/>
    </row>
    <row r="102" spans="1:9" ht="38.25" x14ac:dyDescent="0.2">
      <c r="A102" s="22" t="s">
        <v>31</v>
      </c>
      <c r="B102" s="77" t="s">
        <v>106</v>
      </c>
      <c r="C102" s="23">
        <v>34421.941279999999</v>
      </c>
      <c r="D102" s="23">
        <v>39603.205440000005</v>
      </c>
      <c r="E102" s="24">
        <f t="shared" si="8"/>
        <v>1.1505221369664718</v>
      </c>
      <c r="F102" s="57">
        <f>+C102/C113</f>
        <v>5.5455140301088012E-4</v>
      </c>
      <c r="G102" s="57">
        <f>+D102/D113</f>
        <v>6.019925591149184E-4</v>
      </c>
      <c r="H102" s="21"/>
      <c r="I102" s="21"/>
    </row>
    <row r="103" spans="1:9" ht="25.5" x14ac:dyDescent="0.2">
      <c r="A103" s="22" t="s">
        <v>33</v>
      </c>
      <c r="B103" s="77" t="s">
        <v>107</v>
      </c>
      <c r="C103" s="23">
        <v>48655.610209999992</v>
      </c>
      <c r="D103" s="23">
        <v>50016.405010000002</v>
      </c>
      <c r="E103" s="24">
        <f t="shared" si="8"/>
        <v>1.027967890940567</v>
      </c>
      <c r="F103" s="57">
        <f>+C103/C113</f>
        <v>7.8386156918997571E-4</v>
      </c>
      <c r="G103" s="57">
        <f>+D103/D113</f>
        <v>7.6027946008852467E-4</v>
      </c>
      <c r="H103" s="21"/>
      <c r="I103" s="21"/>
    </row>
    <row r="104" spans="1:9" ht="25.5" x14ac:dyDescent="0.2">
      <c r="A104" s="22" t="s">
        <v>35</v>
      </c>
      <c r="B104" s="77" t="s">
        <v>108</v>
      </c>
      <c r="C104" s="23">
        <v>3996407.3566900007</v>
      </c>
      <c r="D104" s="23">
        <v>4346217.1528200004</v>
      </c>
      <c r="E104" s="24">
        <f t="shared" si="8"/>
        <v>1.0875310660071769</v>
      </c>
      <c r="F104" s="57">
        <f>+C104/C113</f>
        <v>6.4383739680106813E-2</v>
      </c>
      <c r="G104" s="57">
        <f>+D104/D113</f>
        <v>6.6065116629490342E-2</v>
      </c>
      <c r="H104" s="21"/>
      <c r="I104" s="21"/>
    </row>
    <row r="105" spans="1:9" x14ac:dyDescent="0.2">
      <c r="A105" s="22" t="s">
        <v>37</v>
      </c>
      <c r="B105" s="77" t="s">
        <v>109</v>
      </c>
      <c r="C105" s="23">
        <v>625918.9590700001</v>
      </c>
      <c r="D105" s="23">
        <v>633483.05429999996</v>
      </c>
      <c r="E105" s="24">
        <f t="shared" si="8"/>
        <v>1.0120847836934652</v>
      </c>
      <c r="F105" s="57">
        <f>+C105/C113</f>
        <v>1.0083807711480073E-2</v>
      </c>
      <c r="G105" s="57">
        <f>+D105/D113</f>
        <v>9.6293237069345599E-3</v>
      </c>
      <c r="H105" s="21"/>
      <c r="I105" s="21"/>
    </row>
    <row r="106" spans="1:9" x14ac:dyDescent="0.2">
      <c r="A106" s="22" t="s">
        <v>39</v>
      </c>
      <c r="B106" s="77" t="s">
        <v>110</v>
      </c>
      <c r="C106" s="23">
        <v>757233.99866999988</v>
      </c>
      <c r="D106" s="23">
        <v>748181.81778000004</v>
      </c>
      <c r="E106" s="24">
        <f t="shared" si="8"/>
        <v>0.98804572839320604</v>
      </c>
      <c r="F106" s="57">
        <f>+C106/C113</f>
        <v>1.2199346136644952E-2</v>
      </c>
      <c r="G106" s="57">
        <f>+D106/D113</f>
        <v>1.1372813946866058E-2</v>
      </c>
      <c r="H106" s="21"/>
      <c r="I106" s="21"/>
    </row>
    <row r="107" spans="1:9" x14ac:dyDescent="0.2">
      <c r="A107" s="22" t="s">
        <v>41</v>
      </c>
      <c r="B107" s="77" t="s">
        <v>111</v>
      </c>
      <c r="C107" s="23">
        <v>1249590.4046799997</v>
      </c>
      <c r="D107" s="23">
        <v>1232765.77416</v>
      </c>
      <c r="E107" s="24">
        <f t="shared" si="8"/>
        <v>0.98653588371278489</v>
      </c>
      <c r="F107" s="57">
        <f>+C107/C113</f>
        <v>2.0131407071653319E-2</v>
      </c>
      <c r="G107" s="57">
        <f>+D107/D113</f>
        <v>1.8738781745840972E-2</v>
      </c>
      <c r="H107" s="21"/>
      <c r="I107" s="21"/>
    </row>
    <row r="108" spans="1:9" x14ac:dyDescent="0.2">
      <c r="A108" s="22" t="s">
        <v>43</v>
      </c>
      <c r="B108" s="77" t="s">
        <v>112</v>
      </c>
      <c r="C108" s="23">
        <v>65306.376589999985</v>
      </c>
      <c r="D108" s="23">
        <v>77006.566359999997</v>
      </c>
      <c r="E108" s="24">
        <f t="shared" si="8"/>
        <v>1.1791584586518249</v>
      </c>
      <c r="F108" s="57">
        <f>+C108/C113</f>
        <v>1.0521121533776955E-3</v>
      </c>
      <c r="G108" s="57">
        <f>+D108/D113</f>
        <v>1.1705461574806602E-3</v>
      </c>
      <c r="H108" s="21"/>
      <c r="I108" s="21"/>
    </row>
    <row r="109" spans="1:9" ht="38.25" x14ac:dyDescent="0.2">
      <c r="A109" s="22" t="s">
        <v>45</v>
      </c>
      <c r="B109" s="77" t="s">
        <v>113</v>
      </c>
      <c r="C109" s="23">
        <v>2666995.8938600002</v>
      </c>
      <c r="D109" s="23">
        <v>3084731.7663700003</v>
      </c>
      <c r="E109" s="24">
        <f t="shared" si="8"/>
        <v>1.1566316144211988</v>
      </c>
      <c r="F109" s="57">
        <f>+C109/C113</f>
        <v>4.2966383061714394E-2</v>
      </c>
      <c r="G109" s="57">
        <f>+D109/D113</f>
        <v>4.6889779491045128E-2</v>
      </c>
      <c r="H109" s="21"/>
      <c r="I109" s="21"/>
    </row>
    <row r="110" spans="1:9" x14ac:dyDescent="0.2">
      <c r="A110" s="22" t="s">
        <v>47</v>
      </c>
      <c r="B110" s="77" t="s">
        <v>114</v>
      </c>
      <c r="C110" s="23">
        <v>4187250.1987000001</v>
      </c>
      <c r="D110" s="23">
        <v>4524763.8403700003</v>
      </c>
      <c r="E110" s="24">
        <f t="shared" si="8"/>
        <v>1.080605081056486</v>
      </c>
      <c r="F110" s="57">
        <f>+C110/C113</f>
        <v>6.7458295090284101E-2</v>
      </c>
      <c r="G110" s="57">
        <f>+D110/D113</f>
        <v>6.8779133744154383E-2</v>
      </c>
      <c r="H110" s="21"/>
      <c r="I110" s="21"/>
    </row>
    <row r="111" spans="1:9" ht="15" customHeight="1" thickBot="1" x14ac:dyDescent="0.25">
      <c r="A111" s="15"/>
      <c r="C111" s="23"/>
      <c r="D111" s="23"/>
      <c r="E111" s="53"/>
      <c r="F111" s="57"/>
      <c r="G111" s="57"/>
      <c r="H111" s="79"/>
    </row>
    <row r="112" spans="1:9" ht="15" customHeight="1" x14ac:dyDescent="0.2">
      <c r="A112" s="80"/>
      <c r="B112" s="50"/>
      <c r="C112" s="81"/>
      <c r="D112" s="81"/>
      <c r="E112" s="19"/>
      <c r="F112" s="76"/>
      <c r="G112" s="76"/>
    </row>
    <row r="113" spans="1:9" ht="15" customHeight="1" x14ac:dyDescent="0.2">
      <c r="A113" s="63"/>
      <c r="B113" s="82" t="s">
        <v>10</v>
      </c>
      <c r="C113" s="83">
        <f>+SUM(C92:C110)</f>
        <v>62071687.300959997</v>
      </c>
      <c r="D113" s="83">
        <f>+SUM(D92:D110)</f>
        <v>65786868.691909999</v>
      </c>
      <c r="E113" s="66">
        <f t="shared" ref="E113" si="9">+IF(C113=0,"X",D113/C113)</f>
        <v>1.0598530755727102</v>
      </c>
      <c r="F113" s="54">
        <f>SUM(F92:F110)</f>
        <v>1.0000000000000002</v>
      </c>
      <c r="G113" s="54">
        <f>SUM(G92:G110)</f>
        <v>1.0000000000000002</v>
      </c>
      <c r="H113" s="3"/>
      <c r="I113" s="84"/>
    </row>
    <row r="114" spans="1:9" ht="15" customHeight="1" thickBot="1" x14ac:dyDescent="0.25">
      <c r="A114" s="85"/>
      <c r="B114" s="86"/>
      <c r="C114" s="87"/>
      <c r="D114" s="87"/>
      <c r="E114" s="69"/>
      <c r="F114" s="88"/>
      <c r="G114" s="88"/>
    </row>
    <row r="115" spans="1:9" x14ac:dyDescent="0.2">
      <c r="C115" s="40"/>
      <c r="D115" s="40"/>
      <c r="E115" s="89"/>
      <c r="F115" s="3"/>
      <c r="H115" s="3"/>
    </row>
    <row r="116" spans="1:9" s="6" customFormat="1" ht="18" customHeight="1" x14ac:dyDescent="0.2">
      <c r="A116" s="395" t="s">
        <v>115</v>
      </c>
      <c r="B116" s="395"/>
      <c r="C116" s="395"/>
      <c r="D116" s="395"/>
      <c r="E116" s="395"/>
      <c r="G116" s="45"/>
    </row>
    <row r="117" spans="1:9" ht="18" customHeight="1" thickBot="1" x14ac:dyDescent="0.25">
      <c r="A117" s="7"/>
      <c r="B117" s="7"/>
      <c r="C117" s="7"/>
      <c r="D117" s="7"/>
      <c r="E117" s="90"/>
    </row>
    <row r="118" spans="1:9" ht="18" customHeight="1" thickBot="1" x14ac:dyDescent="0.25">
      <c r="A118" s="10" t="s">
        <v>1</v>
      </c>
      <c r="B118" s="10" t="s">
        <v>2</v>
      </c>
      <c r="C118" s="11" t="s">
        <v>116</v>
      </c>
      <c r="D118" s="12"/>
      <c r="E118" s="13" t="s">
        <v>4</v>
      </c>
    </row>
    <row r="119" spans="1:9" ht="18" customHeight="1" thickBot="1" x14ac:dyDescent="0.25">
      <c r="A119" s="15"/>
      <c r="B119" s="15"/>
      <c r="C119" s="10">
        <f>+C5</f>
        <v>2024</v>
      </c>
      <c r="D119" s="10">
        <f>+D5</f>
        <v>2025</v>
      </c>
      <c r="E119" s="10" t="str">
        <f>+E5</f>
        <v>24/25</v>
      </c>
    </row>
    <row r="120" spans="1:9" ht="18" customHeight="1" x14ac:dyDescent="0.2">
      <c r="A120" s="10" t="s">
        <v>6</v>
      </c>
      <c r="B120" s="161" t="s">
        <v>246</v>
      </c>
      <c r="C120" s="18">
        <f>+C148</f>
        <v>22954076.329670005</v>
      </c>
      <c r="D120" s="18">
        <f t="shared" ref="D120" si="10">+D148</f>
        <v>24020542.537949998</v>
      </c>
      <c r="E120" s="19">
        <f>+D120/C120</f>
        <v>1.0464608635504753</v>
      </c>
      <c r="F120" s="20"/>
      <c r="G120" s="21"/>
    </row>
    <row r="121" spans="1:9" ht="18" customHeight="1" thickBot="1" x14ac:dyDescent="0.25">
      <c r="A121" s="22" t="s">
        <v>8</v>
      </c>
      <c r="B121" s="165" t="s">
        <v>247</v>
      </c>
      <c r="C121" s="23">
        <f>+C181</f>
        <v>47382815.90117</v>
      </c>
      <c r="D121" s="23">
        <f t="shared" ref="D121" si="11">+D181</f>
        <v>52587855.360780008</v>
      </c>
      <c r="E121" s="24">
        <f>+D121/C121</f>
        <v>1.1098507836779172</v>
      </c>
      <c r="F121" s="20"/>
      <c r="G121" s="21"/>
    </row>
    <row r="122" spans="1:9" ht="18" customHeight="1" thickBot="1" x14ac:dyDescent="0.25">
      <c r="A122" s="25"/>
      <c r="B122" s="26" t="s">
        <v>10</v>
      </c>
      <c r="C122" s="27">
        <f>SUM(C120:C121)</f>
        <v>70336892.230839998</v>
      </c>
      <c r="D122" s="27">
        <f>SUM(D120:D121)</f>
        <v>76608397.89873001</v>
      </c>
      <c r="E122" s="28">
        <f>+D122/C122</f>
        <v>1.0891638153034604</v>
      </c>
      <c r="F122" s="20"/>
      <c r="G122" s="21"/>
    </row>
    <row r="123" spans="1:9" ht="18" customHeight="1" x14ac:dyDescent="0.2">
      <c r="A123" s="30"/>
      <c r="E123" s="91"/>
    </row>
    <row r="124" spans="1:9" s="6" customFormat="1" ht="18" customHeight="1" x14ac:dyDescent="0.2">
      <c r="A124" s="396" t="s">
        <v>117</v>
      </c>
      <c r="B124" s="396"/>
      <c r="C124" s="396"/>
      <c r="D124" s="396"/>
      <c r="E124" s="396"/>
      <c r="G124" s="45"/>
    </row>
    <row r="125" spans="1:9" ht="18" customHeight="1" thickBot="1" x14ac:dyDescent="0.25">
      <c r="A125" s="7"/>
      <c r="B125" s="7"/>
      <c r="C125" s="7"/>
      <c r="D125" s="7"/>
      <c r="E125" s="90"/>
    </row>
    <row r="126" spans="1:9" ht="18" customHeight="1" thickBot="1" x14ac:dyDescent="0.25">
      <c r="A126" s="10" t="s">
        <v>1</v>
      </c>
      <c r="B126" s="10" t="s">
        <v>12</v>
      </c>
      <c r="C126" s="11" t="str">
        <f>+C118</f>
        <v>Składka zarobiona na udziale własnym</v>
      </c>
      <c r="D126" s="12"/>
      <c r="E126" s="13" t="s">
        <v>4</v>
      </c>
      <c r="G126" s="387"/>
    </row>
    <row r="127" spans="1:9" ht="18" customHeight="1" thickBot="1" x14ac:dyDescent="0.25">
      <c r="A127" s="15"/>
      <c r="B127" s="15"/>
      <c r="C127" s="92">
        <f>+C5</f>
        <v>2024</v>
      </c>
      <c r="D127" s="92">
        <f>+D5</f>
        <v>2025</v>
      </c>
      <c r="E127" s="92" t="str">
        <f>+E5</f>
        <v>24/25</v>
      </c>
    </row>
    <row r="128" spans="1:9" ht="18" customHeight="1" x14ac:dyDescent="0.2">
      <c r="A128" s="22" t="s">
        <v>6</v>
      </c>
      <c r="B128" s="35" t="s">
        <v>13</v>
      </c>
      <c r="C128" s="23">
        <v>2670318.5804599999</v>
      </c>
      <c r="D128" s="23">
        <v>2850388.5901799998</v>
      </c>
      <c r="E128" s="24">
        <f t="shared" ref="E128:E147" si="12">+IFERROR(IF(D128/C128&gt;0,D128/C128,"X"),"X")</f>
        <v>1.0674339050919461</v>
      </c>
      <c r="F128" s="20"/>
      <c r="G128" s="21"/>
    </row>
    <row r="129" spans="1:7" ht="18" customHeight="1" x14ac:dyDescent="0.2">
      <c r="A129" s="22" t="s">
        <v>8</v>
      </c>
      <c r="B129" s="35" t="s">
        <v>14</v>
      </c>
      <c r="C129" s="23">
        <v>447575.17882999999</v>
      </c>
      <c r="D129" s="23">
        <v>497457.49303999997</v>
      </c>
      <c r="E129" s="24">
        <f t="shared" si="12"/>
        <v>1.1114501352385016</v>
      </c>
      <c r="F129" s="20"/>
      <c r="G129" s="21"/>
    </row>
    <row r="130" spans="1:7" ht="18" customHeight="1" x14ac:dyDescent="0.2">
      <c r="A130" s="22" t="s">
        <v>15</v>
      </c>
      <c r="B130" s="35" t="s">
        <v>16</v>
      </c>
      <c r="C130" s="23">
        <v>278344.13741000002</v>
      </c>
      <c r="D130" s="23">
        <v>272208.24167000002</v>
      </c>
      <c r="E130" s="24">
        <f t="shared" si="12"/>
        <v>0.97795572129848074</v>
      </c>
      <c r="F130" s="20"/>
      <c r="G130" s="21"/>
    </row>
    <row r="131" spans="1:7" ht="18" customHeight="1" x14ac:dyDescent="0.2">
      <c r="A131" s="22" t="s">
        <v>17</v>
      </c>
      <c r="B131" s="35" t="s">
        <v>18</v>
      </c>
      <c r="C131" s="23">
        <v>596407.10465999995</v>
      </c>
      <c r="D131" s="23">
        <v>664868.78081999999</v>
      </c>
      <c r="E131" s="24">
        <f t="shared" si="12"/>
        <v>1.1147901754105172</v>
      </c>
      <c r="F131" s="20"/>
      <c r="G131" s="21"/>
    </row>
    <row r="132" spans="1:7" ht="18" customHeight="1" x14ac:dyDescent="0.2">
      <c r="A132" s="22" t="s">
        <v>19</v>
      </c>
      <c r="B132" s="35" t="s">
        <v>20</v>
      </c>
      <c r="C132" s="23">
        <v>280208.39014999999</v>
      </c>
      <c r="D132" s="23">
        <v>-148328.50206999999</v>
      </c>
      <c r="E132" s="24" t="str">
        <f t="shared" si="12"/>
        <v>X</v>
      </c>
      <c r="F132" s="20"/>
      <c r="G132" s="21"/>
    </row>
    <row r="133" spans="1:7" ht="18" customHeight="1" x14ac:dyDescent="0.2">
      <c r="A133" s="22" t="s">
        <v>21</v>
      </c>
      <c r="B133" s="35" t="s">
        <v>22</v>
      </c>
      <c r="C133" s="23">
        <v>807329.54570999998</v>
      </c>
      <c r="D133" s="23">
        <v>845585.60806</v>
      </c>
      <c r="E133" s="24">
        <f t="shared" si="12"/>
        <v>1.0473859312511051</v>
      </c>
      <c r="F133" s="20"/>
      <c r="G133" s="21"/>
    </row>
    <row r="134" spans="1:7" ht="18" customHeight="1" x14ac:dyDescent="0.2">
      <c r="A134" s="22" t="s">
        <v>23</v>
      </c>
      <c r="B134" s="35" t="s">
        <v>24</v>
      </c>
      <c r="C134" s="23">
        <v>20631.967629999999</v>
      </c>
      <c r="D134" s="23">
        <v>23315.2343</v>
      </c>
      <c r="E134" s="24">
        <f t="shared" si="12"/>
        <v>1.1300538425670261</v>
      </c>
      <c r="F134" s="20"/>
      <c r="G134" s="21"/>
    </row>
    <row r="135" spans="1:7" ht="18" customHeight="1" x14ac:dyDescent="0.2">
      <c r="A135" s="22" t="s">
        <v>25</v>
      </c>
      <c r="B135" s="35" t="s">
        <v>26</v>
      </c>
      <c r="C135" s="23">
        <v>2286131.4937100001</v>
      </c>
      <c r="D135" s="23">
        <v>2349142.63894</v>
      </c>
      <c r="E135" s="24">
        <f t="shared" si="12"/>
        <v>1.0275623451246645</v>
      </c>
      <c r="F135" s="20"/>
      <c r="G135" s="21"/>
    </row>
    <row r="136" spans="1:7" ht="18" customHeight="1" x14ac:dyDescent="0.2">
      <c r="A136" s="22" t="s">
        <v>27</v>
      </c>
      <c r="B136" s="35" t="s">
        <v>28</v>
      </c>
      <c r="C136" s="23">
        <v>47185.022850000001</v>
      </c>
      <c r="D136" s="23">
        <v>37452.159930000002</v>
      </c>
      <c r="E136" s="24">
        <f t="shared" si="12"/>
        <v>0.79372982501374378</v>
      </c>
      <c r="F136" s="20"/>
      <c r="G136" s="21"/>
    </row>
    <row r="137" spans="1:7" ht="18" customHeight="1" x14ac:dyDescent="0.2">
      <c r="A137" s="22" t="s">
        <v>29</v>
      </c>
      <c r="B137" s="35" t="s">
        <v>30</v>
      </c>
      <c r="C137" s="23">
        <v>226941.73595</v>
      </c>
      <c r="D137" s="23">
        <v>121958.82255</v>
      </c>
      <c r="E137" s="24">
        <f t="shared" si="12"/>
        <v>0.53740147020321583</v>
      </c>
      <c r="F137" s="20"/>
      <c r="G137" s="21"/>
    </row>
    <row r="138" spans="1:7" ht="18" customHeight="1" x14ac:dyDescent="0.2">
      <c r="A138" s="22" t="s">
        <v>31</v>
      </c>
      <c r="B138" s="35" t="s">
        <v>32</v>
      </c>
      <c r="C138" s="23">
        <v>77269.438970000003</v>
      </c>
      <c r="D138" s="23">
        <v>79352.393899999995</v>
      </c>
      <c r="E138" s="24">
        <f t="shared" si="12"/>
        <v>1.0269570344726937</v>
      </c>
      <c r="F138" s="20"/>
      <c r="G138" s="21"/>
    </row>
    <row r="139" spans="1:7" ht="18" customHeight="1" x14ac:dyDescent="0.2">
      <c r="A139" s="22" t="s">
        <v>33</v>
      </c>
      <c r="B139" s="35" t="s">
        <v>34</v>
      </c>
      <c r="C139" s="23">
        <v>10059044.455159999</v>
      </c>
      <c r="D139" s="23">
        <v>10693995.59302</v>
      </c>
      <c r="E139" s="24">
        <f t="shared" si="12"/>
        <v>1.0631224109497088</v>
      </c>
      <c r="F139" s="20"/>
      <c r="G139" s="21"/>
    </row>
    <row r="140" spans="1:7" ht="18" customHeight="1" x14ac:dyDescent="0.2">
      <c r="A140" s="22" t="s">
        <v>35</v>
      </c>
      <c r="B140" s="35" t="s">
        <v>36</v>
      </c>
      <c r="C140" s="23">
        <v>20050.54218</v>
      </c>
      <c r="D140" s="23">
        <v>20509.704949999999</v>
      </c>
      <c r="E140" s="24">
        <f t="shared" si="12"/>
        <v>1.0229002670290883</v>
      </c>
      <c r="F140" s="20"/>
      <c r="G140" s="21"/>
    </row>
    <row r="141" spans="1:7" ht="18" customHeight="1" x14ac:dyDescent="0.2">
      <c r="A141" s="22" t="s">
        <v>37</v>
      </c>
      <c r="B141" s="35" t="s">
        <v>38</v>
      </c>
      <c r="C141" s="23">
        <v>67645.706439999994</v>
      </c>
      <c r="D141" s="23">
        <v>67102.635720000006</v>
      </c>
      <c r="E141" s="24">
        <f t="shared" si="12"/>
        <v>0.99197183755510521</v>
      </c>
      <c r="F141" s="20"/>
      <c r="G141" s="21"/>
    </row>
    <row r="142" spans="1:7" ht="18" customHeight="1" x14ac:dyDescent="0.2">
      <c r="A142" s="22" t="s">
        <v>39</v>
      </c>
      <c r="B142" s="35" t="s">
        <v>40</v>
      </c>
      <c r="C142" s="23">
        <v>382251.34691000002</v>
      </c>
      <c r="D142" s="23">
        <v>289207.88290000003</v>
      </c>
      <c r="E142" s="24">
        <f t="shared" si="12"/>
        <v>0.75659087989582208</v>
      </c>
      <c r="F142" s="20"/>
      <c r="G142" s="21"/>
    </row>
    <row r="143" spans="1:7" ht="18" customHeight="1" x14ac:dyDescent="0.2">
      <c r="A143" s="22" t="s">
        <v>41</v>
      </c>
      <c r="B143" s="35" t="s">
        <v>42</v>
      </c>
      <c r="C143" s="23">
        <v>51881.104169999999</v>
      </c>
      <c r="D143" s="23">
        <v>54361.786910000003</v>
      </c>
      <c r="E143" s="24">
        <f t="shared" si="12"/>
        <v>1.0478147637697048</v>
      </c>
      <c r="F143" s="20"/>
      <c r="G143" s="21"/>
    </row>
    <row r="144" spans="1:7" ht="18" customHeight="1" x14ac:dyDescent="0.2">
      <c r="A144" s="22" t="s">
        <v>43</v>
      </c>
      <c r="B144" s="35" t="s">
        <v>44</v>
      </c>
      <c r="C144" s="23">
        <v>898018.40179000003</v>
      </c>
      <c r="D144" s="23">
        <v>944409.05720000004</v>
      </c>
      <c r="E144" s="24">
        <f t="shared" si="12"/>
        <v>1.0516589140239561</v>
      </c>
      <c r="F144" s="20"/>
      <c r="G144" s="21"/>
    </row>
    <row r="145" spans="1:7" ht="18" customHeight="1" x14ac:dyDescent="0.2">
      <c r="A145" s="22" t="s">
        <v>45</v>
      </c>
      <c r="B145" s="35" t="s">
        <v>46</v>
      </c>
      <c r="C145" s="23">
        <v>619538.01466999995</v>
      </c>
      <c r="D145" s="23">
        <v>733366.22005999996</v>
      </c>
      <c r="E145" s="24">
        <f t="shared" si="12"/>
        <v>1.1837307843823452</v>
      </c>
      <c r="F145" s="20"/>
      <c r="G145" s="21"/>
    </row>
    <row r="146" spans="1:7" ht="18" customHeight="1" x14ac:dyDescent="0.2">
      <c r="A146" s="22" t="s">
        <v>47</v>
      </c>
      <c r="B146" s="35" t="s">
        <v>48</v>
      </c>
      <c r="C146" s="23">
        <v>1551737.8278600001</v>
      </c>
      <c r="D146" s="23">
        <v>1839430.6600200001</v>
      </c>
      <c r="E146" s="24">
        <f t="shared" si="12"/>
        <v>1.1854004117156549</v>
      </c>
      <c r="F146" s="20"/>
      <c r="G146" s="21"/>
    </row>
    <row r="147" spans="1:7" ht="18" customHeight="1" thickBot="1" x14ac:dyDescent="0.25">
      <c r="A147" s="22" t="s">
        <v>49</v>
      </c>
      <c r="B147" s="35" t="s">
        <v>50</v>
      </c>
      <c r="C147" s="23">
        <v>1565566.3341600001</v>
      </c>
      <c r="D147" s="23">
        <v>1784757.5358500001</v>
      </c>
      <c r="E147" s="24">
        <f t="shared" si="12"/>
        <v>1.140007610605402</v>
      </c>
      <c r="F147" s="20"/>
      <c r="G147" s="21"/>
    </row>
    <row r="148" spans="1:7" ht="18" customHeight="1" thickBot="1" x14ac:dyDescent="0.25">
      <c r="A148" s="25"/>
      <c r="B148" s="39" t="s">
        <v>10</v>
      </c>
      <c r="C148" s="93">
        <f>+SUM(C128:C147)</f>
        <v>22954076.329670005</v>
      </c>
      <c r="D148" s="93">
        <f>+SUM(D128:D147)</f>
        <v>24020542.537949998</v>
      </c>
      <c r="E148" s="28">
        <f>+D148/C148</f>
        <v>1.0464608635504753</v>
      </c>
      <c r="F148" s="20"/>
      <c r="G148" s="21"/>
    </row>
    <row r="149" spans="1:7" ht="18" customHeight="1" x14ac:dyDescent="0.2">
      <c r="A149" s="94"/>
      <c r="B149" s="64"/>
      <c r="C149" s="40"/>
      <c r="D149" s="40"/>
      <c r="E149" s="95"/>
    </row>
    <row r="150" spans="1:7" ht="18" customHeight="1" x14ac:dyDescent="0.2">
      <c r="A150" s="396" t="s">
        <v>118</v>
      </c>
      <c r="B150" s="396"/>
      <c r="C150" s="396"/>
      <c r="D150" s="396"/>
      <c r="E150" s="396"/>
    </row>
    <row r="151" spans="1:7" ht="18" customHeight="1" thickBot="1" x14ac:dyDescent="0.25">
      <c r="A151" s="7"/>
      <c r="B151" s="7"/>
      <c r="C151" s="7"/>
      <c r="D151" s="7"/>
      <c r="E151" s="8"/>
    </row>
    <row r="152" spans="1:7" ht="18" customHeight="1" thickBot="1" x14ac:dyDescent="0.25">
      <c r="A152" s="10" t="s">
        <v>1</v>
      </c>
      <c r="B152" s="10" t="s">
        <v>12</v>
      </c>
      <c r="C152" s="11" t="str">
        <f>+C126</f>
        <v>Składka zarobiona na udziale własnym</v>
      </c>
      <c r="D152" s="12"/>
      <c r="E152" s="13" t="s">
        <v>4</v>
      </c>
    </row>
    <row r="153" spans="1:7" ht="18" customHeight="1" thickBot="1" x14ac:dyDescent="0.25">
      <c r="A153" s="15"/>
      <c r="B153" s="15"/>
      <c r="C153" s="92">
        <f>+C5</f>
        <v>2024</v>
      </c>
      <c r="D153" s="92">
        <f>+D5</f>
        <v>2025</v>
      </c>
      <c r="E153" s="92" t="str">
        <f>+E5</f>
        <v>24/25</v>
      </c>
    </row>
    <row r="154" spans="1:7" ht="18" customHeight="1" x14ac:dyDescent="0.2">
      <c r="A154" s="22" t="s">
        <v>6</v>
      </c>
      <c r="B154" s="17" t="s">
        <v>52</v>
      </c>
      <c r="C154" s="36">
        <v>235189.72156000001</v>
      </c>
      <c r="D154" s="23">
        <v>264090.75714</v>
      </c>
      <c r="E154" s="24">
        <f t="shared" ref="E154:E180" si="13">+IFERROR(IF(D154/C154&gt;0,D154/C154,"X"),"X")</f>
        <v>1.1228839227679726</v>
      </c>
      <c r="F154" s="20"/>
      <c r="G154" s="21"/>
    </row>
    <row r="155" spans="1:7" ht="18" customHeight="1" x14ac:dyDescent="0.2">
      <c r="A155" s="22" t="s">
        <v>8</v>
      </c>
      <c r="B155" s="35" t="s">
        <v>53</v>
      </c>
      <c r="C155" s="36">
        <v>1908211.58494</v>
      </c>
      <c r="D155" s="23">
        <v>2072114.2666</v>
      </c>
      <c r="E155" s="24">
        <f t="shared" si="13"/>
        <v>1.0858933479670461</v>
      </c>
      <c r="F155" s="20"/>
      <c r="G155" s="21"/>
    </row>
    <row r="156" spans="1:7" ht="18" customHeight="1" x14ac:dyDescent="0.2">
      <c r="A156" s="22" t="s">
        <v>15</v>
      </c>
      <c r="B156" s="35" t="s">
        <v>54</v>
      </c>
      <c r="C156" s="36">
        <v>2891050.5957300002</v>
      </c>
      <c r="D156" s="23">
        <v>3148330.3391700001</v>
      </c>
      <c r="E156" s="24">
        <f t="shared" si="13"/>
        <v>1.0889917816796408</v>
      </c>
      <c r="F156" s="20"/>
      <c r="G156" s="21"/>
    </row>
    <row r="157" spans="1:7" ht="18" customHeight="1" x14ac:dyDescent="0.2">
      <c r="A157" s="22" t="s">
        <v>17</v>
      </c>
      <c r="B157" s="35" t="s">
        <v>55</v>
      </c>
      <c r="C157" s="36">
        <v>85919.531499999997</v>
      </c>
      <c r="D157" s="23">
        <v>92900.850900000005</v>
      </c>
      <c r="E157" s="24">
        <f t="shared" si="13"/>
        <v>1.0812541604699044</v>
      </c>
      <c r="F157" s="20"/>
      <c r="G157" s="21"/>
    </row>
    <row r="158" spans="1:7" ht="18" customHeight="1" x14ac:dyDescent="0.2">
      <c r="A158" s="22" t="s">
        <v>19</v>
      </c>
      <c r="B158" s="35" t="s">
        <v>56</v>
      </c>
      <c r="C158" s="36">
        <v>86573.617020000005</v>
      </c>
      <c r="D158" s="23">
        <v>94120.852660000004</v>
      </c>
      <c r="E158" s="24">
        <f t="shared" si="13"/>
        <v>1.0871770858119103</v>
      </c>
      <c r="F158" s="20"/>
      <c r="G158" s="21"/>
    </row>
    <row r="159" spans="1:7" ht="18" customHeight="1" x14ac:dyDescent="0.2">
      <c r="A159" s="22" t="s">
        <v>21</v>
      </c>
      <c r="B159" s="35" t="s">
        <v>57</v>
      </c>
      <c r="C159" s="36">
        <v>8311000.7572100004</v>
      </c>
      <c r="D159" s="23">
        <v>8962260.3682300001</v>
      </c>
      <c r="E159" s="24">
        <f t="shared" si="13"/>
        <v>1.0783611540950728</v>
      </c>
      <c r="F159" s="20"/>
      <c r="G159" s="21"/>
    </row>
    <row r="160" spans="1:7" ht="18" customHeight="1" x14ac:dyDescent="0.2">
      <c r="A160" s="22" t="s">
        <v>23</v>
      </c>
      <c r="B160" s="35" t="s">
        <v>58</v>
      </c>
      <c r="C160" s="36">
        <v>93480.057230000006</v>
      </c>
      <c r="D160" s="23">
        <v>96163.767860000007</v>
      </c>
      <c r="E160" s="24">
        <f t="shared" si="13"/>
        <v>1.0287089108578202</v>
      </c>
      <c r="F160" s="20"/>
      <c r="G160" s="21"/>
    </row>
    <row r="161" spans="1:7" ht="18" customHeight="1" x14ac:dyDescent="0.2">
      <c r="A161" s="22" t="s">
        <v>25</v>
      </c>
      <c r="B161" s="35" t="s">
        <v>59</v>
      </c>
      <c r="C161" s="36">
        <v>304251.85778000002</v>
      </c>
      <c r="D161" s="23">
        <v>305074.62005000003</v>
      </c>
      <c r="E161" s="24">
        <f t="shared" si="13"/>
        <v>1.0027042144491849</v>
      </c>
      <c r="F161" s="20"/>
      <c r="G161" s="21"/>
    </row>
    <row r="162" spans="1:7" ht="18" customHeight="1" x14ac:dyDescent="0.2">
      <c r="A162" s="22" t="s">
        <v>27</v>
      </c>
      <c r="B162" s="35" t="s">
        <v>60</v>
      </c>
      <c r="C162" s="36">
        <v>1421422.3822399999</v>
      </c>
      <c r="D162" s="23">
        <v>1463788.36555</v>
      </c>
      <c r="E162" s="24">
        <f t="shared" si="13"/>
        <v>1.0298053441674642</v>
      </c>
      <c r="F162" s="20"/>
      <c r="G162" s="21"/>
    </row>
    <row r="163" spans="1:7" ht="18" customHeight="1" x14ac:dyDescent="0.2">
      <c r="A163" s="22" t="s">
        <v>29</v>
      </c>
      <c r="B163" s="35" t="s">
        <v>61</v>
      </c>
      <c r="C163" s="36">
        <v>175927.4118</v>
      </c>
      <c r="D163" s="23">
        <v>200381.64637</v>
      </c>
      <c r="E163" s="24">
        <f t="shared" si="13"/>
        <v>1.1390018435432925</v>
      </c>
      <c r="F163" s="20"/>
      <c r="G163" s="21"/>
    </row>
    <row r="164" spans="1:7" ht="18" customHeight="1" x14ac:dyDescent="0.2">
      <c r="A164" s="22" t="s">
        <v>31</v>
      </c>
      <c r="B164" s="35" t="s">
        <v>62</v>
      </c>
      <c r="C164" s="36">
        <v>1188855.66169</v>
      </c>
      <c r="D164" s="23">
        <v>1337009.2085899999</v>
      </c>
      <c r="E164" s="24">
        <f t="shared" si="13"/>
        <v>1.1246186157614748</v>
      </c>
      <c r="F164" s="20"/>
      <c r="G164" s="21"/>
    </row>
    <row r="165" spans="1:7" ht="18" customHeight="1" x14ac:dyDescent="0.2">
      <c r="A165" s="22" t="s">
        <v>33</v>
      </c>
      <c r="B165" s="35" t="s">
        <v>63</v>
      </c>
      <c r="C165" s="36">
        <v>91349.299459999995</v>
      </c>
      <c r="D165" s="23">
        <v>103910.28827</v>
      </c>
      <c r="E165" s="24">
        <f t="shared" si="13"/>
        <v>1.1375050370857001</v>
      </c>
      <c r="F165" s="20"/>
      <c r="G165" s="21"/>
    </row>
    <row r="166" spans="1:7" ht="18" customHeight="1" x14ac:dyDescent="0.2">
      <c r="A166" s="22" t="s">
        <v>35</v>
      </c>
      <c r="B166" s="35" t="s">
        <v>64</v>
      </c>
      <c r="C166" s="36">
        <v>487409.35982000001</v>
      </c>
      <c r="D166" s="23">
        <v>423431.72025000001</v>
      </c>
      <c r="E166" s="24">
        <f t="shared" si="13"/>
        <v>0.86873941117251641</v>
      </c>
      <c r="F166" s="20"/>
      <c r="G166" s="21"/>
    </row>
    <row r="167" spans="1:7" ht="18" customHeight="1" x14ac:dyDescent="0.2">
      <c r="A167" s="22" t="s">
        <v>37</v>
      </c>
      <c r="B167" s="35" t="s">
        <v>65</v>
      </c>
      <c r="C167" s="36">
        <v>102369.28439</v>
      </c>
      <c r="D167" s="23">
        <v>117477.6442</v>
      </c>
      <c r="E167" s="24">
        <f t="shared" si="13"/>
        <v>1.1475868459961205</v>
      </c>
      <c r="F167" s="20"/>
      <c r="G167" s="21"/>
    </row>
    <row r="168" spans="1:7" ht="18" customHeight="1" x14ac:dyDescent="0.2">
      <c r="A168" s="22" t="s">
        <v>39</v>
      </c>
      <c r="B168" s="35" t="s">
        <v>66</v>
      </c>
      <c r="C168" s="36">
        <v>7696.2781500000001</v>
      </c>
      <c r="D168" s="23">
        <v>9070.2180399999997</v>
      </c>
      <c r="E168" s="24">
        <f t="shared" si="13"/>
        <v>1.1785200408849568</v>
      </c>
      <c r="F168" s="20"/>
      <c r="G168" s="21"/>
    </row>
    <row r="169" spans="1:7" ht="18" customHeight="1" x14ac:dyDescent="0.2">
      <c r="A169" s="22" t="s">
        <v>41</v>
      </c>
      <c r="B169" s="35" t="s">
        <v>67</v>
      </c>
      <c r="C169" s="36">
        <v>676730.29102999996</v>
      </c>
      <c r="D169" s="23">
        <v>731210.96547000005</v>
      </c>
      <c r="E169" s="24">
        <f t="shared" si="13"/>
        <v>1.080505742335073</v>
      </c>
      <c r="F169" s="20"/>
      <c r="G169" s="21"/>
    </row>
    <row r="170" spans="1:7" ht="18" customHeight="1" x14ac:dyDescent="0.2">
      <c r="A170" s="22" t="s">
        <v>43</v>
      </c>
      <c r="B170" s="35" t="s">
        <v>68</v>
      </c>
      <c r="C170" s="36">
        <v>764150.29416000005</v>
      </c>
      <c r="D170" s="23">
        <v>817165.20524000004</v>
      </c>
      <c r="E170" s="24">
        <f t="shared" si="13"/>
        <v>1.0693775969009829</v>
      </c>
      <c r="F170" s="20"/>
      <c r="G170" s="21"/>
    </row>
    <row r="171" spans="1:7" ht="18" customHeight="1" x14ac:dyDescent="0.2">
      <c r="A171" s="22" t="s">
        <v>45</v>
      </c>
      <c r="B171" s="35" t="s">
        <v>69</v>
      </c>
      <c r="C171" s="36">
        <v>15119252.278519999</v>
      </c>
      <c r="D171" s="23">
        <v>16130224.79105</v>
      </c>
      <c r="E171" s="24">
        <f t="shared" si="13"/>
        <v>1.0668665681282596</v>
      </c>
      <c r="F171" s="20"/>
      <c r="G171" s="21"/>
    </row>
    <row r="172" spans="1:7" ht="18" customHeight="1" x14ac:dyDescent="0.2">
      <c r="A172" s="22" t="s">
        <v>47</v>
      </c>
      <c r="B172" s="35" t="s">
        <v>70</v>
      </c>
      <c r="C172" s="36">
        <v>301102.58976</v>
      </c>
      <c r="D172" s="23">
        <v>337746.84664</v>
      </c>
      <c r="E172" s="24">
        <f t="shared" si="13"/>
        <v>1.1217002381454375</v>
      </c>
      <c r="F172" s="20"/>
      <c r="G172" s="21"/>
    </row>
    <row r="173" spans="1:7" ht="18" customHeight="1" x14ac:dyDescent="0.2">
      <c r="A173" s="22" t="s">
        <v>49</v>
      </c>
      <c r="B173" s="35" t="s">
        <v>71</v>
      </c>
      <c r="C173" s="36">
        <v>275287.77714000002</v>
      </c>
      <c r="D173" s="23">
        <v>250994.29613</v>
      </c>
      <c r="E173" s="24">
        <f t="shared" si="13"/>
        <v>0.9117524168258101</v>
      </c>
      <c r="F173" s="20"/>
      <c r="G173" s="21"/>
    </row>
    <row r="174" spans="1:7" ht="18" customHeight="1" x14ac:dyDescent="0.2">
      <c r="A174" s="22" t="s">
        <v>72</v>
      </c>
      <c r="B174" s="35" t="s">
        <v>73</v>
      </c>
      <c r="C174" s="36">
        <v>134705.70908999999</v>
      </c>
      <c r="D174" s="23">
        <v>142346.65187999999</v>
      </c>
      <c r="E174" s="24">
        <f t="shared" si="13"/>
        <v>1.05672322904217</v>
      </c>
      <c r="F174" s="20"/>
      <c r="G174" s="21"/>
    </row>
    <row r="175" spans="1:7" ht="18" customHeight="1" x14ac:dyDescent="0.2">
      <c r="A175" s="22" t="s">
        <v>74</v>
      </c>
      <c r="B175" s="35" t="s">
        <v>75</v>
      </c>
      <c r="C175" s="36">
        <v>115893.2111</v>
      </c>
      <c r="D175" s="23">
        <v>135515.22883000001</v>
      </c>
      <c r="E175" s="24">
        <f t="shared" si="13"/>
        <v>1.1693111921203814</v>
      </c>
      <c r="F175" s="20"/>
      <c r="G175" s="21"/>
    </row>
    <row r="176" spans="1:7" ht="18" customHeight="1" x14ac:dyDescent="0.2">
      <c r="A176" s="22" t="s">
        <v>76</v>
      </c>
      <c r="B176" s="35" t="s">
        <v>77</v>
      </c>
      <c r="C176" s="36">
        <v>313064.83763000002</v>
      </c>
      <c r="D176" s="23">
        <v>298579.90340000001</v>
      </c>
      <c r="E176" s="24">
        <f t="shared" si="13"/>
        <v>0.95373183925842475</v>
      </c>
      <c r="F176" s="20"/>
      <c r="G176" s="21"/>
    </row>
    <row r="177" spans="1:7" ht="18" customHeight="1" x14ac:dyDescent="0.2">
      <c r="A177" s="22" t="s">
        <v>78</v>
      </c>
      <c r="B177" s="35" t="s">
        <v>79</v>
      </c>
      <c r="C177" s="36">
        <v>326059.05748999998</v>
      </c>
      <c r="D177" s="23">
        <v>357816.10294000001</v>
      </c>
      <c r="E177" s="24">
        <f t="shared" si="13"/>
        <v>1.0973966056777122</v>
      </c>
      <c r="F177" s="20"/>
      <c r="G177" s="21"/>
    </row>
    <row r="178" spans="1:7" ht="18" customHeight="1" x14ac:dyDescent="0.2">
      <c r="A178" s="22" t="s">
        <v>80</v>
      </c>
      <c r="B178" s="35" t="s">
        <v>81</v>
      </c>
      <c r="C178" s="36">
        <v>2335233.2671400001</v>
      </c>
      <c r="D178" s="23">
        <v>2832599.71208</v>
      </c>
      <c r="E178" s="24">
        <f t="shared" si="13"/>
        <v>1.2129836243507841</v>
      </c>
      <c r="F178" s="20"/>
      <c r="G178" s="21"/>
    </row>
    <row r="179" spans="1:7" ht="18" customHeight="1" x14ac:dyDescent="0.2">
      <c r="A179" s="22" t="s">
        <v>82</v>
      </c>
      <c r="B179" s="35" t="s">
        <v>83</v>
      </c>
      <c r="C179" s="36">
        <v>9440138.9874200001</v>
      </c>
      <c r="D179" s="23">
        <v>11654055.229</v>
      </c>
      <c r="E179" s="24">
        <f t="shared" si="13"/>
        <v>1.2345215726728473</v>
      </c>
      <c r="F179" s="20"/>
      <c r="G179" s="21"/>
    </row>
    <row r="180" spans="1:7" ht="18" customHeight="1" thickBot="1" x14ac:dyDescent="0.25">
      <c r="A180" s="22" t="s">
        <v>84</v>
      </c>
      <c r="B180" s="17" t="s">
        <v>85</v>
      </c>
      <c r="C180" s="36">
        <v>190490.20017</v>
      </c>
      <c r="D180" s="23">
        <v>209475.51423999999</v>
      </c>
      <c r="E180" s="24">
        <f t="shared" si="13"/>
        <v>1.0996655683759944</v>
      </c>
      <c r="F180" s="20"/>
      <c r="G180" s="21"/>
    </row>
    <row r="181" spans="1:7" ht="18" customHeight="1" thickBot="1" x14ac:dyDescent="0.25">
      <c r="A181" s="25"/>
      <c r="B181" s="39" t="s">
        <v>10</v>
      </c>
      <c r="C181" s="27">
        <f>SUM(C154:C180)</f>
        <v>47382815.90117</v>
      </c>
      <c r="D181" s="27">
        <f>SUM(D154:D180)</f>
        <v>52587855.360780008</v>
      </c>
      <c r="E181" s="28">
        <f>+D181/C181</f>
        <v>1.1098507836779172</v>
      </c>
      <c r="F181" s="20"/>
      <c r="G181" s="21"/>
    </row>
    <row r="182" spans="1:7" x14ac:dyDescent="0.2">
      <c r="C182" s="21"/>
      <c r="D182" s="21"/>
    </row>
    <row r="183" spans="1:7" x14ac:dyDescent="0.2">
      <c r="C183" s="29"/>
    </row>
  </sheetData>
  <mergeCells count="18">
    <mergeCell ref="A116:E116"/>
    <mergeCell ref="A124:E124"/>
    <mergeCell ref="A150:E150"/>
    <mergeCell ref="F71:G72"/>
    <mergeCell ref="A86:E86"/>
    <mergeCell ref="A88:A90"/>
    <mergeCell ref="B88:B90"/>
    <mergeCell ref="C88:D89"/>
    <mergeCell ref="E88:E89"/>
    <mergeCell ref="F88:G89"/>
    <mergeCell ref="A2:E2"/>
    <mergeCell ref="A10:E10"/>
    <mergeCell ref="A36:E36"/>
    <mergeCell ref="A69:E69"/>
    <mergeCell ref="A71:A73"/>
    <mergeCell ref="B71:B73"/>
    <mergeCell ref="C71:D72"/>
    <mergeCell ref="E71:E72"/>
  </mergeCells>
  <conditionalFormatting sqref="G6:G8 G14:G20 G22:G34 G40:G67 I74:I110 H75:H110 G120:G122 G128:G148 G154:G181 C182:D182">
    <cfRule type="cellIs" dxfId="8" priority="1" operator="notEqual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5" fitToHeight="10" orientation="portrait" r:id="rId1"/>
  <headerFooter alignWithMargins="0"/>
  <rowBreaks count="3" manualBreakCount="3">
    <brk id="35" max="6" man="1"/>
    <brk id="84" max="6" man="1"/>
    <brk id="123" max="6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FD53-D0F3-4260-B942-CBE6EA32FB2B}">
  <dimension ref="A1:F575"/>
  <sheetViews>
    <sheetView showGridLines="0" zoomScale="80" zoomScaleNormal="80" zoomScaleSheetLayoutView="100" workbookViewId="0">
      <selection activeCell="K23" sqref="K23"/>
    </sheetView>
  </sheetViews>
  <sheetFormatPr defaultColWidth="9.140625" defaultRowHeight="12.75" x14ac:dyDescent="0.2"/>
  <cols>
    <col min="1" max="1" width="3.5703125" style="270" customWidth="1"/>
    <col min="2" max="2" width="34.28515625" style="270" customWidth="1"/>
    <col min="3" max="3" width="16.42578125" style="270" customWidth="1"/>
    <col min="4" max="4" width="15.28515625" style="270" customWidth="1"/>
    <col min="5" max="5" width="14.28515625" style="270" customWidth="1"/>
    <col min="6" max="16384" width="9.140625" style="270"/>
  </cols>
  <sheetData>
    <row r="1" spans="1:6" ht="20.100000000000001" customHeight="1" x14ac:dyDescent="0.2">
      <c r="A1" s="423" t="s">
        <v>180</v>
      </c>
      <c r="B1" s="423"/>
      <c r="C1" s="423"/>
      <c r="D1" s="423"/>
      <c r="E1" s="423"/>
    </row>
    <row r="2" spans="1:6" ht="20.100000000000001" customHeight="1" x14ac:dyDescent="0.2">
      <c r="A2" s="300"/>
      <c r="B2" s="300"/>
      <c r="C2" s="300"/>
      <c r="D2" s="300"/>
      <c r="E2" s="300"/>
    </row>
    <row r="3" spans="1:6" ht="20.100000000000001" customHeight="1" thickBot="1" x14ac:dyDescent="0.25">
      <c r="A3" s="319"/>
      <c r="B3" s="319"/>
      <c r="C3" s="319"/>
      <c r="D3" s="319"/>
      <c r="E3" s="319"/>
    </row>
    <row r="4" spans="1:6" ht="20.100000000000001" customHeight="1" thickBot="1" x14ac:dyDescent="0.25">
      <c r="A4" s="280" t="s">
        <v>1</v>
      </c>
      <c r="B4" s="288" t="s">
        <v>2</v>
      </c>
      <c r="C4" s="449" t="s">
        <v>180</v>
      </c>
      <c r="D4" s="450"/>
      <c r="E4" s="451"/>
    </row>
    <row r="5" spans="1:6" ht="20.100000000000001" customHeight="1" thickBot="1" x14ac:dyDescent="0.25">
      <c r="A5" s="298"/>
      <c r="B5" s="307"/>
      <c r="C5" s="34">
        <v>2024</v>
      </c>
      <c r="D5" s="34">
        <v>2025</v>
      </c>
      <c r="E5" s="16" t="s">
        <v>170</v>
      </c>
    </row>
    <row r="6" spans="1:6" ht="20.100000000000001" customHeight="1" x14ac:dyDescent="0.2">
      <c r="A6" s="315" t="s">
        <v>6</v>
      </c>
      <c r="B6" s="161" t="s">
        <v>246</v>
      </c>
      <c r="C6" s="329">
        <f>+C34</f>
        <v>0.70499999999999996</v>
      </c>
      <c r="D6" s="329">
        <f>+D34</f>
        <v>0.71899999999999997</v>
      </c>
      <c r="E6" s="305">
        <f>+(D6-C6)*100</f>
        <v>1.4000000000000012</v>
      </c>
      <c r="F6" s="302"/>
    </row>
    <row r="7" spans="1:6" ht="20.100000000000001" customHeight="1" thickBot="1" x14ac:dyDescent="0.25">
      <c r="A7" s="313" t="s">
        <v>8</v>
      </c>
      <c r="B7" s="165" t="s">
        <v>247</v>
      </c>
      <c r="C7" s="325">
        <f>+C67</f>
        <v>0.65900000000000003</v>
      </c>
      <c r="D7" s="325">
        <f>+D67</f>
        <v>0.60299999999999998</v>
      </c>
      <c r="E7" s="305">
        <f>+(D7-C7)*100</f>
        <v>-5.600000000000005</v>
      </c>
      <c r="F7" s="302"/>
    </row>
    <row r="8" spans="1:6" ht="20.100000000000001" customHeight="1" thickBot="1" x14ac:dyDescent="0.25">
      <c r="A8" s="311"/>
      <c r="B8" s="310" t="s">
        <v>121</v>
      </c>
      <c r="C8" s="317">
        <v>0.67200000000000004</v>
      </c>
      <c r="D8" s="317">
        <v>0.63500000000000001</v>
      </c>
      <c r="E8" s="303">
        <f>+(D8-C8)*100</f>
        <v>-3.7000000000000033</v>
      </c>
      <c r="F8" s="302"/>
    </row>
    <row r="9" spans="1:6" ht="20.100000000000001" customHeight="1" x14ac:dyDescent="0.2">
      <c r="C9" s="328"/>
    </row>
    <row r="10" spans="1:6" ht="20.100000000000001" customHeight="1" x14ac:dyDescent="0.2">
      <c r="A10" s="292" t="s">
        <v>182</v>
      </c>
      <c r="B10" s="292"/>
      <c r="C10" s="292"/>
      <c r="D10" s="292"/>
      <c r="E10" s="292"/>
    </row>
    <row r="11" spans="1:6" ht="20.100000000000001" customHeight="1" thickBot="1" x14ac:dyDescent="0.25">
      <c r="A11" s="285"/>
      <c r="B11" s="290"/>
      <c r="C11" s="290"/>
      <c r="D11" s="290"/>
      <c r="E11" s="290"/>
    </row>
    <row r="12" spans="1:6" ht="20.100000000000001" customHeight="1" thickBot="1" x14ac:dyDescent="0.25">
      <c r="A12" s="280" t="s">
        <v>1</v>
      </c>
      <c r="B12" s="288" t="s">
        <v>12</v>
      </c>
      <c r="C12" s="449" t="s">
        <v>180</v>
      </c>
      <c r="D12" s="450"/>
      <c r="E12" s="451"/>
    </row>
    <row r="13" spans="1:6" ht="20.100000000000001" customHeight="1" thickBot="1" x14ac:dyDescent="0.25">
      <c r="A13" s="298"/>
      <c r="B13" s="307"/>
      <c r="C13" s="34">
        <f>+$C$5</f>
        <v>2024</v>
      </c>
      <c r="D13" s="34">
        <f>+$D$5</f>
        <v>2025</v>
      </c>
      <c r="E13" s="16" t="s">
        <v>170</v>
      </c>
    </row>
    <row r="14" spans="1:6" ht="20.100000000000001" customHeight="1" x14ac:dyDescent="0.2">
      <c r="A14" s="22" t="s">
        <v>6</v>
      </c>
      <c r="B14" s="308" t="s">
        <v>13</v>
      </c>
      <c r="C14" s="326">
        <v>0.71099999999999997</v>
      </c>
      <c r="D14" s="326">
        <v>0.70099999999999996</v>
      </c>
      <c r="E14" s="305">
        <f t="shared" ref="E14:E34" si="0">+(D14-C14)*100</f>
        <v>-1.0000000000000009</v>
      </c>
      <c r="F14" s="327"/>
    </row>
    <row r="15" spans="1:6" ht="20.100000000000001" customHeight="1" x14ac:dyDescent="0.2">
      <c r="A15" s="22" t="s">
        <v>8</v>
      </c>
      <c r="B15" s="308" t="s">
        <v>14</v>
      </c>
      <c r="C15" s="326">
        <v>0.36599999999999999</v>
      </c>
      <c r="D15" s="326">
        <v>0.60699999999999998</v>
      </c>
      <c r="E15" s="305">
        <f t="shared" si="0"/>
        <v>24.099999999999998</v>
      </c>
      <c r="F15" s="327"/>
    </row>
    <row r="16" spans="1:6" ht="20.100000000000001" customHeight="1" x14ac:dyDescent="0.2">
      <c r="A16" s="22" t="s">
        <v>15</v>
      </c>
      <c r="B16" s="308" t="s">
        <v>16</v>
      </c>
      <c r="C16" s="326">
        <v>0.219</v>
      </c>
      <c r="D16" s="326">
        <v>0.20300000000000001</v>
      </c>
      <c r="E16" s="305">
        <f t="shared" si="0"/>
        <v>-1.5999999999999988</v>
      </c>
      <c r="F16" s="327"/>
    </row>
    <row r="17" spans="1:6" ht="20.100000000000001" customHeight="1" x14ac:dyDescent="0.2">
      <c r="A17" s="22" t="s">
        <v>17</v>
      </c>
      <c r="B17" s="308" t="s">
        <v>18</v>
      </c>
      <c r="C17" s="326">
        <v>0.52600000000000002</v>
      </c>
      <c r="D17" s="326">
        <v>0.496</v>
      </c>
      <c r="E17" s="305">
        <f t="shared" si="0"/>
        <v>-3.0000000000000027</v>
      </c>
      <c r="F17" s="327"/>
    </row>
    <row r="18" spans="1:6" ht="20.100000000000001" customHeight="1" x14ac:dyDescent="0.2">
      <c r="A18" s="22" t="s">
        <v>19</v>
      </c>
      <c r="B18" s="308" t="s">
        <v>20</v>
      </c>
      <c r="C18" s="326">
        <v>0.81899999999999995</v>
      </c>
      <c r="D18" s="326">
        <v>-3.7629999999999999</v>
      </c>
      <c r="E18" s="305">
        <f t="shared" si="0"/>
        <v>-458.2</v>
      </c>
      <c r="F18" s="327"/>
    </row>
    <row r="19" spans="1:6" ht="20.100000000000001" customHeight="1" x14ac:dyDescent="0.2">
      <c r="A19" s="22" t="s">
        <v>21</v>
      </c>
      <c r="B19" s="308" t="s">
        <v>22</v>
      </c>
      <c r="C19" s="326">
        <v>0.78</v>
      </c>
      <c r="D19" s="326">
        <v>0.70499999999999996</v>
      </c>
      <c r="E19" s="305">
        <f t="shared" si="0"/>
        <v>-7.5000000000000071</v>
      </c>
      <c r="F19" s="327"/>
    </row>
    <row r="20" spans="1:6" ht="20.100000000000001" customHeight="1" x14ac:dyDescent="0.2">
      <c r="A20" s="22" t="s">
        <v>23</v>
      </c>
      <c r="B20" s="308" t="s">
        <v>24</v>
      </c>
      <c r="C20" s="326">
        <v>0.47299999999999998</v>
      </c>
      <c r="D20" s="326">
        <v>0.496</v>
      </c>
      <c r="E20" s="305">
        <f t="shared" si="0"/>
        <v>2.300000000000002</v>
      </c>
      <c r="F20" s="327"/>
    </row>
    <row r="21" spans="1:6" ht="20.100000000000001" customHeight="1" x14ac:dyDescent="0.2">
      <c r="A21" s="22" t="s">
        <v>25</v>
      </c>
      <c r="B21" s="308" t="s">
        <v>26</v>
      </c>
      <c r="C21" s="326">
        <v>0.76600000000000001</v>
      </c>
      <c r="D21" s="326">
        <v>0.72499999999999998</v>
      </c>
      <c r="E21" s="305">
        <f t="shared" si="0"/>
        <v>-4.1000000000000032</v>
      </c>
      <c r="F21" s="327"/>
    </row>
    <row r="22" spans="1:6" ht="20.100000000000001" customHeight="1" x14ac:dyDescent="0.2">
      <c r="A22" s="22" t="s">
        <v>27</v>
      </c>
      <c r="B22" s="308" t="s">
        <v>28</v>
      </c>
      <c r="C22" s="326">
        <v>8.9710000000000001</v>
      </c>
      <c r="D22" s="326">
        <v>10.28</v>
      </c>
      <c r="E22" s="305">
        <f t="shared" si="0"/>
        <v>130.89999999999992</v>
      </c>
      <c r="F22" s="327"/>
    </row>
    <row r="23" spans="1:6" ht="20.100000000000001" customHeight="1" x14ac:dyDescent="0.2">
      <c r="A23" s="22" t="s">
        <v>29</v>
      </c>
      <c r="B23" s="308" t="s">
        <v>30</v>
      </c>
      <c r="C23" s="326">
        <v>0.97799999999999998</v>
      </c>
      <c r="D23" s="326">
        <v>1.486</v>
      </c>
      <c r="E23" s="305">
        <f t="shared" si="0"/>
        <v>50.8</v>
      </c>
      <c r="F23" s="327"/>
    </row>
    <row r="24" spans="1:6" ht="20.100000000000001" customHeight="1" x14ac:dyDescent="0.2">
      <c r="A24" s="22" t="s">
        <v>31</v>
      </c>
      <c r="B24" s="308" t="s">
        <v>32</v>
      </c>
      <c r="C24" s="326">
        <v>0.624</v>
      </c>
      <c r="D24" s="326">
        <v>0.65800000000000003</v>
      </c>
      <c r="E24" s="305">
        <f t="shared" si="0"/>
        <v>3.400000000000003</v>
      </c>
      <c r="F24" s="327"/>
    </row>
    <row r="25" spans="1:6" ht="20.100000000000001" customHeight="1" x14ac:dyDescent="0.2">
      <c r="A25" s="22" t="s">
        <v>33</v>
      </c>
      <c r="B25" s="308" t="s">
        <v>34</v>
      </c>
      <c r="C25" s="326">
        <v>0.66800000000000004</v>
      </c>
      <c r="D25" s="326">
        <v>0.64400000000000002</v>
      </c>
      <c r="E25" s="305">
        <f t="shared" si="0"/>
        <v>-2.4000000000000021</v>
      </c>
      <c r="F25" s="327"/>
    </row>
    <row r="26" spans="1:6" ht="20.100000000000001" customHeight="1" x14ac:dyDescent="0.2">
      <c r="A26" s="22" t="s">
        <v>35</v>
      </c>
      <c r="B26" s="308" t="s">
        <v>36</v>
      </c>
      <c r="C26" s="326">
        <v>0.67</v>
      </c>
      <c r="D26" s="326">
        <v>0.67600000000000005</v>
      </c>
      <c r="E26" s="305">
        <f t="shared" si="0"/>
        <v>0.60000000000000053</v>
      </c>
      <c r="F26" s="327"/>
    </row>
    <row r="27" spans="1:6" ht="20.100000000000001" customHeight="1" x14ac:dyDescent="0.2">
      <c r="A27" s="22" t="s">
        <v>37</v>
      </c>
      <c r="B27" s="308" t="s">
        <v>38</v>
      </c>
      <c r="C27" s="326">
        <v>0.20100000000000001</v>
      </c>
      <c r="D27" s="326">
        <v>0.23499999999999999</v>
      </c>
      <c r="E27" s="305">
        <f t="shared" si="0"/>
        <v>3.3999999999999977</v>
      </c>
      <c r="F27" s="327"/>
    </row>
    <row r="28" spans="1:6" ht="20.100000000000001" customHeight="1" x14ac:dyDescent="0.2">
      <c r="A28" s="22" t="s">
        <v>39</v>
      </c>
      <c r="B28" s="308" t="s">
        <v>40</v>
      </c>
      <c r="C28" s="326">
        <v>0.252</v>
      </c>
      <c r="D28" s="326">
        <v>0.35199999999999998</v>
      </c>
      <c r="E28" s="305">
        <f t="shared" si="0"/>
        <v>9.9999999999999982</v>
      </c>
      <c r="F28" s="327"/>
    </row>
    <row r="29" spans="1:6" ht="20.100000000000001" customHeight="1" x14ac:dyDescent="0.2">
      <c r="A29" s="22" t="s">
        <v>41</v>
      </c>
      <c r="B29" s="308" t="s">
        <v>42</v>
      </c>
      <c r="C29" s="326">
        <v>0.44500000000000001</v>
      </c>
      <c r="D29" s="326">
        <v>0.434</v>
      </c>
      <c r="E29" s="305">
        <f t="shared" si="0"/>
        <v>-1.100000000000001</v>
      </c>
      <c r="F29" s="327"/>
    </row>
    <row r="30" spans="1:6" ht="20.100000000000001" customHeight="1" x14ac:dyDescent="0.2">
      <c r="A30" s="22" t="s">
        <v>43</v>
      </c>
      <c r="B30" s="308" t="s">
        <v>44</v>
      </c>
      <c r="C30" s="326">
        <v>0.86699999999999999</v>
      </c>
      <c r="D30" s="326">
        <v>0.82899999999999996</v>
      </c>
      <c r="E30" s="305">
        <f t="shared" si="0"/>
        <v>-3.8000000000000034</v>
      </c>
      <c r="F30" s="327"/>
    </row>
    <row r="31" spans="1:6" ht="20.100000000000001" customHeight="1" x14ac:dyDescent="0.2">
      <c r="A31" s="22" t="s">
        <v>45</v>
      </c>
      <c r="B31" s="308" t="s">
        <v>46</v>
      </c>
      <c r="C31" s="326">
        <v>0.48199999999999998</v>
      </c>
      <c r="D31" s="326">
        <v>0.51300000000000001</v>
      </c>
      <c r="E31" s="305">
        <f t="shared" si="0"/>
        <v>3.1000000000000028</v>
      </c>
      <c r="F31" s="327"/>
    </row>
    <row r="32" spans="1:6" ht="20.100000000000001" customHeight="1" x14ac:dyDescent="0.2">
      <c r="A32" s="22" t="s">
        <v>47</v>
      </c>
      <c r="B32" s="308" t="s">
        <v>48</v>
      </c>
      <c r="C32" s="326">
        <v>0.98</v>
      </c>
      <c r="D32" s="326">
        <v>0.99</v>
      </c>
      <c r="E32" s="305">
        <f t="shared" si="0"/>
        <v>1.0000000000000009</v>
      </c>
      <c r="F32" s="327"/>
    </row>
    <row r="33" spans="1:6" ht="20.100000000000001" customHeight="1" thickBot="1" x14ac:dyDescent="0.25">
      <c r="A33" s="22" t="s">
        <v>49</v>
      </c>
      <c r="B33" s="308" t="s">
        <v>50</v>
      </c>
      <c r="C33" s="326">
        <v>0.61099999999999999</v>
      </c>
      <c r="D33" s="326">
        <v>0.58799999999999997</v>
      </c>
      <c r="E33" s="305">
        <f t="shared" si="0"/>
        <v>-2.300000000000002</v>
      </c>
      <c r="F33" s="327"/>
    </row>
    <row r="34" spans="1:6" ht="20.100000000000001" customHeight="1" thickBot="1" x14ac:dyDescent="0.25">
      <c r="A34" s="130"/>
      <c r="B34" s="131" t="s">
        <v>10</v>
      </c>
      <c r="C34" s="167">
        <v>0.70499999999999996</v>
      </c>
      <c r="D34" s="167">
        <v>0.71899999999999997</v>
      </c>
      <c r="E34" s="303">
        <f t="shared" si="0"/>
        <v>1.4000000000000012</v>
      </c>
      <c r="F34" s="327"/>
    </row>
    <row r="35" spans="1:6" ht="20.100000000000001" customHeight="1" x14ac:dyDescent="0.2">
      <c r="C35" s="301"/>
      <c r="D35" s="301"/>
      <c r="E35" s="301"/>
    </row>
    <row r="36" spans="1:6" ht="20.100000000000001" customHeight="1" x14ac:dyDescent="0.2">
      <c r="A36" s="423" t="s">
        <v>181</v>
      </c>
      <c r="B36" s="423"/>
      <c r="C36" s="423"/>
      <c r="D36" s="423"/>
      <c r="E36" s="423"/>
    </row>
    <row r="37" spans="1:6" ht="20.100000000000001" customHeight="1" thickBot="1" x14ac:dyDescent="0.25">
      <c r="A37" s="285"/>
      <c r="B37" s="290"/>
      <c r="C37" s="290"/>
      <c r="D37" s="290"/>
      <c r="E37" s="290"/>
    </row>
    <row r="38" spans="1:6" ht="20.100000000000001" customHeight="1" thickBot="1" x14ac:dyDescent="0.25">
      <c r="A38" s="280" t="s">
        <v>1</v>
      </c>
      <c r="B38" s="288" t="s">
        <v>12</v>
      </c>
      <c r="C38" s="449" t="s">
        <v>180</v>
      </c>
      <c r="D38" s="450"/>
      <c r="E38" s="451"/>
    </row>
    <row r="39" spans="1:6" ht="20.100000000000001" customHeight="1" thickBot="1" x14ac:dyDescent="0.25">
      <c r="A39" s="298"/>
      <c r="B39" s="307"/>
      <c r="C39" s="34">
        <f>+$C$5</f>
        <v>2024</v>
      </c>
      <c r="D39" s="34">
        <f>+$D$5</f>
        <v>2025</v>
      </c>
      <c r="E39" s="16" t="s">
        <v>170</v>
      </c>
    </row>
    <row r="40" spans="1:6" ht="20.100000000000001" customHeight="1" x14ac:dyDescent="0.2">
      <c r="A40" s="10" t="s">
        <v>6</v>
      </c>
      <c r="B40" s="270" t="s">
        <v>52</v>
      </c>
      <c r="C40" s="326">
        <v>0.85699999999999998</v>
      </c>
      <c r="D40" s="326">
        <v>0.57299999999999995</v>
      </c>
      <c r="E40" s="305">
        <f t="shared" ref="E40:E67" si="1">+(D40-C40)*100</f>
        <v>-28.400000000000002</v>
      </c>
      <c r="F40" s="302"/>
    </row>
    <row r="41" spans="1:6" ht="20.100000000000001" customHeight="1" x14ac:dyDescent="0.2">
      <c r="A41" s="22" t="s">
        <v>8</v>
      </c>
      <c r="B41" s="308" t="s">
        <v>53</v>
      </c>
      <c r="C41" s="326">
        <v>0.70599999999999996</v>
      </c>
      <c r="D41" s="326">
        <v>0.64100000000000001</v>
      </c>
      <c r="E41" s="305">
        <f t="shared" si="1"/>
        <v>-6.4999999999999947</v>
      </c>
      <c r="F41" s="302"/>
    </row>
    <row r="42" spans="1:6" ht="20.100000000000001" customHeight="1" x14ac:dyDescent="0.2">
      <c r="A42" s="22" t="s">
        <v>15</v>
      </c>
      <c r="B42" s="308" t="s">
        <v>54</v>
      </c>
      <c r="C42" s="326">
        <v>0.77200000000000002</v>
      </c>
      <c r="D42" s="326">
        <v>0.64500000000000002</v>
      </c>
      <c r="E42" s="305">
        <f t="shared" si="1"/>
        <v>-12.7</v>
      </c>
      <c r="F42" s="302"/>
    </row>
    <row r="43" spans="1:6" ht="20.100000000000001" customHeight="1" x14ac:dyDescent="0.2">
      <c r="A43" s="22" t="s">
        <v>17</v>
      </c>
      <c r="B43" s="308" t="s">
        <v>55</v>
      </c>
      <c r="C43" s="326">
        <v>0.27600000000000002</v>
      </c>
      <c r="D43" s="326">
        <v>0.3</v>
      </c>
      <c r="E43" s="305">
        <f t="shared" si="1"/>
        <v>2.3999999999999968</v>
      </c>
      <c r="F43" s="302"/>
    </row>
    <row r="44" spans="1:6" ht="20.100000000000001" customHeight="1" x14ac:dyDescent="0.2">
      <c r="A44" s="22" t="s">
        <v>19</v>
      </c>
      <c r="B44" s="308" t="s">
        <v>56</v>
      </c>
      <c r="C44" s="326">
        <v>0.53900000000000003</v>
      </c>
      <c r="D44" s="326">
        <v>0.156</v>
      </c>
      <c r="E44" s="305">
        <f t="shared" si="1"/>
        <v>-38.299999999999997</v>
      </c>
      <c r="F44" s="302"/>
    </row>
    <row r="45" spans="1:6" ht="20.100000000000001" customHeight="1" x14ac:dyDescent="0.2">
      <c r="A45" s="22" t="s">
        <v>21</v>
      </c>
      <c r="B45" s="308" t="s">
        <v>57</v>
      </c>
      <c r="C45" s="326">
        <v>0.65</v>
      </c>
      <c r="D45" s="326">
        <v>0.624</v>
      </c>
      <c r="E45" s="305">
        <f t="shared" si="1"/>
        <v>-2.6000000000000023</v>
      </c>
      <c r="F45" s="302"/>
    </row>
    <row r="46" spans="1:6" ht="20.100000000000001" customHeight="1" x14ac:dyDescent="0.2">
      <c r="A46" s="22" t="s">
        <v>23</v>
      </c>
      <c r="B46" s="308" t="s">
        <v>58</v>
      </c>
      <c r="C46" s="326">
        <v>0.34300000000000003</v>
      </c>
      <c r="D46" s="326">
        <v>0.47899999999999998</v>
      </c>
      <c r="E46" s="305">
        <f t="shared" si="1"/>
        <v>13.599999999999996</v>
      </c>
      <c r="F46" s="302"/>
    </row>
    <row r="47" spans="1:6" ht="20.100000000000001" customHeight="1" x14ac:dyDescent="0.2">
      <c r="A47" s="22" t="s">
        <v>25</v>
      </c>
      <c r="B47" s="308" t="s">
        <v>59</v>
      </c>
      <c r="C47" s="326">
        <v>0.29899999999999999</v>
      </c>
      <c r="D47" s="326">
        <v>0.317</v>
      </c>
      <c r="E47" s="305">
        <f t="shared" si="1"/>
        <v>1.8000000000000016</v>
      </c>
      <c r="F47" s="302"/>
    </row>
    <row r="48" spans="1:6" ht="20.100000000000001" customHeight="1" x14ac:dyDescent="0.2">
      <c r="A48" s="22" t="s">
        <v>27</v>
      </c>
      <c r="B48" s="308" t="s">
        <v>60</v>
      </c>
      <c r="C48" s="326">
        <v>0.65200000000000002</v>
      </c>
      <c r="D48" s="326">
        <v>0.59499999999999997</v>
      </c>
      <c r="E48" s="305">
        <f t="shared" si="1"/>
        <v>-5.7000000000000046</v>
      </c>
      <c r="F48" s="302"/>
    </row>
    <row r="49" spans="1:6" ht="20.100000000000001" customHeight="1" x14ac:dyDescent="0.2">
      <c r="A49" s="22" t="s">
        <v>29</v>
      </c>
      <c r="B49" s="308" t="s">
        <v>61</v>
      </c>
      <c r="C49" s="326">
        <v>0.53600000000000003</v>
      </c>
      <c r="D49" s="326">
        <v>0.54100000000000004</v>
      </c>
      <c r="E49" s="305">
        <f t="shared" si="1"/>
        <v>0.50000000000000044</v>
      </c>
      <c r="F49" s="302"/>
    </row>
    <row r="50" spans="1:6" ht="20.100000000000001" customHeight="1" x14ac:dyDescent="0.2">
      <c r="A50" s="22" t="s">
        <v>31</v>
      </c>
      <c r="B50" s="308" t="s">
        <v>62</v>
      </c>
      <c r="C50" s="326">
        <v>0.64400000000000002</v>
      </c>
      <c r="D50" s="326">
        <v>0.61599999999999999</v>
      </c>
      <c r="E50" s="305">
        <f t="shared" si="1"/>
        <v>-2.8000000000000025</v>
      </c>
      <c r="F50" s="302"/>
    </row>
    <row r="51" spans="1:6" ht="20.100000000000001" customHeight="1" x14ac:dyDescent="0.2">
      <c r="A51" s="22" t="s">
        <v>33</v>
      </c>
      <c r="B51" s="308" t="s">
        <v>63</v>
      </c>
      <c r="C51" s="326">
        <v>0.61299999999999999</v>
      </c>
      <c r="D51" s="326">
        <v>0.60299999999999998</v>
      </c>
      <c r="E51" s="305">
        <f t="shared" si="1"/>
        <v>-1.0000000000000009</v>
      </c>
      <c r="F51" s="302"/>
    </row>
    <row r="52" spans="1:6" ht="20.100000000000001" customHeight="1" x14ac:dyDescent="0.2">
      <c r="A52" s="22" t="s">
        <v>35</v>
      </c>
      <c r="B52" s="308" t="s">
        <v>64</v>
      </c>
      <c r="C52" s="326">
        <v>0.8</v>
      </c>
      <c r="D52" s="326">
        <v>0.69099999999999995</v>
      </c>
      <c r="E52" s="305">
        <f t="shared" si="1"/>
        <v>-10.900000000000009</v>
      </c>
      <c r="F52" s="302"/>
    </row>
    <row r="53" spans="1:6" ht="20.100000000000001" customHeight="1" x14ac:dyDescent="0.2">
      <c r="A53" s="22" t="s">
        <v>37</v>
      </c>
      <c r="B53" s="308" t="s">
        <v>65</v>
      </c>
      <c r="C53" s="326">
        <v>0.27800000000000002</v>
      </c>
      <c r="D53" s="326">
        <v>0.23799999999999999</v>
      </c>
      <c r="E53" s="305">
        <f t="shared" si="1"/>
        <v>-4.0000000000000036</v>
      </c>
      <c r="F53" s="302"/>
    </row>
    <row r="54" spans="1:6" ht="20.100000000000001" customHeight="1" x14ac:dyDescent="0.2">
      <c r="A54" s="22" t="s">
        <v>39</v>
      </c>
      <c r="B54" s="308" t="s">
        <v>66</v>
      </c>
      <c r="C54" s="326">
        <v>-0.22500000000000001</v>
      </c>
      <c r="D54" s="326">
        <v>-2.9000000000000001E-2</v>
      </c>
      <c r="E54" s="305">
        <f t="shared" si="1"/>
        <v>19.600000000000001</v>
      </c>
      <c r="F54" s="302"/>
    </row>
    <row r="55" spans="1:6" ht="20.100000000000001" customHeight="1" x14ac:dyDescent="0.2">
      <c r="A55" s="22" t="s">
        <v>41</v>
      </c>
      <c r="B55" s="308" t="s">
        <v>67</v>
      </c>
      <c r="C55" s="326">
        <v>0.42599999999999999</v>
      </c>
      <c r="D55" s="326">
        <v>0.47899999999999998</v>
      </c>
      <c r="E55" s="305">
        <f t="shared" si="1"/>
        <v>5.2999999999999989</v>
      </c>
      <c r="F55" s="302"/>
    </row>
    <row r="56" spans="1:6" ht="20.100000000000001" customHeight="1" x14ac:dyDescent="0.2">
      <c r="A56" s="22" t="s">
        <v>43</v>
      </c>
      <c r="B56" s="308" t="s">
        <v>68</v>
      </c>
      <c r="C56" s="326">
        <v>0.69</v>
      </c>
      <c r="D56" s="326">
        <v>0.59599999999999997</v>
      </c>
      <c r="E56" s="305">
        <f t="shared" si="1"/>
        <v>-9.3999999999999968</v>
      </c>
      <c r="F56" s="302"/>
    </row>
    <row r="57" spans="1:6" ht="20.100000000000001" customHeight="1" x14ac:dyDescent="0.2">
      <c r="A57" s="22" t="s">
        <v>45</v>
      </c>
      <c r="B57" s="308" t="s">
        <v>69</v>
      </c>
      <c r="C57" s="326">
        <v>0.64700000000000002</v>
      </c>
      <c r="D57" s="326">
        <v>0.57099999999999995</v>
      </c>
      <c r="E57" s="305">
        <f t="shared" si="1"/>
        <v>-7.6000000000000068</v>
      </c>
      <c r="F57" s="302"/>
    </row>
    <row r="58" spans="1:6" ht="20.100000000000001" customHeight="1" x14ac:dyDescent="0.2">
      <c r="A58" s="22" t="s">
        <v>47</v>
      </c>
      <c r="B58" s="308" t="s">
        <v>70</v>
      </c>
      <c r="C58" s="326">
        <v>0.59799999999999998</v>
      </c>
      <c r="D58" s="326">
        <v>0.49399999999999999</v>
      </c>
      <c r="E58" s="305">
        <f t="shared" si="1"/>
        <v>-10.399999999999999</v>
      </c>
      <c r="F58" s="302"/>
    </row>
    <row r="59" spans="1:6" ht="19.5" customHeight="1" x14ac:dyDescent="0.2">
      <c r="A59" s="22" t="s">
        <v>49</v>
      </c>
      <c r="B59" s="308" t="s">
        <v>71</v>
      </c>
      <c r="C59" s="326">
        <v>0.20499999999999999</v>
      </c>
      <c r="D59" s="326">
        <v>0.215</v>
      </c>
      <c r="E59" s="305">
        <f t="shared" si="1"/>
        <v>1.0000000000000009</v>
      </c>
      <c r="F59" s="302"/>
    </row>
    <row r="60" spans="1:6" ht="20.100000000000001" customHeight="1" x14ac:dyDescent="0.2">
      <c r="A60" s="22" t="s">
        <v>72</v>
      </c>
      <c r="B60" s="308" t="s">
        <v>73</v>
      </c>
      <c r="C60" s="326">
        <v>0.44600000000000001</v>
      </c>
      <c r="D60" s="326">
        <v>0.27800000000000002</v>
      </c>
      <c r="E60" s="305">
        <f t="shared" si="1"/>
        <v>-16.799999999999997</v>
      </c>
      <c r="F60" s="302"/>
    </row>
    <row r="61" spans="1:6" ht="20.100000000000001" customHeight="1" x14ac:dyDescent="0.2">
      <c r="A61" s="22" t="s">
        <v>74</v>
      </c>
      <c r="B61" s="308" t="s">
        <v>75</v>
      </c>
      <c r="C61" s="326">
        <v>0.621</v>
      </c>
      <c r="D61" s="326">
        <v>0.56000000000000005</v>
      </c>
      <c r="E61" s="305">
        <f t="shared" si="1"/>
        <v>-6.0999999999999943</v>
      </c>
      <c r="F61" s="302"/>
    </row>
    <row r="62" spans="1:6" ht="20.100000000000001" customHeight="1" x14ac:dyDescent="0.2">
      <c r="A62" s="22" t="s">
        <v>76</v>
      </c>
      <c r="B62" s="308" t="s">
        <v>77</v>
      </c>
      <c r="C62" s="326">
        <v>0.77300000000000002</v>
      </c>
      <c r="D62" s="326">
        <v>0.60299999999999998</v>
      </c>
      <c r="E62" s="305">
        <f t="shared" si="1"/>
        <v>-17.000000000000004</v>
      </c>
      <c r="F62" s="302"/>
    </row>
    <row r="63" spans="1:6" ht="20.100000000000001" customHeight="1" x14ac:dyDescent="0.2">
      <c r="A63" s="22" t="s">
        <v>78</v>
      </c>
      <c r="B63" s="308" t="s">
        <v>79</v>
      </c>
      <c r="C63" s="326">
        <v>0.69</v>
      </c>
      <c r="D63" s="326">
        <v>0.56799999999999995</v>
      </c>
      <c r="E63" s="305">
        <f t="shared" si="1"/>
        <v>-12.2</v>
      </c>
      <c r="F63" s="302"/>
    </row>
    <row r="64" spans="1:6" ht="20.100000000000001" customHeight="1" x14ac:dyDescent="0.2">
      <c r="A64" s="22" t="s">
        <v>80</v>
      </c>
      <c r="B64" s="308" t="s">
        <v>81</v>
      </c>
      <c r="C64" s="326">
        <v>0.63200000000000001</v>
      </c>
      <c r="D64" s="326">
        <v>0.64400000000000002</v>
      </c>
      <c r="E64" s="305">
        <f t="shared" si="1"/>
        <v>1.2000000000000011</v>
      </c>
      <c r="F64" s="302"/>
    </row>
    <row r="65" spans="1:6" ht="20.100000000000001" customHeight="1" x14ac:dyDescent="0.2">
      <c r="A65" s="22" t="s">
        <v>82</v>
      </c>
      <c r="B65" s="308" t="s">
        <v>83</v>
      </c>
      <c r="C65" s="326">
        <v>0.69099999999999995</v>
      </c>
      <c r="D65" s="326">
        <v>0.64900000000000002</v>
      </c>
      <c r="E65" s="305">
        <f t="shared" si="1"/>
        <v>-4.1999999999999922</v>
      </c>
      <c r="F65" s="302"/>
    </row>
    <row r="66" spans="1:6" ht="20.100000000000001" customHeight="1" thickBot="1" x14ac:dyDescent="0.25">
      <c r="A66" s="22" t="s">
        <v>84</v>
      </c>
      <c r="B66" s="308" t="s">
        <v>85</v>
      </c>
      <c r="C66" s="326">
        <v>0.74199999999999999</v>
      </c>
      <c r="D66" s="326">
        <v>0.77200000000000002</v>
      </c>
      <c r="E66" s="305">
        <f t="shared" si="1"/>
        <v>3.0000000000000027</v>
      </c>
      <c r="F66" s="302"/>
    </row>
    <row r="67" spans="1:6" ht="20.100000000000001" customHeight="1" thickBot="1" x14ac:dyDescent="0.25">
      <c r="A67" s="25"/>
      <c r="B67" s="39" t="s">
        <v>10</v>
      </c>
      <c r="C67" s="167">
        <v>0.65900000000000003</v>
      </c>
      <c r="D67" s="167">
        <v>0.60299999999999998</v>
      </c>
      <c r="E67" s="303">
        <f t="shared" si="1"/>
        <v>-5.600000000000005</v>
      </c>
      <c r="F67" s="302"/>
    </row>
    <row r="68" spans="1:6" ht="20.100000000000001" customHeight="1" x14ac:dyDescent="0.2">
      <c r="C68" s="301"/>
      <c r="D68" s="301"/>
      <c r="E68" s="301"/>
    </row>
    <row r="69" spans="1:6" ht="20.100000000000001" customHeight="1" x14ac:dyDescent="0.2">
      <c r="A69" s="423" t="s">
        <v>176</v>
      </c>
      <c r="B69" s="423"/>
      <c r="C69" s="423"/>
      <c r="D69" s="423"/>
      <c r="E69" s="423"/>
    </row>
    <row r="70" spans="1:6" ht="20.100000000000001" customHeight="1" thickBot="1" x14ac:dyDescent="0.25">
      <c r="A70" s="319"/>
      <c r="B70" s="319"/>
      <c r="C70" s="319"/>
      <c r="D70" s="319"/>
      <c r="E70" s="319"/>
    </row>
    <row r="71" spans="1:6" ht="20.100000000000001" customHeight="1" thickBot="1" x14ac:dyDescent="0.25">
      <c r="A71" s="280" t="s">
        <v>1</v>
      </c>
      <c r="B71" s="288" t="s">
        <v>179</v>
      </c>
      <c r="C71" s="426" t="s">
        <v>176</v>
      </c>
      <c r="D71" s="448"/>
      <c r="E71" s="427"/>
    </row>
    <row r="72" spans="1:6" ht="20.100000000000001" customHeight="1" thickBot="1" x14ac:dyDescent="0.25">
      <c r="A72" s="298"/>
      <c r="B72" s="307"/>
      <c r="C72" s="34">
        <f>+$C$5</f>
        <v>2024</v>
      </c>
      <c r="D72" s="34">
        <f>+$D$5</f>
        <v>2025</v>
      </c>
      <c r="E72" s="16" t="s">
        <v>170</v>
      </c>
    </row>
    <row r="73" spans="1:6" ht="20.100000000000001" customHeight="1" x14ac:dyDescent="0.2">
      <c r="A73" s="315" t="s">
        <v>6</v>
      </c>
      <c r="B73" s="161" t="s">
        <v>246</v>
      </c>
      <c r="C73" s="314">
        <f>+C101</f>
        <v>0.71099999999999997</v>
      </c>
      <c r="D73" s="314">
        <f>+D101</f>
        <v>0.72499999999999998</v>
      </c>
      <c r="E73" s="305">
        <f>+(D73-C73)*100</f>
        <v>1.4000000000000012</v>
      </c>
      <c r="F73" s="302"/>
    </row>
    <row r="74" spans="1:6" ht="20.100000000000001" customHeight="1" thickBot="1" x14ac:dyDescent="0.25">
      <c r="A74" s="313" t="s">
        <v>8</v>
      </c>
      <c r="B74" s="165" t="s">
        <v>247</v>
      </c>
      <c r="C74" s="312">
        <f>+C134</f>
        <v>0.64100000000000001</v>
      </c>
      <c r="D74" s="312">
        <f>+D134</f>
        <v>0.621</v>
      </c>
      <c r="E74" s="305">
        <f>+(D74-C74)*100</f>
        <v>-2.0000000000000018</v>
      </c>
      <c r="F74" s="302"/>
    </row>
    <row r="75" spans="1:6" ht="20.100000000000001" customHeight="1" thickBot="1" x14ac:dyDescent="0.25">
      <c r="A75" s="311"/>
      <c r="B75" s="310" t="s">
        <v>121</v>
      </c>
      <c r="C75" s="309">
        <v>0.66400000000000003</v>
      </c>
      <c r="D75" s="317">
        <v>0.66400000000000003</v>
      </c>
      <c r="E75" s="303">
        <f>+(D75-C75)*100</f>
        <v>0</v>
      </c>
      <c r="F75" s="302"/>
    </row>
    <row r="76" spans="1:6" ht="20.100000000000001" customHeight="1" x14ac:dyDescent="0.2"/>
    <row r="77" spans="1:6" ht="20.100000000000001" customHeight="1" x14ac:dyDescent="0.2">
      <c r="A77" s="423" t="s">
        <v>178</v>
      </c>
      <c r="B77" s="423"/>
      <c r="C77" s="423"/>
      <c r="D77" s="423"/>
      <c r="E77" s="423"/>
    </row>
    <row r="78" spans="1:6" ht="20.100000000000001" customHeight="1" thickBot="1" x14ac:dyDescent="0.25">
      <c r="A78" s="285"/>
      <c r="B78" s="290"/>
      <c r="C78" s="290"/>
      <c r="D78" s="290"/>
      <c r="E78" s="290"/>
    </row>
    <row r="79" spans="1:6" ht="20.100000000000001" customHeight="1" thickBot="1" x14ac:dyDescent="0.25">
      <c r="A79" s="280" t="s">
        <v>1</v>
      </c>
      <c r="B79" s="288" t="s">
        <v>12</v>
      </c>
      <c r="C79" s="426" t="s">
        <v>176</v>
      </c>
      <c r="D79" s="448"/>
      <c r="E79" s="427"/>
    </row>
    <row r="80" spans="1:6" ht="20.100000000000001" customHeight="1" thickBot="1" x14ac:dyDescent="0.25">
      <c r="A80" s="298"/>
      <c r="B80" s="307"/>
      <c r="C80" s="34">
        <f>+$C$5</f>
        <v>2024</v>
      </c>
      <c r="D80" s="34">
        <f>+$D$5</f>
        <v>2025</v>
      </c>
      <c r="E80" s="16" t="s">
        <v>170</v>
      </c>
    </row>
    <row r="81" spans="1:6" ht="20.100000000000001" customHeight="1" x14ac:dyDescent="0.2">
      <c r="A81" s="22" t="s">
        <v>6</v>
      </c>
      <c r="B81" s="308" t="s">
        <v>13</v>
      </c>
      <c r="C81" s="325">
        <v>0.71399999999999997</v>
      </c>
      <c r="D81" s="325">
        <v>0.70899999999999996</v>
      </c>
      <c r="E81" s="305">
        <f t="shared" ref="E81:E101" si="2">+(D81-C81)*100</f>
        <v>-0.50000000000000044</v>
      </c>
      <c r="F81" s="302"/>
    </row>
    <row r="82" spans="1:6" ht="20.100000000000001" customHeight="1" x14ac:dyDescent="0.2">
      <c r="A82" s="22" t="s">
        <v>8</v>
      </c>
      <c r="B82" s="308" t="s">
        <v>14</v>
      </c>
      <c r="C82" s="325">
        <v>0.36299999999999999</v>
      </c>
      <c r="D82" s="325">
        <v>0.61099999999999999</v>
      </c>
      <c r="E82" s="305">
        <f t="shared" si="2"/>
        <v>24.8</v>
      </c>
      <c r="F82" s="302"/>
    </row>
    <row r="83" spans="1:6" ht="20.100000000000001" customHeight="1" x14ac:dyDescent="0.2">
      <c r="A83" s="22" t="s">
        <v>15</v>
      </c>
      <c r="B83" s="308" t="s">
        <v>16</v>
      </c>
      <c r="C83" s="325">
        <v>0.214</v>
      </c>
      <c r="D83" s="325">
        <v>0.2</v>
      </c>
      <c r="E83" s="305">
        <f t="shared" si="2"/>
        <v>-1.3999999999999986</v>
      </c>
      <c r="F83" s="302"/>
    </row>
    <row r="84" spans="1:6" ht="20.100000000000001" customHeight="1" x14ac:dyDescent="0.2">
      <c r="A84" s="22" t="s">
        <v>17</v>
      </c>
      <c r="B84" s="308" t="s">
        <v>18</v>
      </c>
      <c r="C84" s="325">
        <v>0.52600000000000002</v>
      </c>
      <c r="D84" s="325">
        <v>0.502</v>
      </c>
      <c r="E84" s="305">
        <f t="shared" si="2"/>
        <v>-2.4000000000000021</v>
      </c>
      <c r="F84" s="302"/>
    </row>
    <row r="85" spans="1:6" ht="20.100000000000001" customHeight="1" x14ac:dyDescent="0.2">
      <c r="A85" s="22" t="s">
        <v>19</v>
      </c>
      <c r="B85" s="308" t="s">
        <v>20</v>
      </c>
      <c r="C85" s="325">
        <v>0.81899999999999995</v>
      </c>
      <c r="D85" s="325">
        <v>-3.7610000000000001</v>
      </c>
      <c r="E85" s="305">
        <f t="shared" si="2"/>
        <v>-458</v>
      </c>
      <c r="F85" s="302"/>
    </row>
    <row r="86" spans="1:6" ht="20.100000000000001" customHeight="1" x14ac:dyDescent="0.2">
      <c r="A86" s="22" t="s">
        <v>21</v>
      </c>
      <c r="B86" s="308" t="s">
        <v>22</v>
      </c>
      <c r="C86" s="325">
        <v>0.83899999999999997</v>
      </c>
      <c r="D86" s="325">
        <v>0.74</v>
      </c>
      <c r="E86" s="305">
        <f t="shared" si="2"/>
        <v>-9.8999999999999986</v>
      </c>
      <c r="F86" s="302"/>
    </row>
    <row r="87" spans="1:6" ht="20.100000000000001" customHeight="1" x14ac:dyDescent="0.2">
      <c r="A87" s="22" t="s">
        <v>23</v>
      </c>
      <c r="B87" s="308" t="s">
        <v>24</v>
      </c>
      <c r="C87" s="325">
        <v>0.46899999999999997</v>
      </c>
      <c r="D87" s="325">
        <v>0.48699999999999999</v>
      </c>
      <c r="E87" s="305">
        <f t="shared" si="2"/>
        <v>1.8000000000000016</v>
      </c>
      <c r="F87" s="302"/>
    </row>
    <row r="88" spans="1:6" ht="20.100000000000001" customHeight="1" x14ac:dyDescent="0.2">
      <c r="A88" s="22" t="s">
        <v>25</v>
      </c>
      <c r="B88" s="308" t="s">
        <v>26</v>
      </c>
      <c r="C88" s="325">
        <v>0.77200000000000002</v>
      </c>
      <c r="D88" s="325">
        <v>0.73099999999999998</v>
      </c>
      <c r="E88" s="305">
        <f t="shared" si="2"/>
        <v>-4.1000000000000032</v>
      </c>
      <c r="F88" s="302"/>
    </row>
    <row r="89" spans="1:6" ht="20.100000000000001" customHeight="1" x14ac:dyDescent="0.2">
      <c r="A89" s="22" t="s">
        <v>27</v>
      </c>
      <c r="B89" s="308" t="s">
        <v>28</v>
      </c>
      <c r="C89" s="325">
        <v>9.0060000000000002</v>
      </c>
      <c r="D89" s="325">
        <v>10.31</v>
      </c>
      <c r="E89" s="305">
        <f t="shared" si="2"/>
        <v>130.40000000000003</v>
      </c>
      <c r="F89" s="302"/>
    </row>
    <row r="90" spans="1:6" ht="20.100000000000001" customHeight="1" x14ac:dyDescent="0.2">
      <c r="A90" s="22" t="s">
        <v>29</v>
      </c>
      <c r="B90" s="308" t="s">
        <v>30</v>
      </c>
      <c r="C90" s="325">
        <v>1.069</v>
      </c>
      <c r="D90" s="325">
        <v>1.9259999999999999</v>
      </c>
      <c r="E90" s="305">
        <f t="shared" si="2"/>
        <v>85.7</v>
      </c>
      <c r="F90" s="302"/>
    </row>
    <row r="91" spans="1:6" ht="20.100000000000001" customHeight="1" x14ac:dyDescent="0.2">
      <c r="A91" s="22" t="s">
        <v>31</v>
      </c>
      <c r="B91" s="308" t="s">
        <v>32</v>
      </c>
      <c r="C91" s="325">
        <v>0.626</v>
      </c>
      <c r="D91" s="325">
        <v>0.66</v>
      </c>
      <c r="E91" s="305">
        <f t="shared" si="2"/>
        <v>3.400000000000003</v>
      </c>
      <c r="F91" s="302"/>
    </row>
    <row r="92" spans="1:6" ht="20.100000000000001" customHeight="1" x14ac:dyDescent="0.2">
      <c r="A92" s="22" t="s">
        <v>33</v>
      </c>
      <c r="B92" s="308" t="s">
        <v>34</v>
      </c>
      <c r="C92" s="325">
        <v>0.66800000000000004</v>
      </c>
      <c r="D92" s="325">
        <v>0.64500000000000002</v>
      </c>
      <c r="E92" s="305">
        <f t="shared" si="2"/>
        <v>-2.300000000000002</v>
      </c>
      <c r="F92" s="302"/>
    </row>
    <row r="93" spans="1:6" ht="20.100000000000001" customHeight="1" x14ac:dyDescent="0.2">
      <c r="A93" s="22" t="s">
        <v>35</v>
      </c>
      <c r="B93" s="308" t="s">
        <v>36</v>
      </c>
      <c r="C93" s="325">
        <v>0.67</v>
      </c>
      <c r="D93" s="325">
        <v>0.67600000000000005</v>
      </c>
      <c r="E93" s="305">
        <f t="shared" si="2"/>
        <v>0.60000000000000053</v>
      </c>
      <c r="F93" s="302"/>
    </row>
    <row r="94" spans="1:6" ht="20.100000000000001" customHeight="1" x14ac:dyDescent="0.2">
      <c r="A94" s="22" t="s">
        <v>37</v>
      </c>
      <c r="B94" s="308" t="s">
        <v>38</v>
      </c>
      <c r="C94" s="325">
        <v>0.191</v>
      </c>
      <c r="D94" s="325">
        <v>0.223</v>
      </c>
      <c r="E94" s="305">
        <f t="shared" si="2"/>
        <v>3.2</v>
      </c>
      <c r="F94" s="302"/>
    </row>
    <row r="95" spans="1:6" ht="20.100000000000001" customHeight="1" x14ac:dyDescent="0.2">
      <c r="A95" s="22" t="s">
        <v>39</v>
      </c>
      <c r="B95" s="308" t="s">
        <v>40</v>
      </c>
      <c r="C95" s="325">
        <v>0.24199999999999999</v>
      </c>
      <c r="D95" s="325">
        <v>0.34699999999999998</v>
      </c>
      <c r="E95" s="305">
        <f t="shared" si="2"/>
        <v>10.499999999999998</v>
      </c>
      <c r="F95" s="302"/>
    </row>
    <row r="96" spans="1:6" ht="20.100000000000001" customHeight="1" x14ac:dyDescent="0.2">
      <c r="A96" s="22" t="s">
        <v>41</v>
      </c>
      <c r="B96" s="308" t="s">
        <v>42</v>
      </c>
      <c r="C96" s="325">
        <v>0.45600000000000002</v>
      </c>
      <c r="D96" s="325">
        <v>0.438</v>
      </c>
      <c r="E96" s="305">
        <f t="shared" si="2"/>
        <v>-1.8000000000000016</v>
      </c>
      <c r="F96" s="302"/>
    </row>
    <row r="97" spans="1:6" ht="20.100000000000001" customHeight="1" x14ac:dyDescent="0.2">
      <c r="A97" s="22" t="s">
        <v>43</v>
      </c>
      <c r="B97" s="308" t="s">
        <v>44</v>
      </c>
      <c r="C97" s="325">
        <v>0.90500000000000003</v>
      </c>
      <c r="D97" s="325">
        <v>0.85099999999999998</v>
      </c>
      <c r="E97" s="305">
        <f t="shared" si="2"/>
        <v>-5.4000000000000048</v>
      </c>
      <c r="F97" s="302"/>
    </row>
    <row r="98" spans="1:6" ht="20.100000000000001" customHeight="1" x14ac:dyDescent="0.2">
      <c r="A98" s="22" t="s">
        <v>45</v>
      </c>
      <c r="B98" s="308" t="s">
        <v>46</v>
      </c>
      <c r="C98" s="325">
        <v>0.48699999999999999</v>
      </c>
      <c r="D98" s="325">
        <v>0.51300000000000001</v>
      </c>
      <c r="E98" s="305">
        <f t="shared" si="2"/>
        <v>2.6000000000000023</v>
      </c>
      <c r="F98" s="302"/>
    </row>
    <row r="99" spans="1:6" ht="20.100000000000001" customHeight="1" x14ac:dyDescent="0.2">
      <c r="A99" s="22" t="s">
        <v>47</v>
      </c>
      <c r="B99" s="308" t="s">
        <v>48</v>
      </c>
      <c r="C99" s="325">
        <v>0.999</v>
      </c>
      <c r="D99" s="325">
        <v>1.008</v>
      </c>
      <c r="E99" s="305">
        <f t="shared" si="2"/>
        <v>0.9000000000000008</v>
      </c>
      <c r="F99" s="302"/>
    </row>
    <row r="100" spans="1:6" ht="20.100000000000001" customHeight="1" thickBot="1" x14ac:dyDescent="0.25">
      <c r="A100" s="22" t="s">
        <v>49</v>
      </c>
      <c r="B100" s="308" t="s">
        <v>50</v>
      </c>
      <c r="C100" s="325">
        <v>0.61099999999999999</v>
      </c>
      <c r="D100" s="325">
        <v>0.58599999999999997</v>
      </c>
      <c r="E100" s="305">
        <f t="shared" si="2"/>
        <v>-2.5000000000000022</v>
      </c>
      <c r="F100" s="302"/>
    </row>
    <row r="101" spans="1:6" ht="20.100000000000001" customHeight="1" thickBot="1" x14ac:dyDescent="0.25">
      <c r="A101" s="130"/>
      <c r="B101" s="131" t="s">
        <v>10</v>
      </c>
      <c r="C101" s="317">
        <v>0.71099999999999997</v>
      </c>
      <c r="D101" s="317">
        <v>0.72499999999999998</v>
      </c>
      <c r="E101" s="303">
        <f t="shared" si="2"/>
        <v>1.4000000000000012</v>
      </c>
      <c r="F101" s="302"/>
    </row>
    <row r="102" spans="1:6" ht="20.100000000000001" customHeight="1" x14ac:dyDescent="0.2"/>
    <row r="103" spans="1:6" ht="20.100000000000001" customHeight="1" x14ac:dyDescent="0.2">
      <c r="A103" s="423" t="s">
        <v>177</v>
      </c>
      <c r="B103" s="423"/>
      <c r="C103" s="423"/>
      <c r="D103" s="423"/>
      <c r="E103" s="423"/>
    </row>
    <row r="104" spans="1:6" ht="20.100000000000001" customHeight="1" thickBot="1" x14ac:dyDescent="0.25">
      <c r="A104" s="285"/>
      <c r="B104" s="290"/>
      <c r="C104" s="290"/>
      <c r="D104" s="290"/>
      <c r="E104" s="290"/>
    </row>
    <row r="105" spans="1:6" ht="20.100000000000001" customHeight="1" thickBot="1" x14ac:dyDescent="0.25">
      <c r="A105" s="280" t="s">
        <v>1</v>
      </c>
      <c r="B105" s="288" t="s">
        <v>12</v>
      </c>
      <c r="C105" s="426" t="s">
        <v>176</v>
      </c>
      <c r="D105" s="448"/>
      <c r="E105" s="427"/>
    </row>
    <row r="106" spans="1:6" ht="20.100000000000001" customHeight="1" thickBot="1" x14ac:dyDescent="0.25">
      <c r="A106" s="298"/>
      <c r="B106" s="307"/>
      <c r="C106" s="34">
        <f>+$C$5</f>
        <v>2024</v>
      </c>
      <c r="D106" s="34">
        <f>+$D$5</f>
        <v>2025</v>
      </c>
      <c r="E106" s="16" t="s">
        <v>170</v>
      </c>
    </row>
    <row r="107" spans="1:6" ht="20.100000000000001" customHeight="1" x14ac:dyDescent="0.2">
      <c r="A107" s="10" t="s">
        <v>6</v>
      </c>
      <c r="B107" s="308" t="s">
        <v>52</v>
      </c>
      <c r="C107" s="325">
        <v>0.80700000000000005</v>
      </c>
      <c r="D107" s="325">
        <v>0.66200000000000003</v>
      </c>
      <c r="E107" s="305">
        <f t="shared" ref="E107:E134" si="3">+(D107-C107)*100</f>
        <v>-14.500000000000002</v>
      </c>
      <c r="F107" s="302"/>
    </row>
    <row r="108" spans="1:6" ht="20.100000000000001" customHeight="1" x14ac:dyDescent="0.2">
      <c r="A108" s="22" t="s">
        <v>8</v>
      </c>
      <c r="B108" s="308" t="s">
        <v>53</v>
      </c>
      <c r="C108" s="325">
        <v>0.63300000000000001</v>
      </c>
      <c r="D108" s="325">
        <v>0.65100000000000002</v>
      </c>
      <c r="E108" s="305">
        <f t="shared" si="3"/>
        <v>1.8000000000000016</v>
      </c>
      <c r="F108" s="302"/>
    </row>
    <row r="109" spans="1:6" ht="20.100000000000001" customHeight="1" x14ac:dyDescent="0.2">
      <c r="A109" s="22" t="s">
        <v>15</v>
      </c>
      <c r="B109" s="308" t="s">
        <v>54</v>
      </c>
      <c r="C109" s="325">
        <v>0.65900000000000003</v>
      </c>
      <c r="D109" s="325">
        <v>0.60899999999999999</v>
      </c>
      <c r="E109" s="305">
        <f t="shared" si="3"/>
        <v>-5.0000000000000044</v>
      </c>
      <c r="F109" s="302"/>
    </row>
    <row r="110" spans="1:6" ht="20.100000000000001" customHeight="1" x14ac:dyDescent="0.2">
      <c r="A110" s="22" t="s">
        <v>17</v>
      </c>
      <c r="B110" s="308" t="s">
        <v>55</v>
      </c>
      <c r="C110" s="325">
        <v>0.248</v>
      </c>
      <c r="D110" s="325">
        <v>0.316</v>
      </c>
      <c r="E110" s="305">
        <f t="shared" si="3"/>
        <v>6.8000000000000007</v>
      </c>
      <c r="F110" s="302"/>
    </row>
    <row r="111" spans="1:6" ht="20.100000000000001" customHeight="1" x14ac:dyDescent="0.2">
      <c r="A111" s="22" t="s">
        <v>19</v>
      </c>
      <c r="B111" s="270" t="s">
        <v>56</v>
      </c>
      <c r="C111" s="325">
        <v>0.55900000000000005</v>
      </c>
      <c r="D111" s="325">
        <v>0.161</v>
      </c>
      <c r="E111" s="305">
        <f t="shared" si="3"/>
        <v>-39.800000000000004</v>
      </c>
      <c r="F111" s="302"/>
    </row>
    <row r="112" spans="1:6" ht="20.100000000000001" customHeight="1" x14ac:dyDescent="0.2">
      <c r="A112" s="22" t="s">
        <v>21</v>
      </c>
      <c r="B112" s="308" t="s">
        <v>57</v>
      </c>
      <c r="C112" s="325">
        <v>0.63700000000000001</v>
      </c>
      <c r="D112" s="325">
        <v>0.63100000000000001</v>
      </c>
      <c r="E112" s="305">
        <f t="shared" si="3"/>
        <v>-0.60000000000000053</v>
      </c>
      <c r="F112" s="302"/>
    </row>
    <row r="113" spans="1:6" ht="20.100000000000001" customHeight="1" x14ac:dyDescent="0.2">
      <c r="A113" s="22" t="s">
        <v>23</v>
      </c>
      <c r="B113" s="308" t="s">
        <v>58</v>
      </c>
      <c r="C113" s="325">
        <v>0.32900000000000001</v>
      </c>
      <c r="D113" s="325">
        <v>0.47</v>
      </c>
      <c r="E113" s="305">
        <f t="shared" si="3"/>
        <v>14.099999999999996</v>
      </c>
      <c r="F113" s="302"/>
    </row>
    <row r="114" spans="1:6" ht="20.100000000000001" customHeight="1" x14ac:dyDescent="0.2">
      <c r="A114" s="22" t="s">
        <v>25</v>
      </c>
      <c r="B114" s="308" t="s">
        <v>59</v>
      </c>
      <c r="C114" s="325">
        <v>0.28599999999999998</v>
      </c>
      <c r="D114" s="325">
        <v>0.31900000000000001</v>
      </c>
      <c r="E114" s="305">
        <f t="shared" si="3"/>
        <v>3.3000000000000029</v>
      </c>
      <c r="F114" s="302"/>
    </row>
    <row r="115" spans="1:6" ht="20.100000000000001" customHeight="1" x14ac:dyDescent="0.2">
      <c r="A115" s="22" t="s">
        <v>27</v>
      </c>
      <c r="B115" s="308" t="s">
        <v>60</v>
      </c>
      <c r="C115" s="325">
        <v>0.67300000000000004</v>
      </c>
      <c r="D115" s="325">
        <v>0.64</v>
      </c>
      <c r="E115" s="305">
        <f t="shared" si="3"/>
        <v>-3.3000000000000029</v>
      </c>
      <c r="F115" s="302"/>
    </row>
    <row r="116" spans="1:6" ht="20.100000000000001" customHeight="1" x14ac:dyDescent="0.2">
      <c r="A116" s="22" t="s">
        <v>29</v>
      </c>
      <c r="B116" s="308" t="s">
        <v>61</v>
      </c>
      <c r="C116" s="325">
        <v>0.53300000000000003</v>
      </c>
      <c r="D116" s="325">
        <v>0.52100000000000002</v>
      </c>
      <c r="E116" s="305">
        <f t="shared" si="3"/>
        <v>-1.2000000000000011</v>
      </c>
      <c r="F116" s="302"/>
    </row>
    <row r="117" spans="1:6" ht="19.5" customHeight="1" x14ac:dyDescent="0.2">
      <c r="A117" s="22" t="s">
        <v>31</v>
      </c>
      <c r="B117" s="308" t="s">
        <v>62</v>
      </c>
      <c r="C117" s="325">
        <v>0.61599999999999999</v>
      </c>
      <c r="D117" s="325">
        <v>0.6</v>
      </c>
      <c r="E117" s="305">
        <f t="shared" si="3"/>
        <v>-1.6000000000000014</v>
      </c>
      <c r="F117" s="302"/>
    </row>
    <row r="118" spans="1:6" ht="20.100000000000001" customHeight="1" x14ac:dyDescent="0.2">
      <c r="A118" s="22" t="s">
        <v>33</v>
      </c>
      <c r="B118" s="308" t="s">
        <v>63</v>
      </c>
      <c r="C118" s="325">
        <v>0.7</v>
      </c>
      <c r="D118" s="325">
        <v>0.64300000000000002</v>
      </c>
      <c r="E118" s="305">
        <f t="shared" si="3"/>
        <v>-5.699999999999994</v>
      </c>
      <c r="F118" s="302"/>
    </row>
    <row r="119" spans="1:6" ht="20.100000000000001" customHeight="1" x14ac:dyDescent="0.2">
      <c r="A119" s="22" t="s">
        <v>35</v>
      </c>
      <c r="B119" s="308" t="s">
        <v>64</v>
      </c>
      <c r="C119" s="325">
        <v>0.70599999999999996</v>
      </c>
      <c r="D119" s="325">
        <v>0.621</v>
      </c>
      <c r="E119" s="305">
        <f t="shared" si="3"/>
        <v>-8.4999999999999964</v>
      </c>
      <c r="F119" s="302"/>
    </row>
    <row r="120" spans="1:6" ht="20.100000000000001" customHeight="1" x14ac:dyDescent="0.2">
      <c r="A120" s="22" t="s">
        <v>37</v>
      </c>
      <c r="B120" s="308" t="s">
        <v>65</v>
      </c>
      <c r="C120" s="325">
        <v>0.23499999999999999</v>
      </c>
      <c r="D120" s="325">
        <v>0.221</v>
      </c>
      <c r="E120" s="305">
        <f t="shared" si="3"/>
        <v>-1.3999999999999986</v>
      </c>
      <c r="F120" s="302"/>
    </row>
    <row r="121" spans="1:6" ht="20.100000000000001" customHeight="1" x14ac:dyDescent="0.2">
      <c r="A121" s="22" t="s">
        <v>39</v>
      </c>
      <c r="B121" s="308" t="s">
        <v>66</v>
      </c>
      <c r="C121" s="325">
        <v>-0.221</v>
      </c>
      <c r="D121" s="325">
        <v>-2.9000000000000001E-2</v>
      </c>
      <c r="E121" s="305">
        <f t="shared" si="3"/>
        <v>19.2</v>
      </c>
      <c r="F121" s="302"/>
    </row>
    <row r="122" spans="1:6" ht="21" customHeight="1" x14ac:dyDescent="0.2">
      <c r="A122" s="22" t="s">
        <v>41</v>
      </c>
      <c r="B122" s="308" t="s">
        <v>67</v>
      </c>
      <c r="C122" s="325">
        <v>0.439</v>
      </c>
      <c r="D122" s="325">
        <v>0.505</v>
      </c>
      <c r="E122" s="305">
        <f t="shared" si="3"/>
        <v>6.6000000000000005</v>
      </c>
      <c r="F122" s="302"/>
    </row>
    <row r="123" spans="1:6" ht="20.100000000000001" customHeight="1" x14ac:dyDescent="0.2">
      <c r="A123" s="22" t="s">
        <v>43</v>
      </c>
      <c r="B123" s="308" t="s">
        <v>68</v>
      </c>
      <c r="C123" s="325">
        <v>0.67400000000000004</v>
      </c>
      <c r="D123" s="325">
        <v>0.60799999999999998</v>
      </c>
      <c r="E123" s="305">
        <f t="shared" si="3"/>
        <v>-6.6000000000000059</v>
      </c>
      <c r="F123" s="302"/>
    </row>
    <row r="124" spans="1:6" ht="20.100000000000001" customHeight="1" x14ac:dyDescent="0.2">
      <c r="A124" s="22" t="s">
        <v>45</v>
      </c>
      <c r="B124" s="308" t="s">
        <v>69</v>
      </c>
      <c r="C124" s="325">
        <v>0.65100000000000002</v>
      </c>
      <c r="D124" s="325">
        <v>0.61699999999999999</v>
      </c>
      <c r="E124" s="305">
        <f t="shared" si="3"/>
        <v>-3.400000000000003</v>
      </c>
      <c r="F124" s="302"/>
    </row>
    <row r="125" spans="1:6" ht="20.100000000000001" customHeight="1" x14ac:dyDescent="0.2">
      <c r="A125" s="22" t="s">
        <v>47</v>
      </c>
      <c r="B125" s="308" t="s">
        <v>70</v>
      </c>
      <c r="C125" s="325">
        <v>0.52700000000000002</v>
      </c>
      <c r="D125" s="325">
        <v>0.53900000000000003</v>
      </c>
      <c r="E125" s="305">
        <f t="shared" si="3"/>
        <v>1.2000000000000011</v>
      </c>
      <c r="F125" s="302"/>
    </row>
    <row r="126" spans="1:6" ht="20.100000000000001" customHeight="1" x14ac:dyDescent="0.2">
      <c r="A126" s="22" t="s">
        <v>49</v>
      </c>
      <c r="B126" s="308" t="s">
        <v>71</v>
      </c>
      <c r="C126" s="325">
        <v>0.20699999999999999</v>
      </c>
      <c r="D126" s="325">
        <v>0.218</v>
      </c>
      <c r="E126" s="305">
        <f t="shared" si="3"/>
        <v>1.100000000000001</v>
      </c>
      <c r="F126" s="302"/>
    </row>
    <row r="127" spans="1:6" ht="20.100000000000001" customHeight="1" x14ac:dyDescent="0.2">
      <c r="A127" s="22" t="s">
        <v>72</v>
      </c>
      <c r="B127" s="308" t="s">
        <v>73</v>
      </c>
      <c r="C127" s="325">
        <v>0.36699999999999999</v>
      </c>
      <c r="D127" s="325">
        <v>0.28899999999999998</v>
      </c>
      <c r="E127" s="305">
        <f t="shared" si="3"/>
        <v>-7.8000000000000016</v>
      </c>
      <c r="F127" s="302"/>
    </row>
    <row r="128" spans="1:6" ht="20.100000000000001" customHeight="1" x14ac:dyDescent="0.2">
      <c r="A128" s="22" t="s">
        <v>74</v>
      </c>
      <c r="B128" s="308" t="s">
        <v>75</v>
      </c>
      <c r="C128" s="325">
        <v>0.61799999999999999</v>
      </c>
      <c r="D128" s="325">
        <v>0.55600000000000005</v>
      </c>
      <c r="E128" s="305">
        <f t="shared" si="3"/>
        <v>-6.199999999999994</v>
      </c>
      <c r="F128" s="302"/>
    </row>
    <row r="129" spans="1:6" ht="20.100000000000001" customHeight="1" x14ac:dyDescent="0.2">
      <c r="A129" s="22" t="s">
        <v>76</v>
      </c>
      <c r="B129" s="308" t="s">
        <v>77</v>
      </c>
      <c r="C129" s="325">
        <v>0.8</v>
      </c>
      <c r="D129" s="325">
        <v>0.63700000000000001</v>
      </c>
      <c r="E129" s="305">
        <f t="shared" si="3"/>
        <v>-16.300000000000004</v>
      </c>
      <c r="F129" s="302"/>
    </row>
    <row r="130" spans="1:6" ht="20.100000000000001" customHeight="1" x14ac:dyDescent="0.2">
      <c r="A130" s="22" t="s">
        <v>78</v>
      </c>
      <c r="B130" s="308" t="s">
        <v>79</v>
      </c>
      <c r="C130" s="325">
        <v>0.56799999999999995</v>
      </c>
      <c r="D130" s="325">
        <v>0.49299999999999999</v>
      </c>
      <c r="E130" s="305">
        <f t="shared" si="3"/>
        <v>-7.4999999999999956</v>
      </c>
      <c r="F130" s="302"/>
    </row>
    <row r="131" spans="1:6" ht="20.100000000000001" customHeight="1" x14ac:dyDescent="0.2">
      <c r="A131" s="22" t="s">
        <v>80</v>
      </c>
      <c r="B131" s="308" t="s">
        <v>81</v>
      </c>
      <c r="C131" s="325">
        <v>0.58599999999999997</v>
      </c>
      <c r="D131" s="325">
        <v>0.59199999999999997</v>
      </c>
      <c r="E131" s="305">
        <f t="shared" si="3"/>
        <v>0.60000000000000053</v>
      </c>
      <c r="F131" s="302"/>
    </row>
    <row r="132" spans="1:6" ht="20.100000000000001" customHeight="1" x14ac:dyDescent="0.2">
      <c r="A132" s="22" t="s">
        <v>82</v>
      </c>
      <c r="B132" s="308" t="s">
        <v>83</v>
      </c>
      <c r="C132" s="325">
        <v>0.68100000000000005</v>
      </c>
      <c r="D132" s="325">
        <v>0.66900000000000004</v>
      </c>
      <c r="E132" s="305">
        <f t="shared" si="3"/>
        <v>-1.2000000000000011</v>
      </c>
      <c r="F132" s="302"/>
    </row>
    <row r="133" spans="1:6" ht="20.100000000000001" customHeight="1" thickBot="1" x14ac:dyDescent="0.25">
      <c r="A133" s="22" t="s">
        <v>84</v>
      </c>
      <c r="B133" s="308" t="s">
        <v>85</v>
      </c>
      <c r="C133" s="325">
        <v>0.74199999999999999</v>
      </c>
      <c r="D133" s="325">
        <v>0.77200000000000002</v>
      </c>
      <c r="E133" s="305">
        <f t="shared" si="3"/>
        <v>3.0000000000000027</v>
      </c>
      <c r="F133" s="302"/>
    </row>
    <row r="134" spans="1:6" ht="20.100000000000001" customHeight="1" thickBot="1" x14ac:dyDescent="0.25">
      <c r="A134" s="92"/>
      <c r="B134" s="39" t="s">
        <v>10</v>
      </c>
      <c r="C134" s="317">
        <v>0.64100000000000001</v>
      </c>
      <c r="D134" s="317">
        <v>0.621</v>
      </c>
      <c r="E134" s="303">
        <f t="shared" si="3"/>
        <v>-2.0000000000000018</v>
      </c>
      <c r="F134" s="302"/>
    </row>
    <row r="135" spans="1:6" ht="20.100000000000001" customHeight="1" x14ac:dyDescent="0.2"/>
    <row r="136" spans="1:6" ht="20.100000000000001" customHeight="1" x14ac:dyDescent="0.2"/>
    <row r="137" spans="1:6" ht="20.100000000000001" customHeight="1" x14ac:dyDescent="0.2"/>
    <row r="138" spans="1:6" ht="20.100000000000001" customHeight="1" x14ac:dyDescent="0.2"/>
    <row r="139" spans="1:6" ht="20.100000000000001" customHeight="1" x14ac:dyDescent="0.2"/>
    <row r="140" spans="1:6" ht="20.100000000000001" customHeight="1" x14ac:dyDescent="0.2"/>
    <row r="141" spans="1:6" ht="20.100000000000001" customHeight="1" x14ac:dyDescent="0.2"/>
    <row r="142" spans="1:6" ht="20.100000000000001" customHeight="1" x14ac:dyDescent="0.2"/>
    <row r="143" spans="1:6" ht="20.100000000000001" customHeight="1" x14ac:dyDescent="0.2"/>
    <row r="144" spans="1:6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ht="20.100000000000001" customHeight="1" x14ac:dyDescent="0.2"/>
    <row r="466" ht="20.100000000000001" customHeight="1" x14ac:dyDescent="0.2"/>
    <row r="467" ht="20.100000000000001" customHeight="1" x14ac:dyDescent="0.2"/>
    <row r="468" ht="20.100000000000001" customHeight="1" x14ac:dyDescent="0.2"/>
    <row r="469" ht="20.100000000000001" customHeight="1" x14ac:dyDescent="0.2"/>
    <row r="470" ht="20.100000000000001" customHeight="1" x14ac:dyDescent="0.2"/>
    <row r="471" ht="20.100000000000001" customHeight="1" x14ac:dyDescent="0.2"/>
    <row r="472" ht="20.100000000000001" customHeight="1" x14ac:dyDescent="0.2"/>
    <row r="473" ht="20.100000000000001" customHeight="1" x14ac:dyDescent="0.2"/>
    <row r="474" ht="20.100000000000001" customHeight="1" x14ac:dyDescent="0.2"/>
    <row r="475" ht="20.100000000000001" customHeight="1" x14ac:dyDescent="0.2"/>
    <row r="476" ht="20.100000000000001" customHeight="1" x14ac:dyDescent="0.2"/>
    <row r="477" ht="20.100000000000001" customHeight="1" x14ac:dyDescent="0.2"/>
    <row r="478" ht="20.100000000000001" customHeight="1" x14ac:dyDescent="0.2"/>
    <row r="479" ht="20.100000000000001" customHeight="1" x14ac:dyDescent="0.2"/>
    <row r="480" ht="20.100000000000001" customHeight="1" x14ac:dyDescent="0.2"/>
    <row r="481" ht="20.100000000000001" customHeight="1" x14ac:dyDescent="0.2"/>
    <row r="482" ht="20.100000000000001" customHeight="1" x14ac:dyDescent="0.2"/>
    <row r="483" ht="20.100000000000001" customHeight="1" x14ac:dyDescent="0.2"/>
    <row r="484" ht="20.100000000000001" customHeight="1" x14ac:dyDescent="0.2"/>
    <row r="485" ht="20.100000000000001" customHeight="1" x14ac:dyDescent="0.2"/>
    <row r="486" ht="20.100000000000001" customHeight="1" x14ac:dyDescent="0.2"/>
    <row r="487" ht="20.100000000000001" customHeight="1" x14ac:dyDescent="0.2"/>
    <row r="488" ht="20.100000000000001" customHeight="1" x14ac:dyDescent="0.2"/>
    <row r="489" ht="20.100000000000001" customHeight="1" x14ac:dyDescent="0.2"/>
    <row r="490" ht="20.100000000000001" customHeight="1" x14ac:dyDescent="0.2"/>
    <row r="491" ht="20.100000000000001" customHeight="1" x14ac:dyDescent="0.2"/>
    <row r="492" ht="20.100000000000001" customHeight="1" x14ac:dyDescent="0.2"/>
    <row r="493" ht="20.100000000000001" customHeight="1" x14ac:dyDescent="0.2"/>
    <row r="494" ht="20.100000000000001" customHeight="1" x14ac:dyDescent="0.2"/>
    <row r="495" ht="20.100000000000001" customHeight="1" x14ac:dyDescent="0.2"/>
    <row r="496" ht="20.100000000000001" customHeight="1" x14ac:dyDescent="0.2"/>
    <row r="497" ht="20.100000000000001" customHeight="1" x14ac:dyDescent="0.2"/>
    <row r="498" ht="20.100000000000001" customHeight="1" x14ac:dyDescent="0.2"/>
    <row r="499" ht="20.100000000000001" customHeight="1" x14ac:dyDescent="0.2"/>
    <row r="500" ht="20.100000000000001" customHeight="1" x14ac:dyDescent="0.2"/>
    <row r="501" ht="20.100000000000001" customHeight="1" x14ac:dyDescent="0.2"/>
    <row r="502" ht="20.100000000000001" customHeight="1" x14ac:dyDescent="0.2"/>
    <row r="503" ht="20.100000000000001" customHeight="1" x14ac:dyDescent="0.2"/>
    <row r="504" ht="20.100000000000001" customHeight="1" x14ac:dyDescent="0.2"/>
    <row r="505" ht="20.100000000000001" customHeight="1" x14ac:dyDescent="0.2"/>
    <row r="506" ht="20.100000000000001" customHeight="1" x14ac:dyDescent="0.2"/>
    <row r="507" ht="20.100000000000001" customHeight="1" x14ac:dyDescent="0.2"/>
    <row r="508" ht="20.100000000000001" customHeight="1" x14ac:dyDescent="0.2"/>
    <row r="509" ht="20.100000000000001" customHeight="1" x14ac:dyDescent="0.2"/>
    <row r="510" ht="20.100000000000001" customHeight="1" x14ac:dyDescent="0.2"/>
    <row r="511" ht="20.100000000000001" customHeight="1" x14ac:dyDescent="0.2"/>
    <row r="512" ht="20.100000000000001" customHeight="1" x14ac:dyDescent="0.2"/>
    <row r="513" ht="20.100000000000001" customHeight="1" x14ac:dyDescent="0.2"/>
    <row r="514" ht="20.100000000000001" customHeight="1" x14ac:dyDescent="0.2"/>
    <row r="515" ht="20.100000000000001" customHeight="1" x14ac:dyDescent="0.2"/>
    <row r="516" ht="20.100000000000001" customHeight="1" x14ac:dyDescent="0.2"/>
    <row r="517" ht="20.100000000000001" customHeight="1" x14ac:dyDescent="0.2"/>
    <row r="518" ht="20.100000000000001" customHeight="1" x14ac:dyDescent="0.2"/>
    <row r="519" ht="20.100000000000001" customHeight="1" x14ac:dyDescent="0.2"/>
    <row r="520" ht="20.100000000000001" customHeight="1" x14ac:dyDescent="0.2"/>
    <row r="521" ht="20.100000000000001" customHeight="1" x14ac:dyDescent="0.2"/>
    <row r="522" ht="20.100000000000001" customHeight="1" x14ac:dyDescent="0.2"/>
    <row r="523" ht="20.100000000000001" customHeight="1" x14ac:dyDescent="0.2"/>
    <row r="524" ht="20.100000000000001" customHeight="1" x14ac:dyDescent="0.2"/>
    <row r="525" ht="20.100000000000001" customHeight="1" x14ac:dyDescent="0.2"/>
    <row r="526" ht="20.100000000000001" customHeight="1" x14ac:dyDescent="0.2"/>
    <row r="527" ht="20.100000000000001" customHeight="1" x14ac:dyDescent="0.2"/>
    <row r="528" ht="20.100000000000001" customHeight="1" x14ac:dyDescent="0.2"/>
    <row r="529" ht="20.100000000000001" customHeight="1" x14ac:dyDescent="0.2"/>
    <row r="530" ht="20.100000000000001" customHeight="1" x14ac:dyDescent="0.2"/>
    <row r="531" ht="20.100000000000001" customHeight="1" x14ac:dyDescent="0.2"/>
    <row r="532" ht="20.100000000000001" customHeight="1" x14ac:dyDescent="0.2"/>
    <row r="533" ht="20.100000000000001" customHeight="1" x14ac:dyDescent="0.2"/>
    <row r="534" ht="20.100000000000001" customHeight="1" x14ac:dyDescent="0.2"/>
    <row r="535" ht="20.100000000000001" customHeight="1" x14ac:dyDescent="0.2"/>
    <row r="536" ht="20.100000000000001" customHeight="1" x14ac:dyDescent="0.2"/>
    <row r="537" ht="20.100000000000001" customHeight="1" x14ac:dyDescent="0.2"/>
    <row r="538" ht="20.100000000000001" customHeight="1" x14ac:dyDescent="0.2"/>
    <row r="539" ht="20.100000000000001" customHeight="1" x14ac:dyDescent="0.2"/>
    <row r="540" ht="20.100000000000001" customHeight="1" x14ac:dyDescent="0.2"/>
    <row r="541" ht="20.100000000000001" customHeight="1" x14ac:dyDescent="0.2"/>
    <row r="542" ht="20.100000000000001" customHeight="1" x14ac:dyDescent="0.2"/>
    <row r="543" ht="20.100000000000001" customHeight="1" x14ac:dyDescent="0.2"/>
    <row r="544" ht="20.100000000000001" customHeight="1" x14ac:dyDescent="0.2"/>
    <row r="545" ht="20.100000000000001" customHeight="1" x14ac:dyDescent="0.2"/>
    <row r="546" ht="20.100000000000001" customHeight="1" x14ac:dyDescent="0.2"/>
    <row r="547" ht="20.100000000000001" customHeight="1" x14ac:dyDescent="0.2"/>
    <row r="548" ht="20.100000000000001" customHeight="1" x14ac:dyDescent="0.2"/>
    <row r="549" ht="20.100000000000001" customHeight="1" x14ac:dyDescent="0.2"/>
    <row r="550" ht="20.100000000000001" customHeight="1" x14ac:dyDescent="0.2"/>
    <row r="551" ht="20.100000000000001" customHeight="1" x14ac:dyDescent="0.2"/>
    <row r="552" ht="20.100000000000001" customHeight="1" x14ac:dyDescent="0.2"/>
    <row r="553" ht="20.100000000000001" customHeight="1" x14ac:dyDescent="0.2"/>
    <row r="554" ht="20.100000000000001" customHeight="1" x14ac:dyDescent="0.2"/>
    <row r="555" ht="20.100000000000001" customHeight="1" x14ac:dyDescent="0.2"/>
    <row r="556" ht="20.100000000000001" customHeight="1" x14ac:dyDescent="0.2"/>
    <row r="557" ht="20.100000000000001" customHeight="1" x14ac:dyDescent="0.2"/>
    <row r="558" ht="20.100000000000001" customHeight="1" x14ac:dyDescent="0.2"/>
    <row r="559" ht="20.100000000000001" customHeight="1" x14ac:dyDescent="0.2"/>
    <row r="560" ht="20.100000000000001" customHeight="1" x14ac:dyDescent="0.2"/>
    <row r="561" ht="20.100000000000001" customHeight="1" x14ac:dyDescent="0.2"/>
    <row r="562" ht="20.100000000000001" customHeight="1" x14ac:dyDescent="0.2"/>
    <row r="563" ht="20.100000000000001" customHeight="1" x14ac:dyDescent="0.2"/>
    <row r="564" ht="20.100000000000001" customHeight="1" x14ac:dyDescent="0.2"/>
    <row r="565" ht="20.100000000000001" customHeight="1" x14ac:dyDescent="0.2"/>
    <row r="566" ht="20.100000000000001" customHeight="1" x14ac:dyDescent="0.2"/>
    <row r="567" ht="20.100000000000001" customHeight="1" x14ac:dyDescent="0.2"/>
    <row r="568" ht="20.100000000000001" customHeight="1" x14ac:dyDescent="0.2"/>
    <row r="569" ht="20.100000000000001" customHeight="1" x14ac:dyDescent="0.2"/>
    <row r="570" ht="20.100000000000001" customHeight="1" x14ac:dyDescent="0.2"/>
    <row r="571" ht="20.100000000000001" customHeight="1" x14ac:dyDescent="0.2"/>
    <row r="572" ht="20.100000000000001" customHeight="1" x14ac:dyDescent="0.2"/>
    <row r="573" ht="20.100000000000001" customHeight="1" x14ac:dyDescent="0.2"/>
    <row r="574" ht="20.100000000000001" customHeight="1" x14ac:dyDescent="0.2"/>
    <row r="575" ht="20.100000000000001" customHeight="1" x14ac:dyDescent="0.2"/>
  </sheetData>
  <mergeCells count="11">
    <mergeCell ref="C105:E105"/>
    <mergeCell ref="A1:E1"/>
    <mergeCell ref="C4:E4"/>
    <mergeCell ref="C12:E12"/>
    <mergeCell ref="A36:E36"/>
    <mergeCell ref="C38:E38"/>
    <mergeCell ref="A69:E69"/>
    <mergeCell ref="C71:E71"/>
    <mergeCell ref="A77:E77"/>
    <mergeCell ref="C79:E79"/>
    <mergeCell ref="A103:E103"/>
  </mergeCells>
  <pageMargins left="0.74803149606299213" right="0.74803149606299213" top="0.98425196850393704" bottom="0.98425196850393704" header="0.51181102362204722" footer="0.51181102362204722"/>
  <pageSetup paperSize="9" scale="76" fitToHeight="8" orientation="portrait" horizontalDpi="300" verticalDpi="300" r:id="rId1"/>
  <headerFooter alignWithMargins="0"/>
  <rowBreaks count="3" manualBreakCount="3">
    <brk id="35" max="16383" man="1"/>
    <brk id="75" max="16383" man="1"/>
    <brk id="102" max="16383" man="1"/>
  </rowBreaks>
  <colBreaks count="1" manualBreakCount="1">
    <brk id="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47D8-529E-4277-8BDC-60CDF0B7A388}">
  <dimension ref="A1:G96"/>
  <sheetViews>
    <sheetView showGridLines="0" zoomScale="80" zoomScaleNormal="80" zoomScaleSheetLayoutView="100" workbookViewId="0">
      <selection activeCell="I10" sqref="I10"/>
    </sheetView>
  </sheetViews>
  <sheetFormatPr defaultColWidth="9.140625" defaultRowHeight="12.75" x14ac:dyDescent="0.2"/>
  <cols>
    <col min="1" max="1" width="4.85546875" style="270" customWidth="1"/>
    <col min="2" max="2" width="38.7109375" style="270" customWidth="1"/>
    <col min="3" max="4" width="17.5703125" style="270" customWidth="1"/>
    <col min="5" max="5" width="15.7109375" style="270" customWidth="1"/>
    <col min="6" max="16384" width="9.140625" style="270"/>
  </cols>
  <sheetData>
    <row r="1" spans="1:7" ht="57" customHeight="1" x14ac:dyDescent="0.2">
      <c r="A1" s="320"/>
      <c r="B1" s="452" t="s">
        <v>175</v>
      </c>
      <c r="C1" s="452"/>
      <c r="D1" s="452"/>
      <c r="E1" s="452"/>
    </row>
    <row r="2" spans="1:7" ht="20.100000000000001" customHeight="1" x14ac:dyDescent="0.2">
      <c r="A2" s="320"/>
      <c r="B2" s="291"/>
      <c r="C2" s="291"/>
      <c r="D2" s="291"/>
      <c r="E2" s="291"/>
    </row>
    <row r="3" spans="1:7" ht="20.100000000000001" customHeight="1" thickBot="1" x14ac:dyDescent="0.25">
      <c r="A3" s="319"/>
      <c r="B3" s="319"/>
      <c r="C3" s="319"/>
      <c r="D3" s="319"/>
      <c r="E3" s="319"/>
    </row>
    <row r="4" spans="1:7" ht="20.100000000000001" customHeight="1" thickBot="1" x14ac:dyDescent="0.25">
      <c r="A4" s="280" t="s">
        <v>1</v>
      </c>
      <c r="B4" s="280" t="s">
        <v>2</v>
      </c>
      <c r="C4" s="426" t="s">
        <v>172</v>
      </c>
      <c r="D4" s="448"/>
      <c r="E4" s="427"/>
    </row>
    <row r="5" spans="1:7" ht="20.100000000000001" customHeight="1" thickBot="1" x14ac:dyDescent="0.25">
      <c r="A5" s="298"/>
      <c r="B5" s="158"/>
      <c r="C5" s="34">
        <v>2024</v>
      </c>
      <c r="D5" s="34">
        <v>2025</v>
      </c>
      <c r="E5" s="16" t="s">
        <v>170</v>
      </c>
    </row>
    <row r="6" spans="1:7" ht="20.100000000000001" customHeight="1" x14ac:dyDescent="0.2">
      <c r="A6" s="315" t="s">
        <v>6</v>
      </c>
      <c r="B6" s="161" t="s">
        <v>246</v>
      </c>
      <c r="C6" s="324">
        <f>+C34</f>
        <v>3.1419999999999999</v>
      </c>
      <c r="D6" s="324">
        <f>+D34</f>
        <v>3.1640000000000001</v>
      </c>
      <c r="E6" s="305">
        <f>+(D6-C6)*100</f>
        <v>2.2000000000000242</v>
      </c>
      <c r="F6" s="302"/>
      <c r="G6" s="316"/>
    </row>
    <row r="7" spans="1:7" ht="20.100000000000001" customHeight="1" thickBot="1" x14ac:dyDescent="0.25">
      <c r="A7" s="313" t="s">
        <v>8</v>
      </c>
      <c r="B7" s="165" t="s">
        <v>247</v>
      </c>
      <c r="C7" s="323">
        <f>+C67</f>
        <v>1.53</v>
      </c>
      <c r="D7" s="323">
        <f>+D67</f>
        <v>1.5129999999999999</v>
      </c>
      <c r="E7" s="305">
        <f>+(D7-C7)*100</f>
        <v>-1.7000000000000126</v>
      </c>
      <c r="F7" s="302"/>
      <c r="G7" s="316"/>
    </row>
    <row r="8" spans="1:7" ht="20.100000000000001" customHeight="1" thickBot="1" x14ac:dyDescent="0.25">
      <c r="A8" s="311"/>
      <c r="B8" s="166" t="s">
        <v>10</v>
      </c>
      <c r="C8" s="322">
        <v>2.0350000000000001</v>
      </c>
      <c r="D8" s="322">
        <v>2.024</v>
      </c>
      <c r="E8" s="303">
        <f>+(D8-C8)*100</f>
        <v>-1.1000000000000121</v>
      </c>
      <c r="F8" s="302"/>
      <c r="G8" s="316"/>
    </row>
    <row r="9" spans="1:7" ht="20.100000000000001" customHeight="1" x14ac:dyDescent="0.2">
      <c r="G9" s="316"/>
    </row>
    <row r="10" spans="1:7" ht="61.5" customHeight="1" x14ac:dyDescent="0.2">
      <c r="A10" s="320"/>
      <c r="B10" s="452" t="s">
        <v>174</v>
      </c>
      <c r="C10" s="452"/>
      <c r="D10" s="452"/>
      <c r="E10" s="452"/>
      <c r="G10" s="316"/>
    </row>
    <row r="11" spans="1:7" ht="20.100000000000001" customHeight="1" thickBot="1" x14ac:dyDescent="0.25">
      <c r="A11" s="319"/>
      <c r="B11" s="319"/>
      <c r="C11" s="319"/>
      <c r="D11" s="319"/>
      <c r="E11" s="319"/>
      <c r="G11" s="316"/>
    </row>
    <row r="12" spans="1:7" ht="20.100000000000001" customHeight="1" thickBot="1" x14ac:dyDescent="0.25">
      <c r="A12" s="280" t="s">
        <v>1</v>
      </c>
      <c r="B12" s="280" t="s">
        <v>12</v>
      </c>
      <c r="C12" s="426" t="s">
        <v>172</v>
      </c>
      <c r="D12" s="448"/>
      <c r="E12" s="427"/>
      <c r="G12" s="316"/>
    </row>
    <row r="13" spans="1:7" ht="20.100000000000001" customHeight="1" thickBot="1" x14ac:dyDescent="0.25">
      <c r="A13" s="298"/>
      <c r="B13" s="321"/>
      <c r="C13" s="34">
        <f>+C5</f>
        <v>2024</v>
      </c>
      <c r="D13" s="34">
        <f>+D5</f>
        <v>2025</v>
      </c>
      <c r="E13" s="16" t="s">
        <v>170</v>
      </c>
      <c r="G13" s="316"/>
    </row>
    <row r="14" spans="1:7" ht="20.100000000000001" customHeight="1" x14ac:dyDescent="0.2">
      <c r="A14" s="22" t="s">
        <v>6</v>
      </c>
      <c r="B14" s="308" t="s">
        <v>13</v>
      </c>
      <c r="C14" s="312">
        <v>5.7320000000000002</v>
      </c>
      <c r="D14" s="312">
        <v>6.0140000000000002</v>
      </c>
      <c r="E14" s="305">
        <f t="shared" ref="E14:E34" si="0">+(D14-C14)*100</f>
        <v>28.200000000000003</v>
      </c>
      <c r="F14" s="302"/>
      <c r="G14" s="316"/>
    </row>
    <row r="15" spans="1:7" ht="20.100000000000001" customHeight="1" x14ac:dyDescent="0.2">
      <c r="A15" s="22" t="s">
        <v>8</v>
      </c>
      <c r="B15" s="308" t="s">
        <v>14</v>
      </c>
      <c r="C15" s="312">
        <v>3.1230000000000002</v>
      </c>
      <c r="D15" s="312">
        <v>3.2970000000000002</v>
      </c>
      <c r="E15" s="305">
        <f t="shared" si="0"/>
        <v>17.399999999999991</v>
      </c>
      <c r="F15" s="302"/>
      <c r="G15" s="316"/>
    </row>
    <row r="16" spans="1:7" ht="20.100000000000001" customHeight="1" x14ac:dyDescent="0.2">
      <c r="A16" s="22" t="s">
        <v>15</v>
      </c>
      <c r="B16" s="308" t="s">
        <v>16</v>
      </c>
      <c r="C16" s="312">
        <v>1.641</v>
      </c>
      <c r="D16" s="312">
        <v>1.5940000000000001</v>
      </c>
      <c r="E16" s="305">
        <f t="shared" si="0"/>
        <v>-4.6999999999999931</v>
      </c>
      <c r="F16" s="302"/>
      <c r="G16" s="316"/>
    </row>
    <row r="17" spans="1:7" ht="20.100000000000001" customHeight="1" x14ac:dyDescent="0.2">
      <c r="A17" s="22" t="s">
        <v>17</v>
      </c>
      <c r="B17" s="308" t="s">
        <v>18</v>
      </c>
      <c r="C17" s="312">
        <v>1.91</v>
      </c>
      <c r="D17" s="312">
        <v>1.911</v>
      </c>
      <c r="E17" s="305">
        <f t="shared" si="0"/>
        <v>0.10000000000001119</v>
      </c>
      <c r="F17" s="302"/>
      <c r="G17" s="316"/>
    </row>
    <row r="18" spans="1:7" ht="20.100000000000001" customHeight="1" x14ac:dyDescent="0.2">
      <c r="A18" s="22" t="s">
        <v>19</v>
      </c>
      <c r="B18" s="308" t="s">
        <v>20</v>
      </c>
      <c r="C18" s="312">
        <v>4.2389999999999999</v>
      </c>
      <c r="D18" s="312">
        <v>-2.944</v>
      </c>
      <c r="E18" s="305">
        <f t="shared" si="0"/>
        <v>-718.3</v>
      </c>
      <c r="F18" s="302"/>
      <c r="G18" s="316"/>
    </row>
    <row r="19" spans="1:7" ht="20.100000000000001" customHeight="1" x14ac:dyDescent="0.2">
      <c r="A19" s="22" t="s">
        <v>21</v>
      </c>
      <c r="B19" s="308" t="s">
        <v>22</v>
      </c>
      <c r="C19" s="312">
        <v>3.2789999999999999</v>
      </c>
      <c r="D19" s="312">
        <v>3.3759999999999999</v>
      </c>
      <c r="E19" s="305">
        <f t="shared" si="0"/>
        <v>9.6999999999999975</v>
      </c>
      <c r="F19" s="302"/>
      <c r="G19" s="316"/>
    </row>
    <row r="20" spans="1:7" ht="20.100000000000001" customHeight="1" x14ac:dyDescent="0.2">
      <c r="A20" s="22" t="s">
        <v>23</v>
      </c>
      <c r="B20" s="308" t="s">
        <v>24</v>
      </c>
      <c r="C20" s="312">
        <v>0.64400000000000002</v>
      </c>
      <c r="D20" s="312">
        <v>0.57499999999999996</v>
      </c>
      <c r="E20" s="305">
        <f t="shared" si="0"/>
        <v>-6.9000000000000057</v>
      </c>
      <c r="F20" s="302"/>
      <c r="G20" s="316"/>
    </row>
    <row r="21" spans="1:7" ht="20.100000000000001" customHeight="1" x14ac:dyDescent="0.2">
      <c r="A21" s="22" t="s">
        <v>25</v>
      </c>
      <c r="B21" s="308" t="s">
        <v>26</v>
      </c>
      <c r="C21" s="312">
        <v>5.1660000000000004</v>
      </c>
      <c r="D21" s="312">
        <v>5.55</v>
      </c>
      <c r="E21" s="305">
        <f t="shared" si="0"/>
        <v>38.399999999999949</v>
      </c>
      <c r="F21" s="302"/>
      <c r="G21" s="316"/>
    </row>
    <row r="22" spans="1:7" ht="20.100000000000001" customHeight="1" x14ac:dyDescent="0.2">
      <c r="A22" s="22" t="s">
        <v>27</v>
      </c>
      <c r="B22" s="308" t="s">
        <v>28</v>
      </c>
      <c r="C22" s="312">
        <v>39.185000000000002</v>
      </c>
      <c r="D22" s="312">
        <v>40.633000000000003</v>
      </c>
      <c r="E22" s="305">
        <f t="shared" si="0"/>
        <v>144.80000000000004</v>
      </c>
      <c r="F22" s="302"/>
      <c r="G22" s="316"/>
    </row>
    <row r="23" spans="1:7" ht="20.100000000000001" customHeight="1" x14ac:dyDescent="0.2">
      <c r="A23" s="22" t="s">
        <v>29</v>
      </c>
      <c r="B23" s="308" t="s">
        <v>30</v>
      </c>
      <c r="C23" s="312">
        <v>5.93</v>
      </c>
      <c r="D23" s="312">
        <v>9.5579999999999998</v>
      </c>
      <c r="E23" s="305">
        <f t="shared" si="0"/>
        <v>362.8</v>
      </c>
      <c r="F23" s="302"/>
      <c r="G23" s="316"/>
    </row>
    <row r="24" spans="1:7" ht="20.100000000000001" customHeight="1" x14ac:dyDescent="0.2">
      <c r="A24" s="22" t="s">
        <v>31</v>
      </c>
      <c r="B24" s="308" t="s">
        <v>32</v>
      </c>
      <c r="C24" s="312">
        <v>0.218</v>
      </c>
      <c r="D24" s="312">
        <v>0.22600000000000001</v>
      </c>
      <c r="E24" s="305">
        <f t="shared" si="0"/>
        <v>0.80000000000000071</v>
      </c>
      <c r="F24" s="302"/>
      <c r="G24" s="316"/>
    </row>
    <row r="25" spans="1:7" ht="20.100000000000001" customHeight="1" x14ac:dyDescent="0.2">
      <c r="A25" s="22" t="s">
        <v>33</v>
      </c>
      <c r="B25" s="308" t="s">
        <v>34</v>
      </c>
      <c r="C25" s="312">
        <v>2.3820000000000001</v>
      </c>
      <c r="D25" s="312">
        <v>2.3860000000000001</v>
      </c>
      <c r="E25" s="305">
        <f t="shared" si="0"/>
        <v>0.40000000000000036</v>
      </c>
      <c r="F25" s="302"/>
      <c r="G25" s="316"/>
    </row>
    <row r="26" spans="1:7" ht="20.100000000000001" customHeight="1" x14ac:dyDescent="0.2">
      <c r="A26" s="22" t="s">
        <v>35</v>
      </c>
      <c r="B26" s="308" t="s">
        <v>36</v>
      </c>
      <c r="C26" s="312">
        <v>19.033000000000001</v>
      </c>
      <c r="D26" s="312">
        <v>19.634</v>
      </c>
      <c r="E26" s="305">
        <f t="shared" si="0"/>
        <v>60.099999999999909</v>
      </c>
      <c r="F26" s="302"/>
      <c r="G26" s="316"/>
    </row>
    <row r="27" spans="1:7" ht="20.100000000000001" customHeight="1" x14ac:dyDescent="0.2">
      <c r="A27" s="22" t="s">
        <v>37</v>
      </c>
      <c r="B27" s="308" t="s">
        <v>38</v>
      </c>
      <c r="C27" s="312">
        <v>3.3</v>
      </c>
      <c r="D27" s="312">
        <v>1.6779999999999999</v>
      </c>
      <c r="E27" s="305">
        <f t="shared" si="0"/>
        <v>-162.19999999999999</v>
      </c>
      <c r="F27" s="302"/>
      <c r="G27" s="316"/>
    </row>
    <row r="28" spans="1:7" ht="20.100000000000001" customHeight="1" x14ac:dyDescent="0.2">
      <c r="A28" s="22" t="s">
        <v>39</v>
      </c>
      <c r="B28" s="308" t="s">
        <v>40</v>
      </c>
      <c r="C28" s="312">
        <v>1.879</v>
      </c>
      <c r="D28" s="312">
        <v>1.72</v>
      </c>
      <c r="E28" s="305">
        <f t="shared" si="0"/>
        <v>-15.900000000000002</v>
      </c>
      <c r="F28" s="302"/>
      <c r="G28" s="316"/>
    </row>
    <row r="29" spans="1:7" ht="20.100000000000001" customHeight="1" x14ac:dyDescent="0.2">
      <c r="A29" s="22" t="s">
        <v>41</v>
      </c>
      <c r="B29" s="308" t="s">
        <v>42</v>
      </c>
      <c r="C29" s="312">
        <v>0.57699999999999996</v>
      </c>
      <c r="D29" s="312">
        <v>0.57199999999999995</v>
      </c>
      <c r="E29" s="305">
        <f t="shared" si="0"/>
        <v>-0.50000000000000044</v>
      </c>
      <c r="F29" s="302"/>
      <c r="G29" s="316"/>
    </row>
    <row r="30" spans="1:7" ht="20.100000000000001" customHeight="1" x14ac:dyDescent="0.2">
      <c r="A30" s="22" t="s">
        <v>43</v>
      </c>
      <c r="B30" s="308" t="s">
        <v>44</v>
      </c>
      <c r="C30" s="312">
        <v>1.7350000000000001</v>
      </c>
      <c r="D30" s="312">
        <v>1.5640000000000001</v>
      </c>
      <c r="E30" s="305">
        <f t="shared" si="0"/>
        <v>-17.100000000000005</v>
      </c>
      <c r="F30" s="302"/>
      <c r="G30" s="316"/>
    </row>
    <row r="31" spans="1:7" ht="20.100000000000001" customHeight="1" x14ac:dyDescent="0.2">
      <c r="A31" s="22" t="s">
        <v>45</v>
      </c>
      <c r="B31" s="308" t="s">
        <v>46</v>
      </c>
      <c r="C31" s="312">
        <v>1.9490000000000001</v>
      </c>
      <c r="D31" s="312">
        <v>1.841</v>
      </c>
      <c r="E31" s="305">
        <f t="shared" si="0"/>
        <v>-10.80000000000001</v>
      </c>
      <c r="F31" s="302"/>
      <c r="G31" s="316"/>
    </row>
    <row r="32" spans="1:7" ht="20.100000000000001" customHeight="1" x14ac:dyDescent="0.2">
      <c r="A32" s="22" t="s">
        <v>47</v>
      </c>
      <c r="B32" s="308" t="s">
        <v>48</v>
      </c>
      <c r="C32" s="312">
        <v>3.548</v>
      </c>
      <c r="D32" s="312">
        <v>3.1459999999999999</v>
      </c>
      <c r="E32" s="305">
        <f t="shared" si="0"/>
        <v>-40.200000000000017</v>
      </c>
      <c r="F32" s="302"/>
      <c r="G32" s="316"/>
    </row>
    <row r="33" spans="1:7" ht="20.100000000000001" customHeight="1" thickBot="1" x14ac:dyDescent="0.25">
      <c r="A33" s="22" t="s">
        <v>49</v>
      </c>
      <c r="B33" s="308" t="s">
        <v>50</v>
      </c>
      <c r="C33" s="312">
        <v>0.83699999999999997</v>
      </c>
      <c r="D33" s="312">
        <v>0.81299999999999994</v>
      </c>
      <c r="E33" s="305">
        <f t="shared" si="0"/>
        <v>-2.4000000000000021</v>
      </c>
      <c r="F33" s="302"/>
      <c r="G33" s="316"/>
    </row>
    <row r="34" spans="1:7" ht="20.100000000000001" customHeight="1" thickBot="1" x14ac:dyDescent="0.25">
      <c r="A34" s="130"/>
      <c r="B34" s="131" t="s">
        <v>10</v>
      </c>
      <c r="C34" s="317">
        <v>3.1419999999999999</v>
      </c>
      <c r="D34" s="317">
        <v>3.1640000000000001</v>
      </c>
      <c r="E34" s="303">
        <f t="shared" si="0"/>
        <v>2.2000000000000242</v>
      </c>
      <c r="F34" s="302"/>
      <c r="G34" s="316"/>
    </row>
    <row r="35" spans="1:7" ht="20.100000000000001" customHeight="1" x14ac:dyDescent="0.2">
      <c r="G35" s="316"/>
    </row>
    <row r="36" spans="1:7" ht="75.75" customHeight="1" x14ac:dyDescent="0.2">
      <c r="A36" s="320"/>
      <c r="B36" s="452" t="s">
        <v>173</v>
      </c>
      <c r="C36" s="452"/>
      <c r="D36" s="452"/>
      <c r="E36" s="452"/>
      <c r="G36" s="316"/>
    </row>
    <row r="37" spans="1:7" ht="20.100000000000001" customHeight="1" thickBot="1" x14ac:dyDescent="0.25">
      <c r="A37" s="319"/>
      <c r="B37" s="319"/>
      <c r="C37" s="319"/>
      <c r="D37" s="319"/>
      <c r="E37" s="319"/>
      <c r="G37" s="316"/>
    </row>
    <row r="38" spans="1:7" ht="20.100000000000001" customHeight="1" thickBot="1" x14ac:dyDescent="0.25">
      <c r="A38" s="280" t="s">
        <v>1</v>
      </c>
      <c r="B38" s="288" t="s">
        <v>12</v>
      </c>
      <c r="C38" s="426" t="s">
        <v>172</v>
      </c>
      <c r="D38" s="448"/>
      <c r="E38" s="427"/>
      <c r="G38" s="316"/>
    </row>
    <row r="39" spans="1:7" ht="20.100000000000001" customHeight="1" thickBot="1" x14ac:dyDescent="0.25">
      <c r="A39" s="298"/>
      <c r="B39" s="318"/>
      <c r="C39" s="34">
        <f>+C5</f>
        <v>2024</v>
      </c>
      <c r="D39" s="34">
        <f>+D5</f>
        <v>2025</v>
      </c>
      <c r="E39" s="16" t="s">
        <v>170</v>
      </c>
      <c r="G39" s="316"/>
    </row>
    <row r="40" spans="1:7" ht="18.75" customHeight="1" x14ac:dyDescent="0.2">
      <c r="A40" s="10" t="s">
        <v>6</v>
      </c>
      <c r="B40" s="270" t="s">
        <v>52</v>
      </c>
      <c r="C40" s="312">
        <v>1.595</v>
      </c>
      <c r="D40" s="312">
        <v>1.8009999999999999</v>
      </c>
      <c r="E40" s="305">
        <f t="shared" ref="E40:E67" si="1">+(D40-C40)*100</f>
        <v>20.599999999999994</v>
      </c>
      <c r="F40" s="302"/>
      <c r="G40" s="316"/>
    </row>
    <row r="41" spans="1:7" ht="20.100000000000001" customHeight="1" x14ac:dyDescent="0.2">
      <c r="A41" s="22" t="s">
        <v>8</v>
      </c>
      <c r="B41" s="308" t="s">
        <v>53</v>
      </c>
      <c r="C41" s="312">
        <v>1.5840000000000001</v>
      </c>
      <c r="D41" s="312">
        <v>1.6459999999999999</v>
      </c>
      <c r="E41" s="305">
        <f t="shared" si="1"/>
        <v>6.1999999999999833</v>
      </c>
      <c r="F41" s="302"/>
      <c r="G41" s="316"/>
    </row>
    <row r="42" spans="1:7" ht="20.100000000000001" customHeight="1" x14ac:dyDescent="0.2">
      <c r="A42" s="22" t="s">
        <v>15</v>
      </c>
      <c r="B42" s="308" t="s">
        <v>54</v>
      </c>
      <c r="C42" s="312">
        <v>1.2649999999999999</v>
      </c>
      <c r="D42" s="312">
        <v>1.232</v>
      </c>
      <c r="E42" s="305">
        <f t="shared" si="1"/>
        <v>-3.2999999999999918</v>
      </c>
      <c r="F42" s="302"/>
      <c r="G42" s="316"/>
    </row>
    <row r="43" spans="1:7" ht="20.100000000000001" customHeight="1" x14ac:dyDescent="0.2">
      <c r="A43" s="22" t="s">
        <v>17</v>
      </c>
      <c r="B43" s="308" t="s">
        <v>55</v>
      </c>
      <c r="C43" s="312">
        <v>1.3580000000000001</v>
      </c>
      <c r="D43" s="312">
        <v>1.266</v>
      </c>
      <c r="E43" s="305">
        <f t="shared" si="1"/>
        <v>-9.2000000000000082</v>
      </c>
      <c r="F43" s="302"/>
      <c r="G43" s="316"/>
    </row>
    <row r="44" spans="1:7" ht="20.100000000000001" customHeight="1" x14ac:dyDescent="0.2">
      <c r="A44" s="22" t="s">
        <v>19</v>
      </c>
      <c r="B44" s="308" t="s">
        <v>56</v>
      </c>
      <c r="C44" s="312">
        <v>0.61399999999999999</v>
      </c>
      <c r="D44" s="312">
        <v>0.432</v>
      </c>
      <c r="E44" s="305">
        <f t="shared" si="1"/>
        <v>-18.2</v>
      </c>
      <c r="F44" s="302"/>
      <c r="G44" s="316"/>
    </row>
    <row r="45" spans="1:7" ht="20.100000000000001" customHeight="1" x14ac:dyDescent="0.2">
      <c r="A45" s="22" t="s">
        <v>21</v>
      </c>
      <c r="B45" s="308" t="s">
        <v>57</v>
      </c>
      <c r="C45" s="312">
        <v>1.385</v>
      </c>
      <c r="D45" s="312">
        <v>1.41</v>
      </c>
      <c r="E45" s="305">
        <f t="shared" si="1"/>
        <v>2.4999999999999911</v>
      </c>
      <c r="F45" s="302"/>
      <c r="G45" s="316"/>
    </row>
    <row r="46" spans="1:7" ht="20.100000000000001" customHeight="1" x14ac:dyDescent="0.2">
      <c r="A46" s="22" t="s">
        <v>23</v>
      </c>
      <c r="B46" s="308" t="s">
        <v>58</v>
      </c>
      <c r="C46" s="312">
        <v>6.024</v>
      </c>
      <c r="D46" s="312">
        <v>5.9640000000000004</v>
      </c>
      <c r="E46" s="305">
        <f t="shared" si="1"/>
        <v>-5.9999999999999609</v>
      </c>
      <c r="F46" s="302"/>
      <c r="G46" s="316"/>
    </row>
    <row r="47" spans="1:7" ht="20.100000000000001" customHeight="1" x14ac:dyDescent="0.2">
      <c r="A47" s="22" t="s">
        <v>25</v>
      </c>
      <c r="B47" s="308" t="s">
        <v>59</v>
      </c>
      <c r="C47" s="312">
        <v>1.244</v>
      </c>
      <c r="D47" s="312">
        <v>1.119</v>
      </c>
      <c r="E47" s="305">
        <f t="shared" si="1"/>
        <v>-12.5</v>
      </c>
      <c r="F47" s="302"/>
      <c r="G47" s="316"/>
    </row>
    <row r="48" spans="1:7" ht="20.100000000000001" customHeight="1" x14ac:dyDescent="0.2">
      <c r="A48" s="22" t="s">
        <v>27</v>
      </c>
      <c r="B48" s="308" t="s">
        <v>60</v>
      </c>
      <c r="C48" s="312">
        <v>2.1339999999999999</v>
      </c>
      <c r="D48" s="312">
        <v>2.2519999999999998</v>
      </c>
      <c r="E48" s="305">
        <f t="shared" si="1"/>
        <v>11.799999999999988</v>
      </c>
      <c r="F48" s="302"/>
      <c r="G48" s="316"/>
    </row>
    <row r="49" spans="1:7" ht="20.100000000000001" customHeight="1" x14ac:dyDescent="0.2">
      <c r="A49" s="22" t="s">
        <v>29</v>
      </c>
      <c r="B49" s="308" t="s">
        <v>61</v>
      </c>
      <c r="C49" s="312">
        <v>1.861</v>
      </c>
      <c r="D49" s="312">
        <v>1.8029999999999999</v>
      </c>
      <c r="E49" s="305">
        <f t="shared" si="1"/>
        <v>-5.8000000000000052</v>
      </c>
      <c r="F49" s="302"/>
      <c r="G49" s="316"/>
    </row>
    <row r="50" spans="1:7" ht="20.100000000000001" customHeight="1" x14ac:dyDescent="0.2">
      <c r="A50" s="22" t="s">
        <v>31</v>
      </c>
      <c r="B50" s="308" t="s">
        <v>62</v>
      </c>
      <c r="C50" s="312">
        <v>1.244</v>
      </c>
      <c r="D50" s="312">
        <v>1.226</v>
      </c>
      <c r="E50" s="305">
        <f t="shared" si="1"/>
        <v>-1.8000000000000016</v>
      </c>
      <c r="F50" s="302"/>
      <c r="G50" s="316"/>
    </row>
    <row r="51" spans="1:7" ht="20.100000000000001" customHeight="1" x14ac:dyDescent="0.2">
      <c r="A51" s="22" t="s">
        <v>33</v>
      </c>
      <c r="B51" s="308" t="s">
        <v>63</v>
      </c>
      <c r="C51" s="312">
        <v>2.0430000000000001</v>
      </c>
      <c r="D51" s="312">
        <v>1.996</v>
      </c>
      <c r="E51" s="305">
        <f t="shared" si="1"/>
        <v>-4.7000000000000153</v>
      </c>
      <c r="F51" s="302"/>
      <c r="G51" s="316"/>
    </row>
    <row r="52" spans="1:7" ht="20.100000000000001" customHeight="1" x14ac:dyDescent="0.2">
      <c r="A52" s="22" t="s">
        <v>35</v>
      </c>
      <c r="B52" s="308" t="s">
        <v>64</v>
      </c>
      <c r="C52" s="312">
        <v>1.0760000000000001</v>
      </c>
      <c r="D52" s="312">
        <v>1.149</v>
      </c>
      <c r="E52" s="305">
        <f t="shared" si="1"/>
        <v>7.2999999999999954</v>
      </c>
      <c r="F52" s="302"/>
      <c r="G52" s="316"/>
    </row>
    <row r="53" spans="1:7" ht="20.100000000000001" customHeight="1" x14ac:dyDescent="0.2">
      <c r="A53" s="22" t="s">
        <v>37</v>
      </c>
      <c r="B53" s="308" t="s">
        <v>65</v>
      </c>
      <c r="C53" s="312">
        <v>1.1499999999999999</v>
      </c>
      <c r="D53" s="312">
        <v>1.1779999999999999</v>
      </c>
      <c r="E53" s="305">
        <f t="shared" si="1"/>
        <v>2.8000000000000025</v>
      </c>
      <c r="F53" s="302"/>
      <c r="G53" s="316"/>
    </row>
    <row r="54" spans="1:7" ht="20.100000000000001" customHeight="1" x14ac:dyDescent="0.2">
      <c r="A54" s="22" t="s">
        <v>39</v>
      </c>
      <c r="B54" s="308" t="s">
        <v>66</v>
      </c>
      <c r="C54" s="312">
        <v>1.1639999999999999</v>
      </c>
      <c r="D54" s="312">
        <v>0.86399999999999999</v>
      </c>
      <c r="E54" s="305">
        <f t="shared" si="1"/>
        <v>-29.999999999999993</v>
      </c>
      <c r="F54" s="302"/>
      <c r="G54" s="316"/>
    </row>
    <row r="55" spans="1:7" ht="20.100000000000001" customHeight="1" x14ac:dyDescent="0.2">
      <c r="A55" s="22" t="s">
        <v>41</v>
      </c>
      <c r="B55" s="308" t="s">
        <v>67</v>
      </c>
      <c r="C55" s="312">
        <v>1.667</v>
      </c>
      <c r="D55" s="312">
        <v>1.615</v>
      </c>
      <c r="E55" s="305">
        <f t="shared" si="1"/>
        <v>-5.2000000000000046</v>
      </c>
      <c r="F55" s="302"/>
      <c r="G55" s="316"/>
    </row>
    <row r="56" spans="1:7" ht="20.100000000000001" customHeight="1" x14ac:dyDescent="0.2">
      <c r="A56" s="22" t="s">
        <v>43</v>
      </c>
      <c r="B56" s="308" t="s">
        <v>68</v>
      </c>
      <c r="C56" s="312">
        <v>1.175</v>
      </c>
      <c r="D56" s="312">
        <v>1.0900000000000001</v>
      </c>
      <c r="E56" s="305">
        <f t="shared" si="1"/>
        <v>-8.4999999999999964</v>
      </c>
      <c r="F56" s="302"/>
      <c r="G56" s="316"/>
    </row>
    <row r="57" spans="1:7" ht="20.100000000000001" customHeight="1" x14ac:dyDescent="0.2">
      <c r="A57" s="22" t="s">
        <v>45</v>
      </c>
      <c r="B57" s="308" t="s">
        <v>69</v>
      </c>
      <c r="C57" s="312">
        <v>1.653</v>
      </c>
      <c r="D57" s="312">
        <v>1.6539999999999999</v>
      </c>
      <c r="E57" s="305">
        <f t="shared" si="1"/>
        <v>9.9999999999988987E-2</v>
      </c>
      <c r="F57" s="302"/>
      <c r="G57" s="316"/>
    </row>
    <row r="58" spans="1:7" ht="20.100000000000001" customHeight="1" x14ac:dyDescent="0.2">
      <c r="A58" s="22" t="s">
        <v>47</v>
      </c>
      <c r="B58" s="308" t="s">
        <v>70</v>
      </c>
      <c r="C58" s="312">
        <v>1.248</v>
      </c>
      <c r="D58" s="312">
        <v>1.319</v>
      </c>
      <c r="E58" s="305">
        <f t="shared" si="1"/>
        <v>7.0999999999999952</v>
      </c>
      <c r="F58" s="302"/>
      <c r="G58" s="316"/>
    </row>
    <row r="59" spans="1:7" ht="20.100000000000001" customHeight="1" x14ac:dyDescent="0.2">
      <c r="A59" s="22" t="s">
        <v>49</v>
      </c>
      <c r="B59" s="308" t="s">
        <v>71</v>
      </c>
      <c r="C59" s="312">
        <v>1.8280000000000001</v>
      </c>
      <c r="D59" s="312">
        <v>2.1930000000000001</v>
      </c>
      <c r="E59" s="305">
        <f t="shared" si="1"/>
        <v>36.5</v>
      </c>
      <c r="F59" s="302"/>
      <c r="G59" s="316"/>
    </row>
    <row r="60" spans="1:7" ht="20.100000000000001" customHeight="1" x14ac:dyDescent="0.2">
      <c r="A60" s="22" t="s">
        <v>72</v>
      </c>
      <c r="B60" s="308" t="s">
        <v>73</v>
      </c>
      <c r="C60" s="312">
        <v>0.91400000000000003</v>
      </c>
      <c r="D60" s="312">
        <v>0.79400000000000004</v>
      </c>
      <c r="E60" s="305">
        <f t="shared" si="1"/>
        <v>-12</v>
      </c>
      <c r="F60" s="302"/>
      <c r="G60" s="316"/>
    </row>
    <row r="61" spans="1:7" ht="20.100000000000001" customHeight="1" x14ac:dyDescent="0.2">
      <c r="A61" s="22" t="s">
        <v>74</v>
      </c>
      <c r="B61" s="308" t="s">
        <v>75</v>
      </c>
      <c r="C61" s="312">
        <v>0.629</v>
      </c>
      <c r="D61" s="312">
        <v>0.58099999999999996</v>
      </c>
      <c r="E61" s="305">
        <f t="shared" si="1"/>
        <v>-4.8000000000000043</v>
      </c>
      <c r="F61" s="302"/>
      <c r="G61" s="316"/>
    </row>
    <row r="62" spans="1:7" ht="20.100000000000001" customHeight="1" x14ac:dyDescent="0.2">
      <c r="A62" s="22" t="s">
        <v>76</v>
      </c>
      <c r="B62" s="308" t="s">
        <v>77</v>
      </c>
      <c r="C62" s="312">
        <v>1.3839999999999999</v>
      </c>
      <c r="D62" s="312">
        <v>1.4510000000000001</v>
      </c>
      <c r="E62" s="305">
        <f t="shared" si="1"/>
        <v>6.7000000000000171</v>
      </c>
      <c r="F62" s="302"/>
      <c r="G62" s="316"/>
    </row>
    <row r="63" spans="1:7" ht="20.100000000000001" customHeight="1" x14ac:dyDescent="0.2">
      <c r="A63" s="22" t="s">
        <v>78</v>
      </c>
      <c r="B63" s="308" t="s">
        <v>79</v>
      </c>
      <c r="C63" s="312">
        <v>1.0169999999999999</v>
      </c>
      <c r="D63" s="312">
        <v>0.98299999999999998</v>
      </c>
      <c r="E63" s="305">
        <f t="shared" si="1"/>
        <v>-3.3999999999999919</v>
      </c>
      <c r="F63" s="302"/>
      <c r="G63" s="316"/>
    </row>
    <row r="64" spans="1:7" ht="20.100000000000001" customHeight="1" x14ac:dyDescent="0.2">
      <c r="A64" s="22" t="s">
        <v>80</v>
      </c>
      <c r="B64" s="308" t="s">
        <v>81</v>
      </c>
      <c r="C64" s="312">
        <v>1.5529999999999999</v>
      </c>
      <c r="D64" s="312">
        <v>1.5089999999999999</v>
      </c>
      <c r="E64" s="305">
        <f t="shared" si="1"/>
        <v>-4.4000000000000039</v>
      </c>
      <c r="F64" s="302"/>
      <c r="G64" s="316"/>
    </row>
    <row r="65" spans="1:7" ht="20.100000000000001" customHeight="1" x14ac:dyDescent="0.2">
      <c r="A65" s="22" t="s">
        <v>82</v>
      </c>
      <c r="B65" s="308" t="s">
        <v>83</v>
      </c>
      <c r="C65" s="312">
        <v>1.54</v>
      </c>
      <c r="D65" s="312">
        <v>1.46</v>
      </c>
      <c r="E65" s="305">
        <f t="shared" si="1"/>
        <v>-8.0000000000000071</v>
      </c>
      <c r="F65" s="302"/>
      <c r="G65" s="316"/>
    </row>
    <row r="66" spans="1:7" ht="20.100000000000001" customHeight="1" thickBot="1" x14ac:dyDescent="0.25">
      <c r="A66" s="22" t="s">
        <v>84</v>
      </c>
      <c r="B66" s="270" t="s">
        <v>85</v>
      </c>
      <c r="C66" s="312">
        <v>0.71199999999999997</v>
      </c>
      <c r="D66" s="312">
        <v>0.73699999999999999</v>
      </c>
      <c r="E66" s="305">
        <f t="shared" si="1"/>
        <v>2.5000000000000022</v>
      </c>
      <c r="F66" s="302"/>
      <c r="G66" s="316"/>
    </row>
    <row r="67" spans="1:7" ht="20.100000000000001" customHeight="1" thickBot="1" x14ac:dyDescent="0.25">
      <c r="A67" s="92"/>
      <c r="B67" s="39" t="s">
        <v>10</v>
      </c>
      <c r="C67" s="317">
        <v>1.53</v>
      </c>
      <c r="D67" s="317">
        <v>1.5129999999999999</v>
      </c>
      <c r="E67" s="303">
        <f t="shared" si="1"/>
        <v>-1.7000000000000126</v>
      </c>
      <c r="F67" s="302"/>
      <c r="G67" s="316"/>
    </row>
    <row r="68" spans="1:7" ht="20.100000000000001" customHeight="1" x14ac:dyDescent="0.2"/>
    <row r="69" spans="1:7" ht="20.100000000000001" customHeight="1" x14ac:dyDescent="0.2"/>
    <row r="70" spans="1:7" ht="20.100000000000001" customHeight="1" x14ac:dyDescent="0.2"/>
    <row r="71" spans="1:7" ht="20.100000000000001" customHeight="1" x14ac:dyDescent="0.2"/>
    <row r="72" spans="1:7" ht="20.100000000000001" customHeight="1" x14ac:dyDescent="0.2"/>
    <row r="73" spans="1:7" ht="20.100000000000001" customHeight="1" x14ac:dyDescent="0.2"/>
    <row r="74" spans="1:7" ht="20.100000000000001" customHeight="1" x14ac:dyDescent="0.2"/>
    <row r="75" spans="1:7" ht="20.100000000000001" customHeight="1" x14ac:dyDescent="0.2"/>
    <row r="76" spans="1:7" ht="20.100000000000001" customHeight="1" x14ac:dyDescent="0.2"/>
    <row r="77" spans="1:7" ht="20.100000000000001" customHeight="1" x14ac:dyDescent="0.2"/>
    <row r="78" spans="1:7" ht="20.100000000000001" customHeight="1" x14ac:dyDescent="0.2"/>
    <row r="79" spans="1:7" ht="20.100000000000001" customHeight="1" x14ac:dyDescent="0.2"/>
    <row r="80" spans="1:7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</sheetData>
  <mergeCells count="6">
    <mergeCell ref="C4:E4"/>
    <mergeCell ref="C12:E12"/>
    <mergeCell ref="C38:E38"/>
    <mergeCell ref="B10:E10"/>
    <mergeCell ref="B1:E1"/>
    <mergeCell ref="B36:E36"/>
  </mergeCells>
  <conditionalFormatting sqref="G6:G67">
    <cfRule type="cellIs" dxfId="1" priority="1" operator="not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5" fitToHeight="5" orientation="portrait" r:id="rId1"/>
  <headerFooter alignWithMargins="0"/>
  <rowBreaks count="1" manualBreakCount="1">
    <brk id="3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388A-F610-4D9E-913E-6F150FA1632A}">
  <dimension ref="A1:G205"/>
  <sheetViews>
    <sheetView showGridLines="0" topLeftCell="A36" zoomScale="85" zoomScaleNormal="85" zoomScaleSheetLayoutView="100" workbookViewId="0">
      <selection activeCell="B63" sqref="B63"/>
    </sheetView>
  </sheetViews>
  <sheetFormatPr defaultColWidth="9.140625" defaultRowHeight="12.75" x14ac:dyDescent="0.2"/>
  <cols>
    <col min="1" max="1" width="4.140625" style="270" customWidth="1"/>
    <col min="2" max="2" width="36" style="270" customWidth="1"/>
    <col min="3" max="3" width="17.42578125" style="270" customWidth="1"/>
    <col min="4" max="4" width="17.28515625" style="270" customWidth="1"/>
    <col min="5" max="5" width="17" style="270" customWidth="1"/>
    <col min="6" max="16384" width="9.140625" style="270"/>
  </cols>
  <sheetData>
    <row r="1" spans="1:7" ht="20.100000000000001" customHeight="1" x14ac:dyDescent="0.2">
      <c r="A1" s="423" t="s">
        <v>183</v>
      </c>
      <c r="B1" s="423"/>
      <c r="C1" s="423"/>
      <c r="D1" s="423"/>
      <c r="E1" s="423"/>
    </row>
    <row r="2" spans="1:7" ht="20.100000000000001" customHeight="1" x14ac:dyDescent="0.2">
      <c r="A2" s="300"/>
      <c r="B2" s="300"/>
      <c r="C2" s="300"/>
      <c r="D2" s="300"/>
      <c r="E2" s="300"/>
    </row>
    <row r="3" spans="1:7" ht="20.100000000000001" customHeight="1" thickBot="1" x14ac:dyDescent="0.25">
      <c r="A3" s="281"/>
      <c r="B3" s="281"/>
      <c r="C3" s="281"/>
      <c r="D3" s="281"/>
      <c r="E3" s="281"/>
    </row>
    <row r="4" spans="1:7" ht="20.100000000000001" customHeight="1" thickBot="1" x14ac:dyDescent="0.25">
      <c r="A4" s="280" t="s">
        <v>1</v>
      </c>
      <c r="B4" s="288" t="s">
        <v>2</v>
      </c>
      <c r="C4" s="426" t="s">
        <v>183</v>
      </c>
      <c r="D4" s="448"/>
      <c r="E4" s="427"/>
    </row>
    <row r="5" spans="1:7" ht="20.100000000000001" customHeight="1" thickBot="1" x14ac:dyDescent="0.25">
      <c r="A5" s="298"/>
      <c r="B5" s="307"/>
      <c r="C5" s="34">
        <v>2024</v>
      </c>
      <c r="D5" s="34">
        <v>2025</v>
      </c>
      <c r="E5" s="16" t="s">
        <v>170</v>
      </c>
    </row>
    <row r="6" spans="1:7" ht="20.100000000000001" customHeight="1" x14ac:dyDescent="0.2">
      <c r="A6" s="315" t="s">
        <v>6</v>
      </c>
      <c r="B6" s="161" t="s">
        <v>246</v>
      </c>
      <c r="C6" s="329">
        <f>+C34</f>
        <v>0.32430721688555264</v>
      </c>
      <c r="D6" s="329">
        <f>+D34</f>
        <v>0.32146622958437227</v>
      </c>
      <c r="E6" s="305">
        <f>+(D6-C6)*100</f>
        <v>-0.28409873011803755</v>
      </c>
      <c r="F6" s="302"/>
      <c r="G6" s="21"/>
    </row>
    <row r="7" spans="1:7" ht="20.100000000000001" customHeight="1" thickBot="1" x14ac:dyDescent="0.25">
      <c r="A7" s="313" t="s">
        <v>8</v>
      </c>
      <c r="B7" s="165" t="s">
        <v>247</v>
      </c>
      <c r="C7" s="325">
        <f>+C67</f>
        <v>0.15558262745205595</v>
      </c>
      <c r="D7" s="325">
        <f>+D67</f>
        <v>0.1787862379949878</v>
      </c>
      <c r="E7" s="305">
        <f>+(D7-C7)*100</f>
        <v>2.3203610542931852</v>
      </c>
      <c r="F7" s="302"/>
      <c r="G7" s="21"/>
    </row>
    <row r="8" spans="1:7" ht="20.100000000000001" customHeight="1" thickBot="1" x14ac:dyDescent="0.25">
      <c r="A8" s="311"/>
      <c r="B8" s="310" t="s">
        <v>121</v>
      </c>
      <c r="C8" s="317">
        <v>0.19476092711404466</v>
      </c>
      <c r="D8" s="317">
        <v>0.22474951431675533</v>
      </c>
      <c r="E8" s="303">
        <f>+(D8-C8)*100</f>
        <v>2.9988587202710666</v>
      </c>
      <c r="F8" s="302"/>
      <c r="G8" s="40"/>
    </row>
    <row r="9" spans="1:7" ht="20.100000000000001" customHeight="1" x14ac:dyDescent="0.2">
      <c r="A9" s="272"/>
      <c r="B9" s="271"/>
      <c r="G9" s="21"/>
    </row>
    <row r="10" spans="1:7" ht="20.100000000000001" customHeight="1" x14ac:dyDescent="0.2">
      <c r="A10" s="423" t="s">
        <v>185</v>
      </c>
      <c r="B10" s="423"/>
      <c r="C10" s="423"/>
      <c r="D10" s="423"/>
      <c r="E10" s="423"/>
      <c r="G10" s="21"/>
    </row>
    <row r="11" spans="1:7" ht="20.100000000000001" customHeight="1" thickBot="1" x14ac:dyDescent="0.25">
      <c r="A11" s="281"/>
      <c r="B11" s="281"/>
      <c r="C11" s="281"/>
      <c r="D11" s="281"/>
      <c r="E11" s="281"/>
      <c r="G11" s="331"/>
    </row>
    <row r="12" spans="1:7" ht="20.100000000000001" customHeight="1" thickBot="1" x14ac:dyDescent="0.25">
      <c r="A12" s="280" t="s">
        <v>1</v>
      </c>
      <c r="B12" s="288" t="s">
        <v>12</v>
      </c>
      <c r="C12" s="426" t="s">
        <v>183</v>
      </c>
      <c r="D12" s="448"/>
      <c r="E12" s="427"/>
      <c r="G12" s="21"/>
    </row>
    <row r="13" spans="1:7" ht="20.100000000000001" customHeight="1" thickBot="1" x14ac:dyDescent="0.25">
      <c r="A13" s="298"/>
      <c r="B13" s="307"/>
      <c r="C13" s="34">
        <f>+C5</f>
        <v>2024</v>
      </c>
      <c r="D13" s="34">
        <f>+D5</f>
        <v>2025</v>
      </c>
      <c r="E13" s="16" t="s">
        <v>170</v>
      </c>
      <c r="G13" s="21"/>
    </row>
    <row r="14" spans="1:7" ht="20.100000000000001" customHeight="1" x14ac:dyDescent="0.2">
      <c r="A14" s="22" t="s">
        <v>6</v>
      </c>
      <c r="B14" s="308" t="s">
        <v>13</v>
      </c>
      <c r="C14" s="330">
        <v>0.43554328035231377</v>
      </c>
      <c r="D14" s="326">
        <v>0.46554208700098465</v>
      </c>
      <c r="E14" s="305">
        <f t="shared" ref="E14:E34" si="0">+(D14-C14)*100</f>
        <v>2.9998806648670886</v>
      </c>
      <c r="F14" s="302"/>
      <c r="G14" s="21"/>
    </row>
    <row r="15" spans="1:7" ht="20.100000000000001" customHeight="1" x14ac:dyDescent="0.2">
      <c r="A15" s="22" t="s">
        <v>8</v>
      </c>
      <c r="B15" s="308" t="s">
        <v>14</v>
      </c>
      <c r="C15" s="330">
        <v>0.11474039714428627</v>
      </c>
      <c r="D15" s="326">
        <v>0.15425696358928639</v>
      </c>
      <c r="E15" s="305">
        <f t="shared" si="0"/>
        <v>3.9516566445000123</v>
      </c>
      <c r="F15" s="302"/>
      <c r="G15" s="21"/>
    </row>
    <row r="16" spans="1:7" ht="20.100000000000001" customHeight="1" x14ac:dyDescent="0.2">
      <c r="A16" s="22" t="s">
        <v>15</v>
      </c>
      <c r="B16" s="308" t="s">
        <v>16</v>
      </c>
      <c r="C16" s="330">
        <v>8.7832474103760202E-2</v>
      </c>
      <c r="D16" s="326">
        <v>0.10431239350736389</v>
      </c>
      <c r="E16" s="305">
        <f t="shared" si="0"/>
        <v>1.6479919403603689</v>
      </c>
      <c r="F16" s="302"/>
      <c r="G16" s="21"/>
    </row>
    <row r="17" spans="1:7" ht="20.100000000000001" customHeight="1" x14ac:dyDescent="0.2">
      <c r="A17" s="22" t="s">
        <v>17</v>
      </c>
      <c r="B17" s="308" t="s">
        <v>18</v>
      </c>
      <c r="C17" s="330">
        <v>0.2263488210706211</v>
      </c>
      <c r="D17" s="326">
        <v>0.20741270857823244</v>
      </c>
      <c r="E17" s="305">
        <f t="shared" si="0"/>
        <v>-1.8936112492388664</v>
      </c>
      <c r="F17" s="302"/>
      <c r="G17" s="21"/>
    </row>
    <row r="18" spans="1:7" ht="20.100000000000001" customHeight="1" x14ac:dyDescent="0.2">
      <c r="A18" s="22" t="s">
        <v>19</v>
      </c>
      <c r="B18" s="308" t="s">
        <v>20</v>
      </c>
      <c r="C18" s="330">
        <v>8.8731077995222465E-2</v>
      </c>
      <c r="D18" s="326">
        <v>5.4106941863975577E-2</v>
      </c>
      <c r="E18" s="305">
        <f t="shared" si="0"/>
        <v>-3.462413613124689</v>
      </c>
      <c r="F18" s="302"/>
      <c r="G18" s="21"/>
    </row>
    <row r="19" spans="1:7" ht="20.100000000000001" customHeight="1" x14ac:dyDescent="0.2">
      <c r="A19" s="22" t="s">
        <v>21</v>
      </c>
      <c r="B19" s="308" t="s">
        <v>22</v>
      </c>
      <c r="C19" s="330">
        <v>0.13006924809485121</v>
      </c>
      <c r="D19" s="326">
        <v>0.24880220829097116</v>
      </c>
      <c r="E19" s="305">
        <f t="shared" si="0"/>
        <v>11.873296019611995</v>
      </c>
      <c r="F19" s="302"/>
      <c r="G19" s="21"/>
    </row>
    <row r="20" spans="1:7" ht="20.100000000000001" customHeight="1" x14ac:dyDescent="0.2">
      <c r="A20" s="22" t="s">
        <v>23</v>
      </c>
      <c r="B20" s="308" t="s">
        <v>24</v>
      </c>
      <c r="C20" s="330">
        <v>8.7919187148643024E-2</v>
      </c>
      <c r="D20" s="326">
        <v>6.6172168477701895E-2</v>
      </c>
      <c r="E20" s="305">
        <f t="shared" si="0"/>
        <v>-2.1747018670941127</v>
      </c>
      <c r="F20" s="302"/>
      <c r="G20" s="21"/>
    </row>
    <row r="21" spans="1:7" ht="20.100000000000001" customHeight="1" x14ac:dyDescent="0.2">
      <c r="A21" s="22" t="s">
        <v>25</v>
      </c>
      <c r="B21" s="308" t="s">
        <v>26</v>
      </c>
      <c r="C21" s="330">
        <v>0.39559772143342364</v>
      </c>
      <c r="D21" s="326">
        <v>0.47058605511471752</v>
      </c>
      <c r="E21" s="305">
        <f t="shared" si="0"/>
        <v>7.4988333681293877</v>
      </c>
      <c r="F21" s="302"/>
      <c r="G21" s="21"/>
    </row>
    <row r="22" spans="1:7" ht="20.100000000000001" customHeight="1" x14ac:dyDescent="0.2">
      <c r="A22" s="22" t="s">
        <v>27</v>
      </c>
      <c r="B22" s="308" t="s">
        <v>28</v>
      </c>
      <c r="C22" s="330">
        <v>0.12074901729706505</v>
      </c>
      <c r="D22" s="326">
        <v>7.8544212410344746E-2</v>
      </c>
      <c r="E22" s="305">
        <f t="shared" si="0"/>
        <v>-4.2204804886720311</v>
      </c>
      <c r="F22" s="302"/>
      <c r="G22" s="21"/>
    </row>
    <row r="23" spans="1:7" ht="20.100000000000001" customHeight="1" x14ac:dyDescent="0.2">
      <c r="A23" s="22" t="s">
        <v>29</v>
      </c>
      <c r="B23" s="308" t="s">
        <v>30</v>
      </c>
      <c r="C23" s="330">
        <v>0.41216328978798755</v>
      </c>
      <c r="D23" s="326">
        <v>0.45920406666844793</v>
      </c>
      <c r="E23" s="305">
        <f t="shared" si="0"/>
        <v>4.7040776880460378</v>
      </c>
      <c r="F23" s="302"/>
      <c r="G23" s="21"/>
    </row>
    <row r="24" spans="1:7" ht="20.100000000000001" customHeight="1" x14ac:dyDescent="0.2">
      <c r="A24" s="22" t="s">
        <v>31</v>
      </c>
      <c r="B24" s="308" t="s">
        <v>32</v>
      </c>
      <c r="C24" s="330">
        <v>8.200973395594216E-2</v>
      </c>
      <c r="D24" s="326">
        <v>3.61331189403074E-2</v>
      </c>
      <c r="E24" s="305">
        <f t="shared" si="0"/>
        <v>-4.5876615015634759</v>
      </c>
      <c r="F24" s="302"/>
      <c r="G24" s="21"/>
    </row>
    <row r="25" spans="1:7" ht="20.100000000000001" customHeight="1" x14ac:dyDescent="0.2">
      <c r="A25" s="22" t="s">
        <v>33</v>
      </c>
      <c r="B25" s="308" t="s">
        <v>34</v>
      </c>
      <c r="C25" s="330">
        <v>0.37192397580878656</v>
      </c>
      <c r="D25" s="326">
        <v>0.36804451094559715</v>
      </c>
      <c r="E25" s="305">
        <f t="shared" si="0"/>
        <v>-0.3879464863189408</v>
      </c>
      <c r="F25" s="302"/>
      <c r="G25" s="21"/>
    </row>
    <row r="26" spans="1:7" ht="20.100000000000001" customHeight="1" x14ac:dyDescent="0.2">
      <c r="A26" s="22" t="s">
        <v>35</v>
      </c>
      <c r="B26" s="308" t="s">
        <v>36</v>
      </c>
      <c r="C26" s="330">
        <v>7.3748320078928023E-2</v>
      </c>
      <c r="D26" s="326">
        <v>2.1508371665246447E-2</v>
      </c>
      <c r="E26" s="305">
        <f t="shared" si="0"/>
        <v>-5.2239948413681576</v>
      </c>
      <c r="F26" s="302"/>
      <c r="G26" s="21"/>
    </row>
    <row r="27" spans="1:7" ht="20.100000000000001" customHeight="1" x14ac:dyDescent="0.2">
      <c r="A27" s="22" t="s">
        <v>37</v>
      </c>
      <c r="B27" s="308" t="s">
        <v>38</v>
      </c>
      <c r="C27" s="330">
        <v>6.138897225615856E-2</v>
      </c>
      <c r="D27" s="326">
        <v>3.7597163395114347E-2</v>
      </c>
      <c r="E27" s="305">
        <f t="shared" si="0"/>
        <v>-2.3791808861044212</v>
      </c>
      <c r="F27" s="302"/>
      <c r="G27" s="21"/>
    </row>
    <row r="28" spans="1:7" ht="20.100000000000001" customHeight="1" x14ac:dyDescent="0.2">
      <c r="A28" s="22" t="s">
        <v>39</v>
      </c>
      <c r="B28" s="308" t="s">
        <v>40</v>
      </c>
      <c r="C28" s="330">
        <v>0.58780818899975151</v>
      </c>
      <c r="D28" s="326">
        <v>0.58771365147324051</v>
      </c>
      <c r="E28" s="305">
        <f t="shared" si="0"/>
        <v>-9.4537526511007108E-3</v>
      </c>
      <c r="F28" s="302"/>
      <c r="G28" s="21"/>
    </row>
    <row r="29" spans="1:7" ht="20.100000000000001" customHeight="1" x14ac:dyDescent="0.2">
      <c r="A29" s="22" t="s">
        <v>41</v>
      </c>
      <c r="B29" s="308" t="s">
        <v>42</v>
      </c>
      <c r="C29" s="330">
        <v>2.0277820050243846E-2</v>
      </c>
      <c r="D29" s="326">
        <v>5.532005505494232E-3</v>
      </c>
      <c r="E29" s="305">
        <f t="shared" si="0"/>
        <v>-1.4745814544749614</v>
      </c>
      <c r="F29" s="302"/>
      <c r="G29" s="21"/>
    </row>
    <row r="30" spans="1:7" ht="20.100000000000001" customHeight="1" x14ac:dyDescent="0.2">
      <c r="A30" s="22" t="s">
        <v>43</v>
      </c>
      <c r="B30" s="308" t="s">
        <v>44</v>
      </c>
      <c r="C30" s="330">
        <v>0.14801760917637885</v>
      </c>
      <c r="D30" s="326">
        <v>0.1346552435830683</v>
      </c>
      <c r="E30" s="305">
        <f t="shared" si="0"/>
        <v>-1.3362365593310555</v>
      </c>
      <c r="F30" s="302"/>
      <c r="G30" s="21"/>
    </row>
    <row r="31" spans="1:7" ht="20.100000000000001" customHeight="1" x14ac:dyDescent="0.2">
      <c r="A31" s="22" t="s">
        <v>45</v>
      </c>
      <c r="B31" s="308" t="s">
        <v>46</v>
      </c>
      <c r="C31" s="330">
        <v>0.21435834569215881</v>
      </c>
      <c r="D31" s="326">
        <v>4.0221140862630927E-2</v>
      </c>
      <c r="E31" s="305">
        <f t="shared" si="0"/>
        <v>-17.413720482952787</v>
      </c>
      <c r="F31" s="302"/>
      <c r="G31" s="21"/>
    </row>
    <row r="32" spans="1:7" ht="20.100000000000001" customHeight="1" x14ac:dyDescent="0.2">
      <c r="A32" s="22" t="s">
        <v>47</v>
      </c>
      <c r="B32" s="308" t="s">
        <v>48</v>
      </c>
      <c r="C32" s="330">
        <v>0.18148172495084447</v>
      </c>
      <c r="D32" s="326">
        <v>7.6433523089925348E-2</v>
      </c>
      <c r="E32" s="305">
        <f t="shared" si="0"/>
        <v>-10.504820186091912</v>
      </c>
      <c r="F32" s="302"/>
      <c r="G32" s="21"/>
    </row>
    <row r="33" spans="1:7" ht="20.100000000000001" customHeight="1" thickBot="1" x14ac:dyDescent="0.25">
      <c r="A33" s="22" t="s">
        <v>49</v>
      </c>
      <c r="B33" s="308" t="s">
        <v>50</v>
      </c>
      <c r="C33" s="330">
        <v>0.29384821093816221</v>
      </c>
      <c r="D33" s="326">
        <v>0.23253309315969922</v>
      </c>
      <c r="E33" s="305">
        <f t="shared" si="0"/>
        <v>-6.1315117778462991</v>
      </c>
      <c r="F33" s="302"/>
      <c r="G33" s="21"/>
    </row>
    <row r="34" spans="1:7" ht="20.100000000000001" customHeight="1" thickBot="1" x14ac:dyDescent="0.25">
      <c r="A34" s="130"/>
      <c r="B34" s="131" t="s">
        <v>10</v>
      </c>
      <c r="C34" s="167">
        <v>0.32430721688555264</v>
      </c>
      <c r="D34" s="167">
        <v>0.32146622958437227</v>
      </c>
      <c r="E34" s="303">
        <f t="shared" si="0"/>
        <v>-0.28409873011803755</v>
      </c>
      <c r="F34" s="302"/>
      <c r="G34" s="21"/>
    </row>
    <row r="35" spans="1:7" ht="20.100000000000001" customHeight="1" x14ac:dyDescent="0.2">
      <c r="G35" s="21"/>
    </row>
    <row r="36" spans="1:7" ht="20.100000000000001" customHeight="1" x14ac:dyDescent="0.2">
      <c r="A36" s="423" t="s">
        <v>184</v>
      </c>
      <c r="B36" s="423"/>
      <c r="C36" s="423"/>
      <c r="D36" s="423"/>
      <c r="E36" s="423"/>
      <c r="G36" s="21"/>
    </row>
    <row r="37" spans="1:7" ht="20.100000000000001" customHeight="1" thickBot="1" x14ac:dyDescent="0.25">
      <c r="A37" s="281"/>
      <c r="B37" s="281"/>
      <c r="C37" s="281"/>
      <c r="D37" s="281"/>
      <c r="E37" s="281"/>
      <c r="G37" s="21"/>
    </row>
    <row r="38" spans="1:7" ht="20.100000000000001" customHeight="1" thickBot="1" x14ac:dyDescent="0.25">
      <c r="A38" s="280" t="s">
        <v>1</v>
      </c>
      <c r="B38" s="288" t="s">
        <v>12</v>
      </c>
      <c r="C38" s="426" t="s">
        <v>183</v>
      </c>
      <c r="D38" s="448"/>
      <c r="E38" s="427"/>
      <c r="G38" s="21"/>
    </row>
    <row r="39" spans="1:7" ht="20.100000000000001" customHeight="1" thickBot="1" x14ac:dyDescent="0.25">
      <c r="A39" s="298"/>
      <c r="B39" s="307"/>
      <c r="C39" s="34">
        <f>+C5</f>
        <v>2024</v>
      </c>
      <c r="D39" s="34">
        <f>+D5</f>
        <v>2025</v>
      </c>
      <c r="E39" s="16" t="s">
        <v>170</v>
      </c>
      <c r="G39" s="21"/>
    </row>
    <row r="40" spans="1:7" ht="20.100000000000001" customHeight="1" x14ac:dyDescent="0.2">
      <c r="A40" s="10" t="s">
        <v>6</v>
      </c>
      <c r="B40" s="270" t="s">
        <v>52</v>
      </c>
      <c r="C40" s="330">
        <v>-0.16849978737528554</v>
      </c>
      <c r="D40" s="330">
        <v>2.3897343394556573E-3</v>
      </c>
      <c r="E40" s="305">
        <f t="shared" ref="E40:E67" si="1">+(D40-C40)*100</f>
        <v>17.088952171474119</v>
      </c>
      <c r="F40" s="302"/>
      <c r="G40" s="21"/>
    </row>
    <row r="41" spans="1:7" ht="20.100000000000001" customHeight="1" x14ac:dyDescent="0.2">
      <c r="A41" s="22" t="s">
        <v>8</v>
      </c>
      <c r="B41" s="308" t="s">
        <v>53</v>
      </c>
      <c r="C41" s="330">
        <v>0.13961597082957863</v>
      </c>
      <c r="D41" s="330">
        <v>0.12312937103568072</v>
      </c>
      <c r="E41" s="305">
        <f t="shared" si="1"/>
        <v>-1.6486599793897909</v>
      </c>
      <c r="F41" s="302"/>
      <c r="G41" s="21"/>
    </row>
    <row r="42" spans="1:7" ht="20.100000000000001" customHeight="1" x14ac:dyDescent="0.2">
      <c r="A42" s="22" t="s">
        <v>15</v>
      </c>
      <c r="B42" s="308" t="s">
        <v>54</v>
      </c>
      <c r="C42" s="330">
        <v>7.3428771868252751E-2</v>
      </c>
      <c r="D42" s="330">
        <v>0.19707490160328037</v>
      </c>
      <c r="E42" s="305">
        <f t="shared" si="1"/>
        <v>12.364612973502762</v>
      </c>
      <c r="F42" s="302"/>
      <c r="G42" s="21"/>
    </row>
    <row r="43" spans="1:7" ht="20.100000000000001" customHeight="1" x14ac:dyDescent="0.2">
      <c r="A43" s="22" t="s">
        <v>17</v>
      </c>
      <c r="B43" s="308" t="s">
        <v>55</v>
      </c>
      <c r="C43" s="330">
        <v>-6.7952003887392131E-3</v>
      </c>
      <c r="D43" s="330">
        <v>-2.3524942075043017E-2</v>
      </c>
      <c r="E43" s="305">
        <f t="shared" si="1"/>
        <v>-1.6729741686303805</v>
      </c>
      <c r="F43" s="302"/>
      <c r="G43" s="21"/>
    </row>
    <row r="44" spans="1:7" ht="20.100000000000001" customHeight="1" x14ac:dyDescent="0.2">
      <c r="A44" s="22" t="s">
        <v>19</v>
      </c>
      <c r="B44" s="308" t="s">
        <v>56</v>
      </c>
      <c r="C44" s="330">
        <v>8.9203473093923971E-2</v>
      </c>
      <c r="D44" s="330">
        <v>4.6798663809586721E-2</v>
      </c>
      <c r="E44" s="305">
        <f t="shared" si="1"/>
        <v>-4.2404809284337253</v>
      </c>
      <c r="F44" s="302"/>
      <c r="G44" s="21"/>
    </row>
    <row r="45" spans="1:7" ht="20.100000000000001" customHeight="1" x14ac:dyDescent="0.2">
      <c r="A45" s="22" t="s">
        <v>21</v>
      </c>
      <c r="B45" s="308" t="s">
        <v>57</v>
      </c>
      <c r="C45" s="330">
        <v>0.19088931590029398</v>
      </c>
      <c r="D45" s="330">
        <v>0.20364079852465358</v>
      </c>
      <c r="E45" s="305">
        <f t="shared" si="1"/>
        <v>1.27514826243596</v>
      </c>
      <c r="F45" s="302"/>
      <c r="G45" s="21"/>
    </row>
    <row r="46" spans="1:7" ht="20.100000000000001" customHeight="1" x14ac:dyDescent="0.2">
      <c r="A46" s="22" t="s">
        <v>23</v>
      </c>
      <c r="B46" s="308" t="s">
        <v>58</v>
      </c>
      <c r="C46" s="330">
        <v>0.15958408769250593</v>
      </c>
      <c r="D46" s="330">
        <v>0.17976202942375441</v>
      </c>
      <c r="E46" s="305">
        <f t="shared" si="1"/>
        <v>2.0177941731248481</v>
      </c>
      <c r="F46" s="302"/>
      <c r="G46" s="21"/>
    </row>
    <row r="47" spans="1:7" ht="20.100000000000001" customHeight="1" x14ac:dyDescent="0.2">
      <c r="A47" s="22" t="s">
        <v>25</v>
      </c>
      <c r="B47" s="308" t="s">
        <v>59</v>
      </c>
      <c r="C47" s="330">
        <v>8.2090201207784347E-2</v>
      </c>
      <c r="D47" s="330">
        <v>9.9067925737905821E-2</v>
      </c>
      <c r="E47" s="305">
        <f t="shared" si="1"/>
        <v>1.6977724530121474</v>
      </c>
      <c r="F47" s="302"/>
      <c r="G47" s="21"/>
    </row>
    <row r="48" spans="1:7" ht="20.100000000000001" customHeight="1" x14ac:dyDescent="0.2">
      <c r="A48" s="22" t="s">
        <v>27</v>
      </c>
      <c r="B48" s="308" t="s">
        <v>60</v>
      </c>
      <c r="C48" s="330">
        <v>0.1507244162450237</v>
      </c>
      <c r="D48" s="330">
        <v>0.22065821465583574</v>
      </c>
      <c r="E48" s="305">
        <f t="shared" si="1"/>
        <v>6.9933798410812038</v>
      </c>
      <c r="F48" s="302"/>
      <c r="G48" s="21"/>
    </row>
    <row r="49" spans="1:7" ht="20.100000000000001" customHeight="1" x14ac:dyDescent="0.2">
      <c r="A49" s="22" t="s">
        <v>29</v>
      </c>
      <c r="B49" s="308" t="s">
        <v>61</v>
      </c>
      <c r="C49" s="330">
        <v>0.13046026208847963</v>
      </c>
      <c r="D49" s="330">
        <v>0.10787371751784668</v>
      </c>
      <c r="E49" s="305">
        <f t="shared" si="1"/>
        <v>-2.2586544570632956</v>
      </c>
      <c r="F49" s="302"/>
      <c r="G49" s="21"/>
    </row>
    <row r="50" spans="1:7" ht="20.100000000000001" customHeight="1" x14ac:dyDescent="0.2">
      <c r="A50" s="22" t="s">
        <v>31</v>
      </c>
      <c r="B50" s="308" t="s">
        <v>62</v>
      </c>
      <c r="C50" s="330">
        <v>0.2278204686144667</v>
      </c>
      <c r="D50" s="330">
        <v>0.23337604940866741</v>
      </c>
      <c r="E50" s="305">
        <f t="shared" si="1"/>
        <v>0.55555807942007096</v>
      </c>
      <c r="F50" s="302"/>
      <c r="G50" s="21"/>
    </row>
    <row r="51" spans="1:7" ht="20.100000000000001" customHeight="1" x14ac:dyDescent="0.2">
      <c r="A51" s="22" t="s">
        <v>33</v>
      </c>
      <c r="B51" s="308" t="s">
        <v>63</v>
      </c>
      <c r="C51" s="330">
        <v>0.13932978317174394</v>
      </c>
      <c r="D51" s="330">
        <v>0.15445192209786168</v>
      </c>
      <c r="E51" s="305">
        <f t="shared" si="1"/>
        <v>1.5122138926117745</v>
      </c>
      <c r="F51" s="302"/>
      <c r="G51" s="21"/>
    </row>
    <row r="52" spans="1:7" ht="20.100000000000001" customHeight="1" x14ac:dyDescent="0.2">
      <c r="A52" s="22" t="s">
        <v>35</v>
      </c>
      <c r="B52" s="308" t="s">
        <v>64</v>
      </c>
      <c r="C52" s="330">
        <v>-0.44186782440117645</v>
      </c>
      <c r="D52" s="330">
        <v>-0.30519052200164482</v>
      </c>
      <c r="E52" s="305">
        <f t="shared" si="1"/>
        <v>13.667730239953164</v>
      </c>
      <c r="F52" s="302"/>
      <c r="G52" s="21"/>
    </row>
    <row r="53" spans="1:7" ht="20.100000000000001" customHeight="1" x14ac:dyDescent="0.2">
      <c r="A53" s="22" t="s">
        <v>37</v>
      </c>
      <c r="B53" s="308" t="s">
        <v>65</v>
      </c>
      <c r="C53" s="330">
        <v>1.4765315265267984E-3</v>
      </c>
      <c r="D53" s="330">
        <v>0.22053524753431208</v>
      </c>
      <c r="E53" s="305">
        <f t="shared" si="1"/>
        <v>21.905871600778529</v>
      </c>
      <c r="F53" s="302"/>
      <c r="G53" s="21"/>
    </row>
    <row r="54" spans="1:7" ht="20.100000000000001" customHeight="1" x14ac:dyDescent="0.2">
      <c r="A54" s="22" t="s">
        <v>39</v>
      </c>
      <c r="B54" s="308" t="s">
        <v>66</v>
      </c>
      <c r="C54" s="330">
        <v>0.10511884293451315</v>
      </c>
      <c r="D54" s="330">
        <v>0.11706122489794943</v>
      </c>
      <c r="E54" s="305">
        <f t="shared" si="1"/>
        <v>1.1942381963436277</v>
      </c>
      <c r="F54" s="302"/>
      <c r="G54" s="21"/>
    </row>
    <row r="55" spans="1:7" ht="20.100000000000001" customHeight="1" x14ac:dyDescent="0.2">
      <c r="A55" s="22" t="s">
        <v>41</v>
      </c>
      <c r="B55" s="308" t="s">
        <v>67</v>
      </c>
      <c r="C55" s="330">
        <v>0.21311444957062275</v>
      </c>
      <c r="D55" s="330">
        <v>0.13642519615485127</v>
      </c>
      <c r="E55" s="305">
        <f t="shared" si="1"/>
        <v>-7.6689253415771486</v>
      </c>
      <c r="F55" s="302"/>
      <c r="G55" s="21"/>
    </row>
    <row r="56" spans="1:7" ht="20.100000000000001" customHeight="1" x14ac:dyDescent="0.2">
      <c r="A56" s="22" t="s">
        <v>43</v>
      </c>
      <c r="B56" s="308" t="s">
        <v>68</v>
      </c>
      <c r="C56" s="330">
        <v>0.11415417624291872</v>
      </c>
      <c r="D56" s="330">
        <v>0.13783070612288328</v>
      </c>
      <c r="E56" s="305">
        <f t="shared" si="1"/>
        <v>2.3676529879964563</v>
      </c>
      <c r="F56" s="302"/>
      <c r="G56" s="21"/>
    </row>
    <row r="57" spans="1:7" ht="20.100000000000001" customHeight="1" x14ac:dyDescent="0.2">
      <c r="A57" s="22" t="s">
        <v>45</v>
      </c>
      <c r="B57" s="308" t="s">
        <v>69</v>
      </c>
      <c r="C57" s="330">
        <v>0.17057315401508766</v>
      </c>
      <c r="D57" s="330">
        <v>0.19146768734265035</v>
      </c>
      <c r="E57" s="305">
        <f t="shared" si="1"/>
        <v>2.0894533327562694</v>
      </c>
      <c r="F57" s="302"/>
      <c r="G57" s="21"/>
    </row>
    <row r="58" spans="1:7" ht="20.100000000000001" customHeight="1" x14ac:dyDescent="0.2">
      <c r="A58" s="22" t="s">
        <v>47</v>
      </c>
      <c r="B58" s="308" t="s">
        <v>70</v>
      </c>
      <c r="C58" s="330">
        <v>0.11210514584778926</v>
      </c>
      <c r="D58" s="330">
        <v>0.11908738403250022</v>
      </c>
      <c r="E58" s="305">
        <f t="shared" si="1"/>
        <v>0.6982238184710956</v>
      </c>
      <c r="F58" s="302"/>
      <c r="G58" s="21"/>
    </row>
    <row r="59" spans="1:7" ht="20.100000000000001" customHeight="1" x14ac:dyDescent="0.2">
      <c r="A59" s="22" t="s">
        <v>49</v>
      </c>
      <c r="B59" s="308" t="s">
        <v>71</v>
      </c>
      <c r="C59" s="330">
        <v>3.1041133627933915E-2</v>
      </c>
      <c r="D59" s="330">
        <v>6.4686471218096606E-2</v>
      </c>
      <c r="E59" s="305">
        <f t="shared" si="1"/>
        <v>3.3645337590162692</v>
      </c>
      <c r="F59" s="302"/>
      <c r="G59" s="21"/>
    </row>
    <row r="60" spans="1:7" ht="20.100000000000001" customHeight="1" x14ac:dyDescent="0.2">
      <c r="A60" s="22" t="s">
        <v>72</v>
      </c>
      <c r="B60" s="308" t="s">
        <v>73</v>
      </c>
      <c r="C60" s="330">
        <v>0.17055375882137352</v>
      </c>
      <c r="D60" s="330">
        <v>0.21550878843522642</v>
      </c>
      <c r="E60" s="305">
        <f t="shared" si="1"/>
        <v>4.4955029613852897</v>
      </c>
      <c r="F60" s="302"/>
      <c r="G60" s="21"/>
    </row>
    <row r="61" spans="1:7" ht="20.100000000000001" customHeight="1" x14ac:dyDescent="0.2">
      <c r="A61" s="22" t="s">
        <v>74</v>
      </c>
      <c r="B61" s="308" t="s">
        <v>75</v>
      </c>
      <c r="C61" s="330">
        <v>4.4624062844003463E-2</v>
      </c>
      <c r="D61" s="330">
        <v>0.15016666196438874</v>
      </c>
      <c r="E61" s="305">
        <f t="shared" si="1"/>
        <v>10.554259912038527</v>
      </c>
      <c r="F61" s="302"/>
      <c r="G61" s="21"/>
    </row>
    <row r="62" spans="1:7" ht="20.100000000000001" customHeight="1" x14ac:dyDescent="0.2">
      <c r="A62" s="22" t="s">
        <v>76</v>
      </c>
      <c r="B62" s="308" t="s">
        <v>77</v>
      </c>
      <c r="C62" s="330">
        <v>-0.2428703669159287</v>
      </c>
      <c r="D62" s="330">
        <v>5.5292564304367166E-2</v>
      </c>
      <c r="E62" s="305">
        <f t="shared" si="1"/>
        <v>29.816293122029585</v>
      </c>
      <c r="F62" s="302"/>
      <c r="G62" s="21"/>
    </row>
    <row r="63" spans="1:7" ht="20.100000000000001" customHeight="1" x14ac:dyDescent="0.2">
      <c r="A63" s="22" t="s">
        <v>78</v>
      </c>
      <c r="B63" s="308" t="s">
        <v>79</v>
      </c>
      <c r="C63" s="330">
        <v>3.3565419456591659E-2</v>
      </c>
      <c r="D63" s="330">
        <v>0.10903411510137426</v>
      </c>
      <c r="E63" s="305">
        <f t="shared" si="1"/>
        <v>7.5468695644782589</v>
      </c>
      <c r="F63" s="302"/>
      <c r="G63" s="21"/>
    </row>
    <row r="64" spans="1:7" ht="20.100000000000001" customHeight="1" x14ac:dyDescent="0.2">
      <c r="A64" s="22" t="s">
        <v>80</v>
      </c>
      <c r="B64" s="308" t="s">
        <v>81</v>
      </c>
      <c r="C64" s="330">
        <v>9.8672076384058838E-2</v>
      </c>
      <c r="D64" s="330">
        <v>9.5745720486437688E-2</v>
      </c>
      <c r="E64" s="305">
        <f t="shared" si="1"/>
        <v>-0.29263558976211496</v>
      </c>
      <c r="F64" s="302"/>
      <c r="G64" s="21"/>
    </row>
    <row r="65" spans="1:7" ht="20.100000000000001" customHeight="1" x14ac:dyDescent="0.2">
      <c r="A65" s="22" t="s">
        <v>82</v>
      </c>
      <c r="B65" s="308" t="s">
        <v>83</v>
      </c>
      <c r="C65" s="330">
        <v>0.20475886296641846</v>
      </c>
      <c r="D65" s="330">
        <v>0.21995021014035898</v>
      </c>
      <c r="E65" s="305">
        <f t="shared" si="1"/>
        <v>1.5191347173940524</v>
      </c>
      <c r="F65" s="302"/>
      <c r="G65" s="21"/>
    </row>
    <row r="66" spans="1:7" ht="20.100000000000001" customHeight="1" thickBot="1" x14ac:dyDescent="0.25">
      <c r="A66" s="22" t="s">
        <v>84</v>
      </c>
      <c r="B66" s="270" t="s">
        <v>85</v>
      </c>
      <c r="C66" s="330">
        <v>0.2381979171402851</v>
      </c>
      <c r="D66" s="330">
        <v>0.18432085254174208</v>
      </c>
      <c r="E66" s="305">
        <f t="shared" si="1"/>
        <v>-5.3877064598543019</v>
      </c>
      <c r="F66" s="302"/>
      <c r="G66" s="21"/>
    </row>
    <row r="67" spans="1:7" ht="20.100000000000001" customHeight="1" thickBot="1" x14ac:dyDescent="0.25">
      <c r="A67" s="92"/>
      <c r="B67" s="39" t="s">
        <v>10</v>
      </c>
      <c r="C67" s="167">
        <v>0.15558262745205595</v>
      </c>
      <c r="D67" s="167">
        <v>0.1787862379949878</v>
      </c>
      <c r="E67" s="303">
        <f t="shared" si="1"/>
        <v>2.3203610542931852</v>
      </c>
      <c r="F67" s="302"/>
      <c r="G67" s="21"/>
    </row>
    <row r="68" spans="1:7" ht="20.100000000000001" customHeight="1" x14ac:dyDescent="0.2"/>
    <row r="69" spans="1:7" ht="20.100000000000001" customHeight="1" x14ac:dyDescent="0.2"/>
    <row r="70" spans="1:7" ht="20.100000000000001" customHeight="1" x14ac:dyDescent="0.2"/>
    <row r="71" spans="1:7" ht="20.100000000000001" customHeight="1" x14ac:dyDescent="0.2"/>
    <row r="72" spans="1:7" ht="20.100000000000001" customHeight="1" x14ac:dyDescent="0.2"/>
    <row r="73" spans="1:7" ht="20.100000000000001" customHeight="1" x14ac:dyDescent="0.2"/>
    <row r="74" spans="1:7" ht="20.100000000000001" customHeight="1" x14ac:dyDescent="0.2"/>
    <row r="75" spans="1:7" ht="20.100000000000001" customHeight="1" x14ac:dyDescent="0.2"/>
    <row r="76" spans="1:7" ht="20.100000000000001" customHeight="1" x14ac:dyDescent="0.2"/>
    <row r="77" spans="1:7" ht="20.100000000000001" customHeight="1" x14ac:dyDescent="0.2"/>
    <row r="78" spans="1:7" ht="20.100000000000001" customHeight="1" x14ac:dyDescent="0.2"/>
    <row r="79" spans="1:7" ht="20.100000000000001" customHeight="1" x14ac:dyDescent="0.2"/>
    <row r="80" spans="1:7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</sheetData>
  <mergeCells count="6">
    <mergeCell ref="C38:E38"/>
    <mergeCell ref="A1:E1"/>
    <mergeCell ref="C4:E4"/>
    <mergeCell ref="A10:E10"/>
    <mergeCell ref="C12:E12"/>
    <mergeCell ref="A36:E36"/>
  </mergeCells>
  <conditionalFormatting sqref="G6:G10 G12:G67">
    <cfRule type="cellIs" dxfId="0" priority="1" operator="not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72" fitToHeight="4" orientation="portrait" r:id="rId1"/>
  <headerFooter alignWithMargins="0"/>
  <rowBreaks count="1" manualBreakCount="1">
    <brk id="3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D1D6-EE45-47CA-962D-C6A10502DD3A}">
  <dimension ref="A1:F273"/>
  <sheetViews>
    <sheetView showGridLines="0" zoomScale="80" zoomScaleNormal="80" zoomScaleSheetLayoutView="100" workbookViewId="0">
      <selection activeCell="B44" sqref="B44"/>
    </sheetView>
  </sheetViews>
  <sheetFormatPr defaultColWidth="9.140625" defaultRowHeight="12.75" x14ac:dyDescent="0.2"/>
  <cols>
    <col min="1" max="1" width="3.5703125" style="270" customWidth="1"/>
    <col min="2" max="2" width="33.28515625" style="270" customWidth="1"/>
    <col min="3" max="5" width="20.28515625" style="270" customWidth="1"/>
    <col min="6" max="16384" width="9.140625" style="270"/>
  </cols>
  <sheetData>
    <row r="1" spans="1:6" s="291" customFormat="1" ht="20.100000000000001" customHeight="1" x14ac:dyDescent="0.2">
      <c r="A1" s="423" t="s">
        <v>168</v>
      </c>
      <c r="B1" s="423"/>
      <c r="C1" s="423"/>
      <c r="D1" s="423"/>
      <c r="E1" s="423"/>
    </row>
    <row r="2" spans="1:6" s="291" customFormat="1" ht="20.100000000000001" customHeight="1" x14ac:dyDescent="0.2">
      <c r="A2" s="300"/>
      <c r="B2" s="300"/>
      <c r="C2" s="300"/>
      <c r="D2" s="300"/>
      <c r="E2" s="300"/>
    </row>
    <row r="3" spans="1:6" s="289" customFormat="1" ht="20.100000000000001" customHeight="1" thickBot="1" x14ac:dyDescent="0.25">
      <c r="A3" s="281"/>
      <c r="B3" s="281"/>
      <c r="C3" s="281"/>
      <c r="D3" s="281"/>
      <c r="E3" s="281"/>
    </row>
    <row r="4" spans="1:6" s="271" customFormat="1" ht="20.100000000000001" customHeight="1" thickBot="1" x14ac:dyDescent="0.25">
      <c r="A4" s="280" t="s">
        <v>1</v>
      </c>
      <c r="B4" s="288" t="s">
        <v>2</v>
      </c>
      <c r="C4" s="426" t="s">
        <v>168</v>
      </c>
      <c r="D4" s="448"/>
      <c r="E4" s="427"/>
    </row>
    <row r="5" spans="1:6" s="271" customFormat="1" ht="20.100000000000001" customHeight="1" thickBot="1" x14ac:dyDescent="0.25">
      <c r="A5" s="298"/>
      <c r="B5" s="307"/>
      <c r="C5" s="34">
        <v>2024</v>
      </c>
      <c r="D5" s="34">
        <v>2025</v>
      </c>
      <c r="E5" s="16" t="s">
        <v>170</v>
      </c>
    </row>
    <row r="6" spans="1:6" ht="20.100000000000001" customHeight="1" x14ac:dyDescent="0.2">
      <c r="A6" s="315" t="s">
        <v>6</v>
      </c>
      <c r="B6" s="161" t="s">
        <v>246</v>
      </c>
      <c r="C6" s="314">
        <f>+C34</f>
        <v>4.3999999999999997E-2</v>
      </c>
      <c r="D6" s="314">
        <f>+D34</f>
        <v>4.3999999999999997E-2</v>
      </c>
      <c r="E6" s="305">
        <f>+(D6-C6)*100</f>
        <v>0</v>
      </c>
      <c r="F6" s="302"/>
    </row>
    <row r="7" spans="1:6" ht="20.100000000000001" customHeight="1" thickBot="1" x14ac:dyDescent="0.25">
      <c r="A7" s="313" t="s">
        <v>8</v>
      </c>
      <c r="B7" s="165" t="s">
        <v>247</v>
      </c>
      <c r="C7" s="312">
        <f>+C67</f>
        <v>4.4999999999999998E-2</v>
      </c>
      <c r="D7" s="312">
        <f>+D67</f>
        <v>5.6000000000000001E-2</v>
      </c>
      <c r="E7" s="305">
        <f>+(D7-C7)*100</f>
        <v>1.1000000000000003</v>
      </c>
      <c r="F7" s="302"/>
    </row>
    <row r="8" spans="1:6" s="293" customFormat="1" ht="20.100000000000001" customHeight="1" thickBot="1" x14ac:dyDescent="0.25">
      <c r="A8" s="311"/>
      <c r="B8" s="310" t="s">
        <v>121</v>
      </c>
      <c r="C8" s="309">
        <v>4.4999999999999998E-2</v>
      </c>
      <c r="D8" s="309">
        <v>5.2999999999999999E-2</v>
      </c>
      <c r="E8" s="303">
        <f>+(D8-C8)*100</f>
        <v>0.8</v>
      </c>
      <c r="F8" s="302"/>
    </row>
    <row r="9" spans="1:6" ht="20.100000000000001" customHeight="1" x14ac:dyDescent="0.2">
      <c r="A9" s="272"/>
      <c r="B9" s="271"/>
    </row>
    <row r="10" spans="1:6" s="289" customFormat="1" ht="20.100000000000001" customHeight="1" x14ac:dyDescent="0.2">
      <c r="A10" s="423" t="s">
        <v>171</v>
      </c>
      <c r="B10" s="423"/>
      <c r="C10" s="423"/>
      <c r="D10" s="423"/>
      <c r="E10" s="423"/>
    </row>
    <row r="11" spans="1:6" s="289" customFormat="1" ht="20.100000000000001" customHeight="1" thickBot="1" x14ac:dyDescent="0.25">
      <c r="A11" s="281"/>
      <c r="B11" s="281"/>
      <c r="C11" s="281"/>
      <c r="D11" s="281"/>
      <c r="E11" s="281"/>
    </row>
    <row r="12" spans="1:6" s="271" customFormat="1" ht="20.100000000000001" customHeight="1" thickBot="1" x14ac:dyDescent="0.25">
      <c r="A12" s="280" t="s">
        <v>1</v>
      </c>
      <c r="B12" s="288" t="s">
        <v>12</v>
      </c>
      <c r="C12" s="426" t="s">
        <v>168</v>
      </c>
      <c r="D12" s="448"/>
      <c r="E12" s="427"/>
    </row>
    <row r="13" spans="1:6" s="271" customFormat="1" ht="20.100000000000001" customHeight="1" thickBot="1" x14ac:dyDescent="0.25">
      <c r="A13" s="298"/>
      <c r="B13" s="307"/>
      <c r="C13" s="16">
        <f>+C5</f>
        <v>2024</v>
      </c>
      <c r="D13" s="16">
        <f>+D5</f>
        <v>2025</v>
      </c>
      <c r="E13" s="16" t="s">
        <v>170</v>
      </c>
    </row>
    <row r="14" spans="1:6" ht="20.100000000000001" customHeight="1" x14ac:dyDescent="0.2">
      <c r="A14" s="22" t="s">
        <v>6</v>
      </c>
      <c r="B14" s="308" t="s">
        <v>13</v>
      </c>
      <c r="C14" s="306">
        <v>4.2999999999999997E-2</v>
      </c>
      <c r="D14" s="306">
        <v>4.4999999999999998E-2</v>
      </c>
      <c r="E14" s="305">
        <f t="shared" ref="E14:E34" si="0">+(D14-C14)*100</f>
        <v>0.20000000000000018</v>
      </c>
      <c r="F14" s="302"/>
    </row>
    <row r="15" spans="1:6" ht="20.100000000000001" customHeight="1" x14ac:dyDescent="0.2">
      <c r="A15" s="22" t="s">
        <v>8</v>
      </c>
      <c r="B15" s="308" t="s">
        <v>14</v>
      </c>
      <c r="C15" s="306">
        <v>8.0000000000000002E-3</v>
      </c>
      <c r="D15" s="306">
        <v>0.01</v>
      </c>
      <c r="E15" s="305">
        <f t="shared" si="0"/>
        <v>0.2</v>
      </c>
      <c r="F15" s="302"/>
    </row>
    <row r="16" spans="1:6" ht="20.100000000000001" customHeight="1" x14ac:dyDescent="0.2">
      <c r="A16" s="22" t="s">
        <v>15</v>
      </c>
      <c r="B16" s="308" t="s">
        <v>16</v>
      </c>
      <c r="C16" s="306">
        <v>1.2E-2</v>
      </c>
      <c r="D16" s="306">
        <v>1.7000000000000001E-2</v>
      </c>
      <c r="E16" s="305">
        <f t="shared" si="0"/>
        <v>0.50000000000000011</v>
      </c>
      <c r="F16" s="302"/>
    </row>
    <row r="17" spans="1:6" ht="19.5" customHeight="1" x14ac:dyDescent="0.2">
      <c r="A17" s="22" t="s">
        <v>17</v>
      </c>
      <c r="B17" s="308" t="s">
        <v>18</v>
      </c>
      <c r="C17" s="306">
        <v>4.1000000000000002E-2</v>
      </c>
      <c r="D17" s="306">
        <v>3.6999999999999998E-2</v>
      </c>
      <c r="E17" s="305">
        <f t="shared" si="0"/>
        <v>-0.40000000000000036</v>
      </c>
      <c r="F17" s="302"/>
    </row>
    <row r="18" spans="1:6" ht="20.100000000000001" customHeight="1" x14ac:dyDescent="0.2">
      <c r="A18" s="22" t="s">
        <v>19</v>
      </c>
      <c r="B18" s="308" t="s">
        <v>20</v>
      </c>
      <c r="C18" s="306">
        <v>3.1E-2</v>
      </c>
      <c r="D18" s="306">
        <v>0.03</v>
      </c>
      <c r="E18" s="305">
        <f t="shared" si="0"/>
        <v>-0.10000000000000009</v>
      </c>
      <c r="F18" s="302"/>
    </row>
    <row r="19" spans="1:6" ht="20.100000000000001" customHeight="1" x14ac:dyDescent="0.2">
      <c r="A19" s="22" t="s">
        <v>21</v>
      </c>
      <c r="B19" s="308" t="s">
        <v>22</v>
      </c>
      <c r="C19" s="306">
        <v>1.4999999999999999E-2</v>
      </c>
      <c r="D19" s="306">
        <v>3.3000000000000002E-2</v>
      </c>
      <c r="E19" s="305">
        <f t="shared" si="0"/>
        <v>1.8000000000000003</v>
      </c>
      <c r="F19" s="302"/>
    </row>
    <row r="20" spans="1:6" ht="20.100000000000001" customHeight="1" x14ac:dyDescent="0.2">
      <c r="A20" s="22" t="s">
        <v>23</v>
      </c>
      <c r="B20" s="308" t="s">
        <v>24</v>
      </c>
      <c r="C20" s="306">
        <v>5.6000000000000001E-2</v>
      </c>
      <c r="D20" s="306">
        <v>4.2999999999999997E-2</v>
      </c>
      <c r="E20" s="305">
        <f t="shared" si="0"/>
        <v>-1.3000000000000005</v>
      </c>
      <c r="F20" s="302"/>
    </row>
    <row r="21" spans="1:6" ht="20.100000000000001" customHeight="1" x14ac:dyDescent="0.2">
      <c r="A21" s="22" t="s">
        <v>25</v>
      </c>
      <c r="B21" s="308" t="s">
        <v>26</v>
      </c>
      <c r="C21" s="306">
        <v>2.1999999999999999E-2</v>
      </c>
      <c r="D21" s="306">
        <v>2.1999999999999999E-2</v>
      </c>
      <c r="E21" s="305">
        <f t="shared" si="0"/>
        <v>0</v>
      </c>
      <c r="F21" s="302"/>
    </row>
    <row r="22" spans="1:6" ht="20.100000000000001" customHeight="1" x14ac:dyDescent="0.2">
      <c r="A22" s="22" t="s">
        <v>27</v>
      </c>
      <c r="B22" s="308" t="s">
        <v>28</v>
      </c>
      <c r="C22" s="306">
        <v>8.0000000000000002E-3</v>
      </c>
      <c r="D22" s="306">
        <v>7.0000000000000001E-3</v>
      </c>
      <c r="E22" s="305">
        <f t="shared" si="0"/>
        <v>-0.1</v>
      </c>
      <c r="F22" s="302"/>
    </row>
    <row r="23" spans="1:6" ht="20.100000000000001" customHeight="1" x14ac:dyDescent="0.2">
      <c r="A23" s="22" t="s">
        <v>29</v>
      </c>
      <c r="B23" s="308" t="s">
        <v>30</v>
      </c>
      <c r="C23" s="306">
        <v>6.7000000000000004E-2</v>
      </c>
      <c r="D23" s="306">
        <v>9.1999999999999998E-2</v>
      </c>
      <c r="E23" s="305">
        <f t="shared" si="0"/>
        <v>2.4999999999999996</v>
      </c>
      <c r="F23" s="302"/>
    </row>
    <row r="24" spans="1:6" ht="20.100000000000001" customHeight="1" x14ac:dyDescent="0.2">
      <c r="A24" s="22" t="s">
        <v>31</v>
      </c>
      <c r="B24" s="308" t="s">
        <v>32</v>
      </c>
      <c r="C24" s="306">
        <v>4.8000000000000001E-2</v>
      </c>
      <c r="D24" s="306">
        <v>2.1000000000000001E-2</v>
      </c>
      <c r="E24" s="305">
        <f t="shared" si="0"/>
        <v>-2.7</v>
      </c>
      <c r="F24" s="302"/>
    </row>
    <row r="25" spans="1:6" ht="20.100000000000001" customHeight="1" x14ac:dyDescent="0.2">
      <c r="A25" s="22" t="s">
        <v>33</v>
      </c>
      <c r="B25" s="308" t="s">
        <v>34</v>
      </c>
      <c r="C25" s="306">
        <v>6.2E-2</v>
      </c>
      <c r="D25" s="306">
        <v>6.0999999999999999E-2</v>
      </c>
      <c r="E25" s="305">
        <f t="shared" si="0"/>
        <v>-0.10000000000000009</v>
      </c>
      <c r="F25" s="302"/>
    </row>
    <row r="26" spans="1:6" ht="20.100000000000001" customHeight="1" x14ac:dyDescent="0.2">
      <c r="A26" s="22" t="s">
        <v>35</v>
      </c>
      <c r="B26" s="308" t="s">
        <v>36</v>
      </c>
      <c r="C26" s="306">
        <v>3.0000000000000001E-3</v>
      </c>
      <c r="D26" s="306">
        <v>1E-3</v>
      </c>
      <c r="E26" s="305">
        <f t="shared" si="0"/>
        <v>-0.2</v>
      </c>
      <c r="F26" s="302"/>
    </row>
    <row r="27" spans="1:6" ht="20.100000000000001" customHeight="1" x14ac:dyDescent="0.2">
      <c r="A27" s="22" t="s">
        <v>37</v>
      </c>
      <c r="B27" s="308" t="s">
        <v>38</v>
      </c>
      <c r="C27" s="306">
        <v>1.7999999999999999E-2</v>
      </c>
      <c r="D27" s="306">
        <v>8.9999999999999993E-3</v>
      </c>
      <c r="E27" s="305">
        <f t="shared" si="0"/>
        <v>-0.89999999999999991</v>
      </c>
      <c r="F27" s="302"/>
    </row>
    <row r="28" spans="1:6" ht="20.100000000000001" customHeight="1" x14ac:dyDescent="0.2">
      <c r="A28" s="22" t="s">
        <v>39</v>
      </c>
      <c r="B28" s="308" t="s">
        <v>40</v>
      </c>
      <c r="C28" s="306">
        <v>0.127</v>
      </c>
      <c r="D28" s="306">
        <v>0.19</v>
      </c>
      <c r="E28" s="305">
        <f t="shared" si="0"/>
        <v>6.3</v>
      </c>
      <c r="F28" s="302"/>
    </row>
    <row r="29" spans="1:6" ht="20.100000000000001" customHeight="1" x14ac:dyDescent="0.2">
      <c r="A29" s="22" t="s">
        <v>41</v>
      </c>
      <c r="B29" s="308" t="s">
        <v>42</v>
      </c>
      <c r="C29" s="306">
        <v>7.0000000000000001E-3</v>
      </c>
      <c r="D29" s="306">
        <v>2E-3</v>
      </c>
      <c r="E29" s="305">
        <f t="shared" si="0"/>
        <v>-0.5</v>
      </c>
      <c r="F29" s="302"/>
    </row>
    <row r="30" spans="1:6" ht="20.100000000000001" customHeight="1" x14ac:dyDescent="0.2">
      <c r="A30" s="22" t="s">
        <v>43</v>
      </c>
      <c r="B30" s="308" t="s">
        <v>44</v>
      </c>
      <c r="C30" s="306">
        <v>0.04</v>
      </c>
      <c r="D30" s="306">
        <v>4.2000000000000003E-2</v>
      </c>
      <c r="E30" s="305">
        <f t="shared" si="0"/>
        <v>0.20000000000000018</v>
      </c>
      <c r="F30" s="302"/>
    </row>
    <row r="31" spans="1:6" ht="20.100000000000001" customHeight="1" x14ac:dyDescent="0.2">
      <c r="A31" s="22" t="s">
        <v>45</v>
      </c>
      <c r="B31" s="308" t="s">
        <v>46</v>
      </c>
      <c r="C31" s="306">
        <v>1.7999999999999999E-2</v>
      </c>
      <c r="D31" s="306">
        <v>4.0000000000000001E-3</v>
      </c>
      <c r="E31" s="305">
        <f t="shared" si="0"/>
        <v>-1.4</v>
      </c>
      <c r="F31" s="302"/>
    </row>
    <row r="32" spans="1:6" ht="20.100000000000001" customHeight="1" x14ac:dyDescent="0.2">
      <c r="A32" s="22" t="s">
        <v>47</v>
      </c>
      <c r="B32" s="308" t="s">
        <v>48</v>
      </c>
      <c r="C32" s="306">
        <v>1.2E-2</v>
      </c>
      <c r="D32" s="306">
        <v>5.0000000000000001E-3</v>
      </c>
      <c r="E32" s="305">
        <f t="shared" si="0"/>
        <v>-0.70000000000000007</v>
      </c>
      <c r="F32" s="302"/>
    </row>
    <row r="33" spans="1:6" ht="20.100000000000001" customHeight="1" thickBot="1" x14ac:dyDescent="0.25">
      <c r="A33" s="22" t="s">
        <v>49</v>
      </c>
      <c r="B33" s="308" t="s">
        <v>50</v>
      </c>
      <c r="C33" s="306">
        <v>8.5999999999999993E-2</v>
      </c>
      <c r="D33" s="306">
        <v>7.0999999999999994E-2</v>
      </c>
      <c r="E33" s="305">
        <f t="shared" si="0"/>
        <v>-1.5</v>
      </c>
      <c r="F33" s="302"/>
    </row>
    <row r="34" spans="1:6" s="293" customFormat="1" ht="20.100000000000001" customHeight="1" thickBot="1" x14ac:dyDescent="0.25">
      <c r="A34" s="130"/>
      <c r="B34" s="131" t="s">
        <v>10</v>
      </c>
      <c r="C34" s="304">
        <v>4.3999999999999997E-2</v>
      </c>
      <c r="D34" s="304">
        <v>4.3999999999999997E-2</v>
      </c>
      <c r="E34" s="303">
        <f t="shared" si="0"/>
        <v>0</v>
      </c>
      <c r="F34" s="302"/>
    </row>
    <row r="35" spans="1:6" ht="20.100000000000001" customHeight="1" x14ac:dyDescent="0.2">
      <c r="C35" s="301"/>
      <c r="D35" s="301"/>
      <c r="E35" s="301"/>
    </row>
    <row r="36" spans="1:6" s="289" customFormat="1" ht="20.100000000000001" customHeight="1" x14ac:dyDescent="0.2">
      <c r="A36" s="423" t="s">
        <v>169</v>
      </c>
      <c r="B36" s="423"/>
      <c r="C36" s="423"/>
      <c r="D36" s="423"/>
      <c r="E36" s="423"/>
    </row>
    <row r="37" spans="1:6" s="289" customFormat="1" ht="20.100000000000001" customHeight="1" thickBot="1" x14ac:dyDescent="0.25">
      <c r="A37" s="281"/>
      <c r="B37" s="281"/>
      <c r="C37" s="281"/>
      <c r="D37" s="281"/>
      <c r="E37" s="281"/>
    </row>
    <row r="38" spans="1:6" s="271" customFormat="1" ht="20.100000000000001" customHeight="1" thickBot="1" x14ac:dyDescent="0.25">
      <c r="A38" s="280" t="s">
        <v>1</v>
      </c>
      <c r="B38" s="288" t="s">
        <v>12</v>
      </c>
      <c r="C38" s="426" t="s">
        <v>168</v>
      </c>
      <c r="D38" s="448"/>
      <c r="E38" s="427"/>
    </row>
    <row r="39" spans="1:6" s="271" customFormat="1" ht="20.100000000000001" customHeight="1" thickBot="1" x14ac:dyDescent="0.25">
      <c r="A39" s="298"/>
      <c r="B39" s="307"/>
      <c r="C39" s="34">
        <f>+C5</f>
        <v>2024</v>
      </c>
      <c r="D39" s="34">
        <f>+D5</f>
        <v>2025</v>
      </c>
      <c r="E39" s="34" t="str">
        <f>+E5</f>
        <v>Zmiana w p.p.</v>
      </c>
    </row>
    <row r="40" spans="1:6" s="271" customFormat="1" ht="20.100000000000001" customHeight="1" x14ac:dyDescent="0.2">
      <c r="A40" s="10" t="s">
        <v>6</v>
      </c>
      <c r="B40" s="270" t="s">
        <v>52</v>
      </c>
      <c r="C40" s="306">
        <v>-2.9000000000000001E-2</v>
      </c>
      <c r="D40" s="306">
        <v>1E-3</v>
      </c>
      <c r="E40" s="305">
        <f t="shared" ref="E40:E67" si="1">+(D40-C40)*100</f>
        <v>3.0000000000000004</v>
      </c>
      <c r="F40" s="302"/>
    </row>
    <row r="41" spans="1:6" ht="20.100000000000001" customHeight="1" x14ac:dyDescent="0.2">
      <c r="A41" s="22" t="s">
        <v>8</v>
      </c>
      <c r="B41" s="308" t="s">
        <v>53</v>
      </c>
      <c r="C41" s="306">
        <v>3.7999999999999999E-2</v>
      </c>
      <c r="D41" s="306">
        <v>3.4000000000000002E-2</v>
      </c>
      <c r="E41" s="305">
        <f t="shared" si="1"/>
        <v>-0.39999999999999969</v>
      </c>
      <c r="F41" s="302"/>
    </row>
    <row r="42" spans="1:6" ht="20.100000000000001" customHeight="1" x14ac:dyDescent="0.2">
      <c r="A42" s="22" t="s">
        <v>15</v>
      </c>
      <c r="B42" s="308" t="s">
        <v>54</v>
      </c>
      <c r="C42" s="306">
        <v>8.9999999999999993E-3</v>
      </c>
      <c r="D42" s="306">
        <v>3.3000000000000002E-2</v>
      </c>
      <c r="E42" s="305">
        <f t="shared" si="1"/>
        <v>2.4</v>
      </c>
      <c r="F42" s="302"/>
    </row>
    <row r="43" spans="1:6" ht="20.100000000000001" customHeight="1" x14ac:dyDescent="0.2">
      <c r="A43" s="22" t="s">
        <v>17</v>
      </c>
      <c r="B43" s="308" t="s">
        <v>55</v>
      </c>
      <c r="C43" s="306">
        <v>-3.0000000000000001E-3</v>
      </c>
      <c r="D43" s="306">
        <v>-8.9999999999999993E-3</v>
      </c>
      <c r="E43" s="305">
        <f t="shared" si="1"/>
        <v>-0.6</v>
      </c>
      <c r="F43" s="302"/>
    </row>
    <row r="44" spans="1:6" ht="20.100000000000001" customHeight="1" x14ac:dyDescent="0.2">
      <c r="A44" s="22" t="s">
        <v>19</v>
      </c>
      <c r="B44" s="308" t="s">
        <v>56</v>
      </c>
      <c r="C44" s="306">
        <v>4.9000000000000002E-2</v>
      </c>
      <c r="D44" s="306">
        <v>2.4E-2</v>
      </c>
      <c r="E44" s="305">
        <f t="shared" si="1"/>
        <v>-2.5</v>
      </c>
      <c r="F44" s="302"/>
    </row>
    <row r="45" spans="1:6" ht="20.100000000000001" customHeight="1" x14ac:dyDescent="0.2">
      <c r="A45" s="22" t="s">
        <v>21</v>
      </c>
      <c r="B45" s="308" t="s">
        <v>57</v>
      </c>
      <c r="C45" s="306">
        <v>2.5999999999999999E-2</v>
      </c>
      <c r="D45" s="306">
        <v>3.1E-2</v>
      </c>
      <c r="E45" s="305">
        <f t="shared" si="1"/>
        <v>0.50000000000000011</v>
      </c>
      <c r="F45" s="302"/>
    </row>
    <row r="46" spans="1:6" ht="20.100000000000001" customHeight="1" x14ac:dyDescent="0.2">
      <c r="A46" s="22" t="s">
        <v>23</v>
      </c>
      <c r="B46" s="308" t="s">
        <v>58</v>
      </c>
      <c r="C46" s="306">
        <v>2.9000000000000001E-2</v>
      </c>
      <c r="D46" s="306">
        <v>3.5000000000000003E-2</v>
      </c>
      <c r="E46" s="305">
        <f t="shared" si="1"/>
        <v>0.6000000000000002</v>
      </c>
      <c r="F46" s="302"/>
    </row>
    <row r="47" spans="1:6" ht="20.100000000000001" customHeight="1" x14ac:dyDescent="0.2">
      <c r="A47" s="22" t="s">
        <v>25</v>
      </c>
      <c r="B47" s="308" t="s">
        <v>59</v>
      </c>
      <c r="C47" s="306">
        <v>5.1999999999999998E-2</v>
      </c>
      <c r="D47" s="306">
        <v>7.4999999999999997E-2</v>
      </c>
      <c r="E47" s="305">
        <f t="shared" si="1"/>
        <v>2.2999999999999998</v>
      </c>
      <c r="F47" s="302"/>
    </row>
    <row r="48" spans="1:6" ht="20.100000000000001" customHeight="1" x14ac:dyDescent="0.2">
      <c r="A48" s="22" t="s">
        <v>27</v>
      </c>
      <c r="B48" s="308" t="s">
        <v>60</v>
      </c>
      <c r="C48" s="306">
        <v>1.7000000000000001E-2</v>
      </c>
      <c r="D48" s="306">
        <v>3.4000000000000002E-2</v>
      </c>
      <c r="E48" s="305">
        <f t="shared" si="1"/>
        <v>1.7000000000000002</v>
      </c>
      <c r="F48" s="302"/>
    </row>
    <row r="49" spans="1:6" ht="20.100000000000001" customHeight="1" x14ac:dyDescent="0.2">
      <c r="A49" s="22" t="s">
        <v>29</v>
      </c>
      <c r="B49" s="308" t="s">
        <v>61</v>
      </c>
      <c r="C49" s="306">
        <v>3.1E-2</v>
      </c>
      <c r="D49" s="306">
        <v>2.5999999999999999E-2</v>
      </c>
      <c r="E49" s="305">
        <f t="shared" si="1"/>
        <v>-0.50000000000000011</v>
      </c>
      <c r="F49" s="302"/>
    </row>
    <row r="50" spans="1:6" ht="20.100000000000001" customHeight="1" x14ac:dyDescent="0.2">
      <c r="A50" s="22" t="s">
        <v>31</v>
      </c>
      <c r="B50" s="308" t="s">
        <v>62</v>
      </c>
      <c r="C50" s="306">
        <v>2.5999999999999999E-2</v>
      </c>
      <c r="D50" s="306">
        <v>3.1E-2</v>
      </c>
      <c r="E50" s="305">
        <f t="shared" si="1"/>
        <v>0.50000000000000011</v>
      </c>
      <c r="F50" s="302"/>
    </row>
    <row r="51" spans="1:6" ht="20.100000000000001" customHeight="1" x14ac:dyDescent="0.2">
      <c r="A51" s="22" t="s">
        <v>33</v>
      </c>
      <c r="B51" s="308" t="s">
        <v>63</v>
      </c>
      <c r="C51" s="306">
        <v>6.3E-2</v>
      </c>
      <c r="D51" s="306">
        <v>6.3E-2</v>
      </c>
      <c r="E51" s="305">
        <f t="shared" si="1"/>
        <v>0</v>
      </c>
      <c r="F51" s="302"/>
    </row>
    <row r="52" spans="1:6" ht="20.100000000000001" customHeight="1" x14ac:dyDescent="0.2">
      <c r="A52" s="22" t="s">
        <v>35</v>
      </c>
      <c r="B52" s="308" t="s">
        <v>64</v>
      </c>
      <c r="C52" s="306">
        <v>-7.8E-2</v>
      </c>
      <c r="D52" s="306">
        <v>-4.9000000000000002E-2</v>
      </c>
      <c r="E52" s="305">
        <f t="shared" si="1"/>
        <v>2.9</v>
      </c>
      <c r="F52" s="302"/>
    </row>
    <row r="53" spans="1:6" ht="20.100000000000001" customHeight="1" x14ac:dyDescent="0.2">
      <c r="A53" s="22" t="s">
        <v>37</v>
      </c>
      <c r="B53" s="308" t="s">
        <v>65</v>
      </c>
      <c r="C53" s="306">
        <v>0</v>
      </c>
      <c r="D53" s="306">
        <v>5.8000000000000003E-2</v>
      </c>
      <c r="E53" s="305">
        <f t="shared" si="1"/>
        <v>5.8000000000000007</v>
      </c>
      <c r="F53" s="302"/>
    </row>
    <row r="54" spans="1:6" ht="20.100000000000001" customHeight="1" x14ac:dyDescent="0.2">
      <c r="A54" s="22" t="s">
        <v>39</v>
      </c>
      <c r="B54" s="308" t="s">
        <v>66</v>
      </c>
      <c r="C54" s="306">
        <v>7.9000000000000001E-2</v>
      </c>
      <c r="D54" s="306">
        <v>0.09</v>
      </c>
      <c r="E54" s="305">
        <f t="shared" si="1"/>
        <v>1.0999999999999996</v>
      </c>
      <c r="F54" s="302"/>
    </row>
    <row r="55" spans="1:6" ht="20.100000000000001" customHeight="1" x14ac:dyDescent="0.2">
      <c r="A55" s="22" t="s">
        <v>41</v>
      </c>
      <c r="B55" s="308" t="s">
        <v>67</v>
      </c>
      <c r="C55" s="306">
        <v>6.3E-2</v>
      </c>
      <c r="D55" s="306">
        <v>5.2999999999999999E-2</v>
      </c>
      <c r="E55" s="305">
        <f t="shared" si="1"/>
        <v>-1.0000000000000002</v>
      </c>
      <c r="F55" s="302"/>
    </row>
    <row r="56" spans="1:6" ht="20.100000000000001" customHeight="1" x14ac:dyDescent="0.2">
      <c r="A56" s="22" t="s">
        <v>43</v>
      </c>
      <c r="B56" s="308" t="s">
        <v>68</v>
      </c>
      <c r="C56" s="306">
        <v>3.9E-2</v>
      </c>
      <c r="D56" s="306">
        <v>5.2999999999999999E-2</v>
      </c>
      <c r="E56" s="305">
        <f t="shared" si="1"/>
        <v>1.4</v>
      </c>
      <c r="F56" s="302"/>
    </row>
    <row r="57" spans="1:6" ht="20.100000000000001" customHeight="1" x14ac:dyDescent="0.2">
      <c r="A57" s="22" t="s">
        <v>45</v>
      </c>
      <c r="B57" s="308" t="s">
        <v>69</v>
      </c>
      <c r="C57" s="306">
        <v>6.9000000000000006E-2</v>
      </c>
      <c r="D57" s="306">
        <v>8.3000000000000004E-2</v>
      </c>
      <c r="E57" s="305">
        <f t="shared" si="1"/>
        <v>1.4</v>
      </c>
      <c r="F57" s="302"/>
    </row>
    <row r="58" spans="1:6" ht="20.100000000000001" customHeight="1" x14ac:dyDescent="0.2">
      <c r="A58" s="22" t="s">
        <v>47</v>
      </c>
      <c r="B58" s="308" t="s">
        <v>70</v>
      </c>
      <c r="C58" s="306">
        <v>2.7E-2</v>
      </c>
      <c r="D58" s="306">
        <v>2.7E-2</v>
      </c>
      <c r="E58" s="305">
        <f t="shared" si="1"/>
        <v>0</v>
      </c>
      <c r="F58" s="302"/>
    </row>
    <row r="59" spans="1:6" ht="20.100000000000001" customHeight="1" x14ac:dyDescent="0.2">
      <c r="A59" s="22" t="s">
        <v>49</v>
      </c>
      <c r="B59" s="308" t="s">
        <v>71</v>
      </c>
      <c r="C59" s="306">
        <v>1.7000000000000001E-2</v>
      </c>
      <c r="D59" s="306">
        <v>0.04</v>
      </c>
      <c r="E59" s="305">
        <f t="shared" si="1"/>
        <v>2.2999999999999998</v>
      </c>
      <c r="F59" s="302"/>
    </row>
    <row r="60" spans="1:6" ht="20.100000000000001" customHeight="1" x14ac:dyDescent="0.2">
      <c r="A60" s="22" t="s">
        <v>72</v>
      </c>
      <c r="B60" s="308" t="s">
        <v>73</v>
      </c>
      <c r="C60" s="306">
        <v>9.0999999999999998E-2</v>
      </c>
      <c r="D60" s="306">
        <v>0.121</v>
      </c>
      <c r="E60" s="305">
        <f t="shared" si="1"/>
        <v>3</v>
      </c>
      <c r="F60" s="302"/>
    </row>
    <row r="61" spans="1:6" ht="20.100000000000001" customHeight="1" x14ac:dyDescent="0.2">
      <c r="A61" s="22" t="s">
        <v>74</v>
      </c>
      <c r="B61" s="308" t="s">
        <v>75</v>
      </c>
      <c r="C61" s="306">
        <v>1.4999999999999999E-2</v>
      </c>
      <c r="D61" s="306">
        <v>4.9000000000000002E-2</v>
      </c>
      <c r="E61" s="305">
        <f t="shared" si="1"/>
        <v>3.4000000000000004</v>
      </c>
      <c r="F61" s="302"/>
    </row>
    <row r="62" spans="1:6" ht="20.100000000000001" customHeight="1" x14ac:dyDescent="0.2">
      <c r="A62" s="22" t="s">
        <v>76</v>
      </c>
      <c r="B62" s="308" t="s">
        <v>77</v>
      </c>
      <c r="C62" s="306">
        <v>-4.9000000000000002E-2</v>
      </c>
      <c r="D62" s="306">
        <v>1.2E-2</v>
      </c>
      <c r="E62" s="305">
        <f t="shared" si="1"/>
        <v>6.1</v>
      </c>
      <c r="F62" s="302"/>
    </row>
    <row r="63" spans="1:6" ht="20.100000000000001" customHeight="1" x14ac:dyDescent="0.2">
      <c r="A63" s="22" t="s">
        <v>78</v>
      </c>
      <c r="B63" s="308" t="s">
        <v>79</v>
      </c>
      <c r="C63" s="306">
        <v>7.0000000000000001E-3</v>
      </c>
      <c r="D63" s="306">
        <v>2.3E-2</v>
      </c>
      <c r="E63" s="305">
        <f t="shared" si="1"/>
        <v>1.6</v>
      </c>
      <c r="F63" s="302"/>
    </row>
    <row r="64" spans="1:6" ht="20.100000000000001" customHeight="1" x14ac:dyDescent="0.2">
      <c r="A64" s="22" t="s">
        <v>80</v>
      </c>
      <c r="B64" s="308" t="s">
        <v>81</v>
      </c>
      <c r="C64" s="306">
        <v>2.4E-2</v>
      </c>
      <c r="D64" s="306">
        <v>2.5000000000000001E-2</v>
      </c>
      <c r="E64" s="305">
        <f t="shared" si="1"/>
        <v>0.10000000000000009</v>
      </c>
      <c r="F64" s="302"/>
    </row>
    <row r="65" spans="1:6" ht="20.100000000000001" customHeight="1" x14ac:dyDescent="0.2">
      <c r="A65" s="22" t="s">
        <v>82</v>
      </c>
      <c r="B65" s="308" t="s">
        <v>83</v>
      </c>
      <c r="C65" s="306">
        <v>4.2999999999999997E-2</v>
      </c>
      <c r="D65" s="306">
        <v>4.8000000000000001E-2</v>
      </c>
      <c r="E65" s="305">
        <f t="shared" si="1"/>
        <v>0.50000000000000044</v>
      </c>
      <c r="F65" s="302"/>
    </row>
    <row r="66" spans="1:6" ht="20.100000000000001" customHeight="1" thickBot="1" x14ac:dyDescent="0.25">
      <c r="A66" s="22" t="s">
        <v>84</v>
      </c>
      <c r="B66" s="270" t="s">
        <v>85</v>
      </c>
      <c r="C66" s="306">
        <v>7.2999999999999995E-2</v>
      </c>
      <c r="D66" s="306">
        <v>5.6000000000000001E-2</v>
      </c>
      <c r="E66" s="305">
        <f t="shared" si="1"/>
        <v>-1.6999999999999995</v>
      </c>
      <c r="F66" s="302"/>
    </row>
    <row r="67" spans="1:6" ht="20.100000000000001" customHeight="1" thickBot="1" x14ac:dyDescent="0.25">
      <c r="A67" s="92"/>
      <c r="B67" s="39" t="s">
        <v>10</v>
      </c>
      <c r="C67" s="304">
        <v>4.4999999999999998E-2</v>
      </c>
      <c r="D67" s="304">
        <v>5.6000000000000001E-2</v>
      </c>
      <c r="E67" s="303">
        <f t="shared" si="1"/>
        <v>1.1000000000000003</v>
      </c>
      <c r="F67" s="302"/>
    </row>
    <row r="68" spans="1:6" ht="20.100000000000001" customHeight="1" x14ac:dyDescent="0.2">
      <c r="C68" s="301"/>
      <c r="D68" s="301"/>
      <c r="E68" s="301"/>
    </row>
    <row r="69" spans="1:6" ht="20.100000000000001" customHeight="1" x14ac:dyDescent="0.2"/>
    <row r="70" spans="1:6" ht="20.100000000000001" customHeight="1" x14ac:dyDescent="0.2"/>
    <row r="71" spans="1:6" ht="20.100000000000001" customHeight="1" x14ac:dyDescent="0.2"/>
    <row r="72" spans="1:6" ht="20.100000000000001" customHeight="1" x14ac:dyDescent="0.2"/>
    <row r="73" spans="1:6" ht="20.100000000000001" customHeight="1" x14ac:dyDescent="0.2"/>
    <row r="74" spans="1:6" ht="20.100000000000001" customHeight="1" x14ac:dyDescent="0.2"/>
    <row r="75" spans="1:6" ht="20.100000000000001" customHeight="1" x14ac:dyDescent="0.2"/>
    <row r="76" spans="1:6" ht="20.100000000000001" customHeight="1" x14ac:dyDescent="0.2"/>
    <row r="77" spans="1:6" ht="20.100000000000001" customHeight="1" x14ac:dyDescent="0.2"/>
    <row r="78" spans="1:6" ht="20.100000000000001" customHeight="1" x14ac:dyDescent="0.2"/>
    <row r="79" spans="1:6" ht="20.100000000000001" customHeight="1" x14ac:dyDescent="0.2"/>
    <row r="80" spans="1:6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</sheetData>
  <mergeCells count="6">
    <mergeCell ref="C38:E38"/>
    <mergeCell ref="A1:E1"/>
    <mergeCell ref="C4:E4"/>
    <mergeCell ref="A10:E10"/>
    <mergeCell ref="C12:E12"/>
    <mergeCell ref="A36:E36"/>
  </mergeCells>
  <pageMargins left="0.74803149606299213" right="0.74803149606299213" top="0.98425196850393704" bottom="0.98425196850393704" header="0.51181102362204722" footer="0.51181102362204722"/>
  <pageSetup paperSize="9" scale="79" fitToHeight="4" orientation="portrait" horizontalDpi="300" verticalDpi="300" r:id="rId1"/>
  <headerFooter alignWithMargins="0"/>
  <rowBreaks count="1" manualBreakCount="1">
    <brk id="3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D6F4-BDD9-4648-9E62-D79B2ADC7C0E}">
  <dimension ref="A1:F68"/>
  <sheetViews>
    <sheetView showGridLines="0" zoomScale="80" zoomScaleNormal="80" zoomScaleSheetLayoutView="100" workbookViewId="0">
      <selection activeCell="J11" sqref="J11"/>
    </sheetView>
  </sheetViews>
  <sheetFormatPr defaultColWidth="9.140625" defaultRowHeight="12.75" x14ac:dyDescent="0.2"/>
  <cols>
    <col min="1" max="1" width="4.42578125" style="270" customWidth="1"/>
    <col min="2" max="2" width="35.85546875" style="270" customWidth="1"/>
    <col min="3" max="5" width="19" style="270" customWidth="1"/>
    <col min="6" max="16384" width="9.140625" style="270"/>
  </cols>
  <sheetData>
    <row r="1" spans="1:6" ht="20.100000000000001" customHeight="1" x14ac:dyDescent="0.2">
      <c r="A1" s="423" t="s">
        <v>243</v>
      </c>
      <c r="B1" s="423"/>
      <c r="C1" s="423"/>
      <c r="D1" s="423"/>
      <c r="E1" s="423"/>
    </row>
    <row r="2" spans="1:6" ht="20.100000000000001" customHeight="1" x14ac:dyDescent="0.2">
      <c r="A2" s="300"/>
      <c r="B2" s="300"/>
      <c r="C2" s="300"/>
      <c r="D2" s="300"/>
      <c r="E2" s="300"/>
    </row>
    <row r="3" spans="1:6" ht="20.100000000000001" customHeight="1" thickBot="1" x14ac:dyDescent="0.25">
      <c r="A3" s="281"/>
      <c r="B3" s="281"/>
      <c r="C3" s="281"/>
      <c r="D3" s="281"/>
      <c r="E3" s="281"/>
    </row>
    <row r="4" spans="1:6" ht="20.100000000000001" customHeight="1" thickBot="1" x14ac:dyDescent="0.25">
      <c r="A4" s="280" t="s">
        <v>1</v>
      </c>
      <c r="B4" s="288" t="s">
        <v>2</v>
      </c>
      <c r="C4" s="453" t="s">
        <v>243</v>
      </c>
      <c r="D4" s="454"/>
      <c r="E4" s="455"/>
    </row>
    <row r="5" spans="1:6" ht="20.100000000000001" customHeight="1" thickBot="1" x14ac:dyDescent="0.25">
      <c r="A5" s="298"/>
      <c r="B5" s="307"/>
      <c r="C5" s="34">
        <v>2024</v>
      </c>
      <c r="D5" s="34">
        <v>2025</v>
      </c>
      <c r="E5" s="16" t="s">
        <v>170</v>
      </c>
    </row>
    <row r="6" spans="1:6" ht="20.100000000000001" customHeight="1" x14ac:dyDescent="0.2">
      <c r="A6" s="315" t="s">
        <v>6</v>
      </c>
      <c r="B6" s="161" t="s">
        <v>246</v>
      </c>
      <c r="C6" s="314">
        <f>+C34</f>
        <v>0.98299999999999998</v>
      </c>
      <c r="D6" s="314">
        <f>+D34</f>
        <v>0.98699999999999999</v>
      </c>
      <c r="E6" s="305">
        <f>+(D6-C6)*100</f>
        <v>0.40000000000000036</v>
      </c>
      <c r="F6" s="302"/>
    </row>
    <row r="7" spans="1:6" ht="20.100000000000001" customHeight="1" thickBot="1" x14ac:dyDescent="0.25">
      <c r="A7" s="313" t="s">
        <v>8</v>
      </c>
      <c r="B7" s="165" t="s">
        <v>247</v>
      </c>
      <c r="C7" s="386">
        <f>+C67</f>
        <v>0.97399999999999998</v>
      </c>
      <c r="D7" s="386">
        <f>+D67</f>
        <v>0.91300000000000003</v>
      </c>
      <c r="E7" s="305">
        <f>+(D7-C7)*100</f>
        <v>-6.0999999999999943</v>
      </c>
      <c r="F7" s="302"/>
    </row>
    <row r="8" spans="1:6" ht="20.100000000000001" customHeight="1" thickBot="1" x14ac:dyDescent="0.25">
      <c r="A8" s="311" t="s">
        <v>15</v>
      </c>
      <c r="B8" s="310" t="s">
        <v>121</v>
      </c>
      <c r="C8" s="385">
        <v>0.97599999999999998</v>
      </c>
      <c r="D8" s="385">
        <v>0.93400000000000005</v>
      </c>
      <c r="E8" s="303">
        <f>+(D8-C8)*100</f>
        <v>-4.1999999999999922</v>
      </c>
      <c r="F8" s="302"/>
    </row>
    <row r="9" spans="1:6" ht="20.100000000000001" customHeight="1" x14ac:dyDescent="0.2">
      <c r="A9" s="272"/>
      <c r="B9" s="271"/>
    </row>
    <row r="10" spans="1:6" ht="20.100000000000001" customHeight="1" x14ac:dyDescent="0.2">
      <c r="A10" s="423" t="s">
        <v>245</v>
      </c>
      <c r="B10" s="423"/>
      <c r="C10" s="423"/>
      <c r="D10" s="423"/>
      <c r="E10" s="423"/>
    </row>
    <row r="11" spans="1:6" ht="20.100000000000001" customHeight="1" thickBot="1" x14ac:dyDescent="0.25">
      <c r="A11" s="281"/>
      <c r="B11" s="281"/>
      <c r="C11" s="281"/>
      <c r="D11" s="281"/>
      <c r="E11" s="281"/>
    </row>
    <row r="12" spans="1:6" ht="20.100000000000001" customHeight="1" thickBot="1" x14ac:dyDescent="0.25">
      <c r="A12" s="280" t="s">
        <v>1</v>
      </c>
      <c r="B12" s="288" t="s">
        <v>12</v>
      </c>
      <c r="C12" s="453" t="s">
        <v>243</v>
      </c>
      <c r="D12" s="454"/>
      <c r="E12" s="455"/>
    </row>
    <row r="13" spans="1:6" ht="20.100000000000001" customHeight="1" thickBot="1" x14ac:dyDescent="0.25">
      <c r="A13" s="298"/>
      <c r="B13" s="307"/>
      <c r="C13" s="34">
        <f>+C5</f>
        <v>2024</v>
      </c>
      <c r="D13" s="34">
        <f>+D5</f>
        <v>2025</v>
      </c>
      <c r="E13" s="16" t="s">
        <v>170</v>
      </c>
    </row>
    <row r="14" spans="1:6" ht="20.100000000000001" customHeight="1" x14ac:dyDescent="0.2">
      <c r="A14" s="22" t="s">
        <v>6</v>
      </c>
      <c r="B14" s="308" t="s">
        <v>13</v>
      </c>
      <c r="C14" s="326">
        <v>0.95899999999999996</v>
      </c>
      <c r="D14" s="326">
        <v>0.95</v>
      </c>
      <c r="E14" s="305">
        <f t="shared" ref="E14:E34" si="0">+(D14-C14)*100</f>
        <v>-0.9000000000000008</v>
      </c>
      <c r="F14" s="302"/>
    </row>
    <row r="15" spans="1:6" ht="20.100000000000001" customHeight="1" x14ac:dyDescent="0.2">
      <c r="A15" s="22" t="s">
        <v>8</v>
      </c>
      <c r="B15" s="308" t="s">
        <v>14</v>
      </c>
      <c r="C15" s="326">
        <v>0.56899999999999995</v>
      </c>
      <c r="D15" s="326">
        <v>0.82799999999999996</v>
      </c>
      <c r="E15" s="305">
        <f t="shared" si="0"/>
        <v>25.900000000000002</v>
      </c>
      <c r="F15" s="302"/>
    </row>
    <row r="16" spans="1:6" ht="20.100000000000001" customHeight="1" x14ac:dyDescent="0.2">
      <c r="A16" s="22" t="s">
        <v>15</v>
      </c>
      <c r="B16" s="308" t="s">
        <v>16</v>
      </c>
      <c r="C16" s="326">
        <v>1.002</v>
      </c>
      <c r="D16" s="326">
        <v>0.997</v>
      </c>
      <c r="E16" s="305">
        <f t="shared" si="0"/>
        <v>-0.50000000000000044</v>
      </c>
      <c r="F16" s="302"/>
    </row>
    <row r="17" spans="1:6" ht="20.100000000000001" customHeight="1" x14ac:dyDescent="0.2">
      <c r="A17" s="22" t="s">
        <v>17</v>
      </c>
      <c r="B17" s="308" t="s">
        <v>18</v>
      </c>
      <c r="C17" s="326">
        <v>0.879</v>
      </c>
      <c r="D17" s="326">
        <v>0.86199999999999999</v>
      </c>
      <c r="E17" s="305">
        <f t="shared" si="0"/>
        <v>-1.7000000000000015</v>
      </c>
      <c r="F17" s="302"/>
    </row>
    <row r="18" spans="1:6" ht="20.100000000000001" customHeight="1" x14ac:dyDescent="0.2">
      <c r="A18" s="22" t="s">
        <v>19</v>
      </c>
      <c r="B18" s="308" t="s">
        <v>20</v>
      </c>
      <c r="C18" s="326">
        <v>1.1359999999999999</v>
      </c>
      <c r="D18" s="326">
        <v>-3.407</v>
      </c>
      <c r="E18" s="305">
        <f t="shared" si="0"/>
        <v>-454.3</v>
      </c>
      <c r="F18" s="302"/>
    </row>
    <row r="19" spans="1:6" ht="20.100000000000001" customHeight="1" x14ac:dyDescent="0.2">
      <c r="A19" s="22" t="s">
        <v>21</v>
      </c>
      <c r="B19" s="308" t="s">
        <v>22</v>
      </c>
      <c r="C19" s="326">
        <v>1.2170000000000001</v>
      </c>
      <c r="D19" s="326">
        <v>1.0820000000000001</v>
      </c>
      <c r="E19" s="305">
        <f t="shared" si="0"/>
        <v>-13.5</v>
      </c>
      <c r="F19" s="302"/>
    </row>
    <row r="20" spans="1:6" ht="20.100000000000001" customHeight="1" x14ac:dyDescent="0.2">
      <c r="A20" s="22" t="s">
        <v>23</v>
      </c>
      <c r="B20" s="308" t="s">
        <v>24</v>
      </c>
      <c r="C20" s="326">
        <v>0.93899999999999995</v>
      </c>
      <c r="D20" s="326">
        <v>0.98699999999999999</v>
      </c>
      <c r="E20" s="305">
        <f t="shared" si="0"/>
        <v>4.8000000000000043</v>
      </c>
      <c r="F20" s="302"/>
    </row>
    <row r="21" spans="1:6" ht="20.100000000000001" customHeight="1" x14ac:dyDescent="0.2">
      <c r="A21" s="22" t="s">
        <v>25</v>
      </c>
      <c r="B21" s="308" t="s">
        <v>26</v>
      </c>
      <c r="C21" s="326">
        <v>1.131</v>
      </c>
      <c r="D21" s="326">
        <v>1.0860000000000001</v>
      </c>
      <c r="E21" s="305">
        <f t="shared" si="0"/>
        <v>-4.4999999999999929</v>
      </c>
      <c r="F21" s="302"/>
    </row>
    <row r="22" spans="1:6" ht="20.100000000000001" customHeight="1" x14ac:dyDescent="0.2">
      <c r="A22" s="22" t="s">
        <v>27</v>
      </c>
      <c r="B22" s="308" t="s">
        <v>28</v>
      </c>
      <c r="C22" s="326">
        <v>9.8810000000000002</v>
      </c>
      <c r="D22" s="326">
        <v>11.218</v>
      </c>
      <c r="E22" s="305">
        <f t="shared" si="0"/>
        <v>133.69999999999999</v>
      </c>
      <c r="F22" s="302"/>
    </row>
    <row r="23" spans="1:6" ht="20.100000000000001" customHeight="1" x14ac:dyDescent="0.2">
      <c r="A23" s="22" t="s">
        <v>29</v>
      </c>
      <c r="B23" s="308" t="s">
        <v>30</v>
      </c>
      <c r="C23" s="326">
        <v>1.3440000000000001</v>
      </c>
      <c r="D23" s="326">
        <v>1.742</v>
      </c>
      <c r="E23" s="305">
        <f t="shared" si="0"/>
        <v>39.79999999999999</v>
      </c>
      <c r="F23" s="302"/>
    </row>
    <row r="24" spans="1:6" ht="20.100000000000001" customHeight="1" x14ac:dyDescent="0.2">
      <c r="A24" s="22" t="s">
        <v>31</v>
      </c>
      <c r="B24" s="308" t="s">
        <v>32</v>
      </c>
      <c r="C24" s="326">
        <v>1.0069999999999999</v>
      </c>
      <c r="D24" s="326">
        <v>1.024</v>
      </c>
      <c r="E24" s="305">
        <f t="shared" si="0"/>
        <v>1.7000000000000126</v>
      </c>
      <c r="F24" s="302"/>
    </row>
    <row r="25" spans="1:6" ht="20.100000000000001" customHeight="1" x14ac:dyDescent="0.2">
      <c r="A25" s="22" t="s">
        <v>33</v>
      </c>
      <c r="B25" s="308" t="s">
        <v>34</v>
      </c>
      <c r="C25" s="326">
        <v>0.85599999999999998</v>
      </c>
      <c r="D25" s="326">
        <v>0.82899999999999996</v>
      </c>
      <c r="E25" s="305">
        <f t="shared" si="0"/>
        <v>-2.7000000000000024</v>
      </c>
      <c r="F25" s="302"/>
    </row>
    <row r="26" spans="1:6" ht="20.100000000000001" customHeight="1" x14ac:dyDescent="0.2">
      <c r="A26" s="22" t="s">
        <v>35</v>
      </c>
      <c r="B26" s="308" t="s">
        <v>36</v>
      </c>
      <c r="C26" s="326">
        <v>0.79400000000000004</v>
      </c>
      <c r="D26" s="326">
        <v>0.80800000000000005</v>
      </c>
      <c r="E26" s="305">
        <f t="shared" si="0"/>
        <v>1.4000000000000012</v>
      </c>
      <c r="F26" s="302"/>
    </row>
    <row r="27" spans="1:6" ht="20.100000000000001" customHeight="1" x14ac:dyDescent="0.2">
      <c r="A27" s="22" t="s">
        <v>37</v>
      </c>
      <c r="B27" s="308" t="s">
        <v>38</v>
      </c>
      <c r="C27" s="326">
        <v>0.96799999999999997</v>
      </c>
      <c r="D27" s="326">
        <v>1.0409999999999999</v>
      </c>
      <c r="E27" s="305">
        <f t="shared" si="0"/>
        <v>7.2999999999999954</v>
      </c>
      <c r="F27" s="302"/>
    </row>
    <row r="28" spans="1:6" ht="20.100000000000001" customHeight="1" x14ac:dyDescent="0.2">
      <c r="A28" s="22" t="s">
        <v>39</v>
      </c>
      <c r="B28" s="308" t="s">
        <v>40</v>
      </c>
      <c r="C28" s="326">
        <v>0.89700000000000002</v>
      </c>
      <c r="D28" s="326">
        <v>1.1180000000000001</v>
      </c>
      <c r="E28" s="305">
        <f t="shared" si="0"/>
        <v>22.100000000000009</v>
      </c>
      <c r="F28" s="302"/>
    </row>
    <row r="29" spans="1:6" ht="20.100000000000001" customHeight="1" x14ac:dyDescent="0.2">
      <c r="A29" s="22" t="s">
        <v>41</v>
      </c>
      <c r="B29" s="308" t="s">
        <v>42</v>
      </c>
      <c r="C29" s="326">
        <v>0.98399999999999999</v>
      </c>
      <c r="D29" s="326">
        <v>0.98099999999999998</v>
      </c>
      <c r="E29" s="305">
        <f t="shared" si="0"/>
        <v>-0.30000000000000027</v>
      </c>
      <c r="F29" s="302"/>
    </row>
    <row r="30" spans="1:6" ht="20.100000000000001" customHeight="1" x14ac:dyDescent="0.2">
      <c r="A30" s="22" t="s">
        <v>43</v>
      </c>
      <c r="B30" s="308" t="s">
        <v>44</v>
      </c>
      <c r="C30" s="326">
        <v>1.286</v>
      </c>
      <c r="D30" s="326">
        <v>1.214</v>
      </c>
      <c r="E30" s="305">
        <f t="shared" si="0"/>
        <v>-7.2000000000000064</v>
      </c>
      <c r="F30" s="302"/>
    </row>
    <row r="31" spans="1:6" ht="20.100000000000001" customHeight="1" x14ac:dyDescent="0.2">
      <c r="A31" s="22" t="s">
        <v>45</v>
      </c>
      <c r="B31" s="308" t="s">
        <v>46</v>
      </c>
      <c r="C31" s="326">
        <v>0.88900000000000001</v>
      </c>
      <c r="D31" s="326">
        <v>0.92200000000000004</v>
      </c>
      <c r="E31" s="305">
        <f t="shared" si="0"/>
        <v>3.3000000000000029</v>
      </c>
      <c r="F31" s="302"/>
    </row>
    <row r="32" spans="1:6" ht="20.100000000000001" customHeight="1" x14ac:dyDescent="0.2">
      <c r="A32" s="22" t="s">
        <v>47</v>
      </c>
      <c r="B32" s="308" t="s">
        <v>48</v>
      </c>
      <c r="C32" s="326">
        <v>1.1890000000000001</v>
      </c>
      <c r="D32" s="326">
        <v>1.181</v>
      </c>
      <c r="E32" s="305">
        <f t="shared" si="0"/>
        <v>-0.80000000000000071</v>
      </c>
      <c r="F32" s="302"/>
    </row>
    <row r="33" spans="1:6" ht="20.100000000000001" customHeight="1" thickBot="1" x14ac:dyDescent="0.25">
      <c r="A33" s="22" t="s">
        <v>49</v>
      </c>
      <c r="B33" s="308" t="s">
        <v>50</v>
      </c>
      <c r="C33" s="326">
        <v>0.93799999999999994</v>
      </c>
      <c r="D33" s="326">
        <v>0.92100000000000004</v>
      </c>
      <c r="E33" s="305">
        <f t="shared" si="0"/>
        <v>-1.6999999999999904</v>
      </c>
      <c r="F33" s="302"/>
    </row>
    <row r="34" spans="1:6" ht="20.100000000000001" customHeight="1" thickBot="1" x14ac:dyDescent="0.25">
      <c r="A34" s="130"/>
      <c r="B34" s="131" t="s">
        <v>10</v>
      </c>
      <c r="C34" s="167">
        <v>0.98299999999999998</v>
      </c>
      <c r="D34" s="167">
        <v>0.98699999999999999</v>
      </c>
      <c r="E34" s="303">
        <f t="shared" si="0"/>
        <v>0.40000000000000036</v>
      </c>
      <c r="F34" s="302"/>
    </row>
    <row r="35" spans="1:6" ht="20.100000000000001" customHeight="1" x14ac:dyDescent="0.2">
      <c r="C35" s="382"/>
      <c r="D35" s="382"/>
    </row>
    <row r="36" spans="1:6" ht="20.100000000000001" customHeight="1" x14ac:dyDescent="0.2">
      <c r="A36" s="423" t="s">
        <v>244</v>
      </c>
      <c r="B36" s="423"/>
      <c r="C36" s="423"/>
      <c r="D36" s="423"/>
      <c r="E36" s="423"/>
    </row>
    <row r="37" spans="1:6" ht="20.100000000000001" customHeight="1" thickBot="1" x14ac:dyDescent="0.25">
      <c r="A37" s="281"/>
      <c r="B37" s="281"/>
      <c r="C37" s="281"/>
      <c r="D37" s="281"/>
      <c r="E37" s="281"/>
    </row>
    <row r="38" spans="1:6" ht="20.100000000000001" customHeight="1" thickBot="1" x14ac:dyDescent="0.25">
      <c r="A38" s="280" t="s">
        <v>1</v>
      </c>
      <c r="B38" s="288" t="s">
        <v>12</v>
      </c>
      <c r="C38" s="453" t="s">
        <v>243</v>
      </c>
      <c r="D38" s="454"/>
      <c r="E38" s="455"/>
    </row>
    <row r="39" spans="1:6" ht="20.100000000000001" customHeight="1" thickBot="1" x14ac:dyDescent="0.25">
      <c r="A39" s="298"/>
      <c r="B39" s="307"/>
      <c r="C39" s="34">
        <f>+C5</f>
        <v>2024</v>
      </c>
      <c r="D39" s="34">
        <f>+D5</f>
        <v>2025</v>
      </c>
      <c r="E39" s="16" t="s">
        <v>170</v>
      </c>
    </row>
    <row r="40" spans="1:6" ht="20.100000000000001" customHeight="1" x14ac:dyDescent="0.2">
      <c r="A40" s="10" t="s">
        <v>6</v>
      </c>
      <c r="B40" s="308" t="s">
        <v>52</v>
      </c>
      <c r="C40" s="384">
        <v>1.113</v>
      </c>
      <c r="D40" s="384">
        <v>0.82099999999999995</v>
      </c>
      <c r="E40" s="305">
        <f t="shared" ref="E40:E67" si="1">+(D40-C40)*100</f>
        <v>-29.200000000000003</v>
      </c>
      <c r="F40" s="302"/>
    </row>
    <row r="41" spans="1:6" ht="20.100000000000001" customHeight="1" x14ac:dyDescent="0.2">
      <c r="A41" s="22" t="s">
        <v>8</v>
      </c>
      <c r="B41" s="308" t="s">
        <v>53</v>
      </c>
      <c r="C41" s="384">
        <v>1.0649999999999999</v>
      </c>
      <c r="D41" s="384">
        <v>0.97</v>
      </c>
      <c r="E41" s="305">
        <f t="shared" si="1"/>
        <v>-9.4999999999999964</v>
      </c>
      <c r="F41" s="302"/>
    </row>
    <row r="42" spans="1:6" ht="20.100000000000001" customHeight="1" x14ac:dyDescent="0.2">
      <c r="A42" s="22" t="s">
        <v>15</v>
      </c>
      <c r="B42" s="308" t="s">
        <v>54</v>
      </c>
      <c r="C42" s="384">
        <v>1.091</v>
      </c>
      <c r="D42" s="384">
        <v>0.95899999999999996</v>
      </c>
      <c r="E42" s="305">
        <f t="shared" si="1"/>
        <v>-13.200000000000001</v>
      </c>
      <c r="F42" s="302"/>
    </row>
    <row r="43" spans="1:6" ht="20.100000000000001" customHeight="1" x14ac:dyDescent="0.2">
      <c r="A43" s="22" t="s">
        <v>17</v>
      </c>
      <c r="B43" s="308" t="s">
        <v>55</v>
      </c>
      <c r="C43" s="384">
        <v>1.07</v>
      </c>
      <c r="D43" s="384">
        <v>1.034</v>
      </c>
      <c r="E43" s="305">
        <f t="shared" si="1"/>
        <v>-3.6000000000000032</v>
      </c>
      <c r="F43" s="302"/>
    </row>
    <row r="44" spans="1:6" ht="20.100000000000001" customHeight="1" x14ac:dyDescent="0.2">
      <c r="A44" s="22" t="s">
        <v>19</v>
      </c>
      <c r="B44" s="308" t="s">
        <v>56</v>
      </c>
      <c r="C44" s="384">
        <v>0.63500000000000001</v>
      </c>
      <c r="D44" s="384">
        <v>0.26800000000000002</v>
      </c>
      <c r="E44" s="305">
        <f t="shared" si="1"/>
        <v>-36.700000000000003</v>
      </c>
      <c r="F44" s="302"/>
    </row>
    <row r="45" spans="1:6" ht="20.100000000000001" customHeight="1" x14ac:dyDescent="0.2">
      <c r="A45" s="22" t="s">
        <v>21</v>
      </c>
      <c r="B45" s="308" t="s">
        <v>57</v>
      </c>
      <c r="C45" s="384">
        <v>0.97799999999999998</v>
      </c>
      <c r="D45" s="384">
        <v>0.94699999999999995</v>
      </c>
      <c r="E45" s="305">
        <f t="shared" si="1"/>
        <v>-3.1000000000000028</v>
      </c>
      <c r="F45" s="302"/>
    </row>
    <row r="46" spans="1:6" ht="20.100000000000001" customHeight="1" x14ac:dyDescent="0.2">
      <c r="A46" s="22" t="s">
        <v>23</v>
      </c>
      <c r="B46" s="308" t="s">
        <v>58</v>
      </c>
      <c r="C46" s="384">
        <v>0.72699999999999998</v>
      </c>
      <c r="D46" s="384">
        <v>0.85799999999999998</v>
      </c>
      <c r="E46" s="305">
        <f t="shared" si="1"/>
        <v>13.100000000000001</v>
      </c>
      <c r="F46" s="302"/>
    </row>
    <row r="47" spans="1:6" ht="20.100000000000001" customHeight="1" x14ac:dyDescent="0.2">
      <c r="A47" s="22" t="s">
        <v>25</v>
      </c>
      <c r="B47" s="308" t="s">
        <v>59</v>
      </c>
      <c r="C47" s="384">
        <v>0.91600000000000004</v>
      </c>
      <c r="D47" s="384">
        <v>0.90200000000000002</v>
      </c>
      <c r="E47" s="305">
        <f t="shared" si="1"/>
        <v>-1.4000000000000012</v>
      </c>
      <c r="F47" s="302"/>
    </row>
    <row r="48" spans="1:6" ht="20.100000000000001" customHeight="1" x14ac:dyDescent="0.2">
      <c r="A48" s="22" t="s">
        <v>27</v>
      </c>
      <c r="B48" s="308" t="s">
        <v>60</v>
      </c>
      <c r="C48" s="384">
        <v>0.99</v>
      </c>
      <c r="D48" s="384">
        <v>0.92800000000000005</v>
      </c>
      <c r="E48" s="305">
        <f t="shared" si="1"/>
        <v>-6.199999999999994</v>
      </c>
      <c r="F48" s="302"/>
    </row>
    <row r="49" spans="1:6" ht="20.100000000000001" customHeight="1" x14ac:dyDescent="0.2">
      <c r="A49" s="22" t="s">
        <v>29</v>
      </c>
      <c r="B49" s="308" t="s">
        <v>61</v>
      </c>
      <c r="C49" s="384">
        <v>0.99</v>
      </c>
      <c r="D49" s="384">
        <v>0.997</v>
      </c>
      <c r="E49" s="305">
        <f t="shared" si="1"/>
        <v>0.70000000000000062</v>
      </c>
      <c r="F49" s="302"/>
    </row>
    <row r="50" spans="1:6" ht="20.100000000000001" customHeight="1" x14ac:dyDescent="0.2">
      <c r="A50" s="22" t="s">
        <v>31</v>
      </c>
      <c r="B50" s="308" t="s">
        <v>62</v>
      </c>
      <c r="C50" s="384">
        <v>0.97799999999999998</v>
      </c>
      <c r="D50" s="384">
        <v>0.94699999999999995</v>
      </c>
      <c r="E50" s="305">
        <f t="shared" si="1"/>
        <v>-3.1000000000000028</v>
      </c>
      <c r="F50" s="302"/>
    </row>
    <row r="51" spans="1:6" ht="20.100000000000001" customHeight="1" x14ac:dyDescent="0.2">
      <c r="A51" s="22" t="s">
        <v>33</v>
      </c>
      <c r="B51" s="308" t="s">
        <v>63</v>
      </c>
      <c r="C51" s="384">
        <v>0.97499999999999998</v>
      </c>
      <c r="D51" s="384">
        <v>0.95199999999999996</v>
      </c>
      <c r="E51" s="305">
        <f t="shared" si="1"/>
        <v>-2.300000000000002</v>
      </c>
      <c r="F51" s="302"/>
    </row>
    <row r="52" spans="1:6" ht="20.100000000000001" customHeight="1" x14ac:dyDescent="0.2">
      <c r="A52" s="22" t="s">
        <v>35</v>
      </c>
      <c r="B52" s="308" t="s">
        <v>64</v>
      </c>
      <c r="C52" s="384">
        <v>1.129</v>
      </c>
      <c r="D52" s="384">
        <v>1.0269999999999999</v>
      </c>
      <c r="E52" s="305">
        <f t="shared" si="1"/>
        <v>-10.20000000000001</v>
      </c>
      <c r="F52" s="302"/>
    </row>
    <row r="53" spans="1:6" ht="20.100000000000001" customHeight="1" x14ac:dyDescent="0.2">
      <c r="A53" s="22" t="s">
        <v>37</v>
      </c>
      <c r="B53" s="308" t="s">
        <v>65</v>
      </c>
      <c r="C53" s="384">
        <v>0.94799999999999995</v>
      </c>
      <c r="D53" s="384">
        <v>0.84699999999999998</v>
      </c>
      <c r="E53" s="305">
        <f t="shared" si="1"/>
        <v>-10.099999999999998</v>
      </c>
      <c r="F53" s="302"/>
    </row>
    <row r="54" spans="1:6" ht="20.100000000000001" customHeight="1" x14ac:dyDescent="0.2">
      <c r="A54" s="22" t="s">
        <v>39</v>
      </c>
      <c r="B54" s="308" t="s">
        <v>66</v>
      </c>
      <c r="C54" s="384">
        <v>0.68</v>
      </c>
      <c r="D54" s="384">
        <v>0.65300000000000002</v>
      </c>
      <c r="E54" s="305">
        <f t="shared" si="1"/>
        <v>-2.7000000000000024</v>
      </c>
      <c r="F54" s="302"/>
    </row>
    <row r="55" spans="1:6" ht="20.100000000000001" customHeight="1" x14ac:dyDescent="0.2">
      <c r="A55" s="22" t="s">
        <v>41</v>
      </c>
      <c r="B55" s="308" t="s">
        <v>67</v>
      </c>
      <c r="C55" s="384">
        <v>0.90800000000000003</v>
      </c>
      <c r="D55" s="384">
        <v>0.90200000000000002</v>
      </c>
      <c r="E55" s="305">
        <f t="shared" si="1"/>
        <v>-0.60000000000000053</v>
      </c>
      <c r="F55" s="302"/>
    </row>
    <row r="56" spans="1:6" ht="20.100000000000001" customHeight="1" x14ac:dyDescent="0.2">
      <c r="A56" s="22" t="s">
        <v>43</v>
      </c>
      <c r="B56" s="308" t="s">
        <v>68</v>
      </c>
      <c r="C56" s="384">
        <v>0.98599999999999999</v>
      </c>
      <c r="D56" s="384">
        <v>0.89500000000000002</v>
      </c>
      <c r="E56" s="305">
        <f t="shared" si="1"/>
        <v>-9.0999999999999979</v>
      </c>
      <c r="F56" s="302"/>
    </row>
    <row r="57" spans="1:6" ht="20.100000000000001" customHeight="1" x14ac:dyDescent="0.2">
      <c r="A57" s="22" t="s">
        <v>45</v>
      </c>
      <c r="B57" s="308" t="s">
        <v>69</v>
      </c>
      <c r="C57" s="384">
        <v>0.93100000000000005</v>
      </c>
      <c r="D57" s="384">
        <v>0.85599999999999998</v>
      </c>
      <c r="E57" s="305">
        <f t="shared" si="1"/>
        <v>-7.5000000000000071</v>
      </c>
      <c r="F57" s="302"/>
    </row>
    <row r="58" spans="1:6" ht="20.100000000000001" customHeight="1" x14ac:dyDescent="0.2">
      <c r="A58" s="22" t="s">
        <v>47</v>
      </c>
      <c r="B58" s="308" t="s">
        <v>70</v>
      </c>
      <c r="C58" s="384">
        <v>0.71599999999999997</v>
      </c>
      <c r="D58" s="384">
        <v>0.61199999999999999</v>
      </c>
      <c r="E58" s="305">
        <f t="shared" si="1"/>
        <v>-10.399999999999999</v>
      </c>
      <c r="F58" s="302"/>
    </row>
    <row r="59" spans="1:6" ht="20.100000000000001" customHeight="1" x14ac:dyDescent="0.2">
      <c r="A59" s="22" t="s">
        <v>49</v>
      </c>
      <c r="B59" s="308" t="s">
        <v>71</v>
      </c>
      <c r="C59" s="384">
        <v>0.94299999999999995</v>
      </c>
      <c r="D59" s="384">
        <v>0.93100000000000005</v>
      </c>
      <c r="E59" s="305">
        <f t="shared" si="1"/>
        <v>-1.19999999999999</v>
      </c>
      <c r="F59" s="302"/>
    </row>
    <row r="60" spans="1:6" ht="20.100000000000001" customHeight="1" x14ac:dyDescent="0.2">
      <c r="A60" s="22" t="s">
        <v>72</v>
      </c>
      <c r="B60" s="308" t="s">
        <v>73</v>
      </c>
      <c r="C60" s="384">
        <v>0.83699999999999997</v>
      </c>
      <c r="D60" s="384">
        <v>0.65700000000000003</v>
      </c>
      <c r="E60" s="305">
        <f t="shared" si="1"/>
        <v>-17.999999999999993</v>
      </c>
      <c r="F60" s="302"/>
    </row>
    <row r="61" spans="1:6" ht="20.100000000000001" customHeight="1" x14ac:dyDescent="0.2">
      <c r="A61" s="22" t="s">
        <v>74</v>
      </c>
      <c r="B61" s="308" t="s">
        <v>75</v>
      </c>
      <c r="C61" s="384">
        <v>1.0029999999999999</v>
      </c>
      <c r="D61" s="384">
        <v>0.94299999999999995</v>
      </c>
      <c r="E61" s="305">
        <f t="shared" si="1"/>
        <v>-5.9999999999999947</v>
      </c>
      <c r="F61" s="302"/>
    </row>
    <row r="62" spans="1:6" ht="20.100000000000001" customHeight="1" x14ac:dyDescent="0.2">
      <c r="A62" s="22" t="s">
        <v>76</v>
      </c>
      <c r="B62" s="308" t="s">
        <v>77</v>
      </c>
      <c r="C62" s="384">
        <v>1.1439999999999999</v>
      </c>
      <c r="D62" s="384">
        <v>0.97799999999999998</v>
      </c>
      <c r="E62" s="305">
        <f t="shared" si="1"/>
        <v>-16.599999999999994</v>
      </c>
      <c r="F62" s="302"/>
    </row>
    <row r="63" spans="1:6" ht="20.100000000000001" customHeight="1" x14ac:dyDescent="0.2">
      <c r="A63" s="22" t="s">
        <v>78</v>
      </c>
      <c r="B63" s="308" t="s">
        <v>79</v>
      </c>
      <c r="C63" s="384">
        <v>1.0840000000000001</v>
      </c>
      <c r="D63" s="384">
        <v>0.99399999999999999</v>
      </c>
      <c r="E63" s="305">
        <f t="shared" si="1"/>
        <v>-9.0000000000000071</v>
      </c>
      <c r="F63" s="302"/>
    </row>
    <row r="64" spans="1:6" ht="20.100000000000001" customHeight="1" x14ac:dyDescent="0.2">
      <c r="A64" s="22" t="s">
        <v>80</v>
      </c>
      <c r="B64" s="308" t="s">
        <v>81</v>
      </c>
      <c r="C64" s="384">
        <v>0.97399999999999998</v>
      </c>
      <c r="D64" s="384">
        <v>0.999</v>
      </c>
      <c r="E64" s="305">
        <f t="shared" si="1"/>
        <v>2.5000000000000022</v>
      </c>
      <c r="F64" s="302"/>
    </row>
    <row r="65" spans="1:6" ht="20.100000000000001" customHeight="1" x14ac:dyDescent="0.2">
      <c r="A65" s="22" t="s">
        <v>82</v>
      </c>
      <c r="B65" s="308" t="s">
        <v>83</v>
      </c>
      <c r="C65" s="384">
        <v>0.98099999999999998</v>
      </c>
      <c r="D65" s="384">
        <v>0.93100000000000005</v>
      </c>
      <c r="E65" s="305">
        <f t="shared" si="1"/>
        <v>-4.9999999999999929</v>
      </c>
      <c r="F65" s="302"/>
    </row>
    <row r="66" spans="1:6" ht="20.100000000000001" customHeight="1" thickBot="1" x14ac:dyDescent="0.25">
      <c r="A66" s="22" t="s">
        <v>84</v>
      </c>
      <c r="B66" s="270" t="s">
        <v>85</v>
      </c>
      <c r="C66" s="384">
        <v>0.91800000000000004</v>
      </c>
      <c r="D66" s="384">
        <v>0.94699999999999995</v>
      </c>
      <c r="E66" s="305">
        <f t="shared" si="1"/>
        <v>2.8999999999999915</v>
      </c>
      <c r="F66" s="302"/>
    </row>
    <row r="67" spans="1:6" ht="20.100000000000001" customHeight="1" thickBot="1" x14ac:dyDescent="0.25">
      <c r="A67" s="92"/>
      <c r="B67" s="39" t="s">
        <v>10</v>
      </c>
      <c r="C67" s="383">
        <v>0.97399999999999998</v>
      </c>
      <c r="D67" s="383">
        <v>0.91300000000000003</v>
      </c>
      <c r="E67" s="303">
        <f t="shared" si="1"/>
        <v>-6.0999999999999943</v>
      </c>
      <c r="F67" s="302"/>
    </row>
    <row r="68" spans="1:6" ht="20.100000000000001" customHeight="1" x14ac:dyDescent="0.2">
      <c r="C68" s="382"/>
      <c r="D68" s="382"/>
    </row>
  </sheetData>
  <mergeCells count="6">
    <mergeCell ref="C38:E38"/>
    <mergeCell ref="A1:E1"/>
    <mergeCell ref="C4:E4"/>
    <mergeCell ref="A10:E10"/>
    <mergeCell ref="C12:E12"/>
    <mergeCell ref="A36:E36"/>
  </mergeCells>
  <pageMargins left="0.74803149606299213" right="0.74803149606299213" top="0.98425196850393704" bottom="0.98425196850393704" header="0.51181102362204722" footer="0.51181102362204722"/>
  <pageSetup paperSize="9" scale="82" fitToHeight="3" orientation="portrait" r:id="rId1"/>
  <headerFooter alignWithMargins="0"/>
  <rowBreaks count="1" manualBreakCount="1">
    <brk id="3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B7D4-04C2-4435-A999-F1474030D4B9}">
  <dimension ref="B1:L61"/>
  <sheetViews>
    <sheetView showGridLines="0" zoomScale="80" zoomScaleNormal="80" zoomScaleSheetLayoutView="130" workbookViewId="0">
      <selection activeCell="S12" sqref="S12"/>
    </sheetView>
  </sheetViews>
  <sheetFormatPr defaultColWidth="9.140625" defaultRowHeight="12.75" x14ac:dyDescent="0.2"/>
  <cols>
    <col min="1" max="1" width="4.7109375" style="151" customWidth="1"/>
    <col min="2" max="2" width="33.85546875" style="151" customWidth="1"/>
    <col min="3" max="12" width="9.28515625" style="151" customWidth="1"/>
    <col min="13" max="16384" width="9.140625" style="151"/>
  </cols>
  <sheetData>
    <row r="1" spans="2:12" ht="31.5" customHeight="1" x14ac:dyDescent="0.2">
      <c r="B1" s="433" t="s">
        <v>248</v>
      </c>
      <c r="C1" s="433"/>
      <c r="D1" s="433"/>
      <c r="E1" s="433"/>
      <c r="F1" s="433"/>
      <c r="G1" s="433"/>
      <c r="H1" s="433"/>
      <c r="I1" s="433"/>
      <c r="J1" s="433"/>
      <c r="K1" s="433"/>
      <c r="L1" s="433"/>
    </row>
    <row r="2" spans="2:12" ht="24" customHeight="1" thickBot="1" x14ac:dyDescent="0.25"/>
    <row r="3" spans="2:12" ht="13.5" thickBot="1" x14ac:dyDescent="0.25">
      <c r="B3" s="366" t="s">
        <v>226</v>
      </c>
      <c r="C3" s="365">
        <v>2016</v>
      </c>
      <c r="D3" s="365">
        <v>2017</v>
      </c>
      <c r="E3" s="365">
        <v>2018</v>
      </c>
      <c r="F3" s="365">
        <v>2019</v>
      </c>
      <c r="G3" s="365">
        <v>2020</v>
      </c>
      <c r="H3" s="365">
        <v>2021</v>
      </c>
      <c r="I3" s="365">
        <v>2022</v>
      </c>
      <c r="J3" s="365">
        <v>2023</v>
      </c>
      <c r="K3" s="365">
        <v>2024</v>
      </c>
      <c r="L3" s="456">
        <v>2025</v>
      </c>
    </row>
    <row r="4" spans="2:12" x14ac:dyDescent="0.2">
      <c r="B4" s="360"/>
      <c r="C4" s="457"/>
      <c r="D4" s="457"/>
      <c r="E4" s="457"/>
      <c r="F4" s="457"/>
      <c r="G4" s="457"/>
      <c r="H4" s="457"/>
      <c r="I4" s="457"/>
      <c r="J4" s="457"/>
      <c r="K4" s="457"/>
      <c r="L4" s="458"/>
    </row>
    <row r="5" spans="2:12" x14ac:dyDescent="0.2">
      <c r="B5" s="364" t="s">
        <v>225</v>
      </c>
      <c r="C5" s="457"/>
      <c r="D5" s="457"/>
      <c r="E5" s="457"/>
      <c r="F5" s="457"/>
      <c r="G5" s="457"/>
      <c r="H5" s="457"/>
      <c r="I5" s="457"/>
      <c r="J5" s="457"/>
      <c r="K5" s="457"/>
      <c r="L5" s="458"/>
    </row>
    <row r="6" spans="2:12" x14ac:dyDescent="0.2">
      <c r="B6" s="360" t="s">
        <v>224</v>
      </c>
      <c r="C6" s="459">
        <v>32.700000000000003</v>
      </c>
      <c r="D6" s="459">
        <v>30.1</v>
      </c>
      <c r="E6" s="460">
        <v>34.809062317055094</v>
      </c>
      <c r="F6" s="460">
        <v>36.963218553806023</v>
      </c>
      <c r="G6" s="459">
        <v>38.372257896191257</v>
      </c>
      <c r="H6" s="459">
        <v>40.959278254159578</v>
      </c>
      <c r="I6" s="459">
        <v>45.156732111519347</v>
      </c>
      <c r="J6" s="459">
        <v>45.570421836386913</v>
      </c>
      <c r="K6" s="459">
        <v>44.037791228781856</v>
      </c>
      <c r="L6" s="461">
        <v>44.691787366413429</v>
      </c>
    </row>
    <row r="7" spans="2:12" x14ac:dyDescent="0.2">
      <c r="B7" s="360" t="s">
        <v>223</v>
      </c>
      <c r="C7" s="459">
        <v>0.5</v>
      </c>
      <c r="D7" s="459">
        <v>0.5</v>
      </c>
      <c r="E7" s="460">
        <v>0.50685274514383349</v>
      </c>
      <c r="F7" s="460">
        <v>0.51621068355391442</v>
      </c>
      <c r="G7" s="459">
        <v>0.52920861730860513</v>
      </c>
      <c r="H7" s="459">
        <v>0.48233543895914788</v>
      </c>
      <c r="I7" s="459">
        <v>0.47954343110011538</v>
      </c>
      <c r="J7" s="459">
        <v>0.43983523368072108</v>
      </c>
      <c r="K7" s="459">
        <v>0.41931879333484401</v>
      </c>
      <c r="L7" s="461">
        <v>0.37589681813606668</v>
      </c>
    </row>
    <row r="8" spans="2:12" x14ac:dyDescent="0.2">
      <c r="B8" s="360" t="s">
        <v>222</v>
      </c>
      <c r="C8" s="459">
        <v>43.3</v>
      </c>
      <c r="D8" s="459">
        <v>46.3</v>
      </c>
      <c r="E8" s="460">
        <v>36.808532574509762</v>
      </c>
      <c r="F8" s="460">
        <v>32.116952319080184</v>
      </c>
      <c r="G8" s="459">
        <v>28.354298729121936</v>
      </c>
      <c r="H8" s="459">
        <v>25.770645007367321</v>
      </c>
      <c r="I8" s="459">
        <v>18.797601041816193</v>
      </c>
      <c r="J8" s="459">
        <v>17.024867454024765</v>
      </c>
      <c r="K8" s="459">
        <v>17.072883309886404</v>
      </c>
      <c r="L8" s="461">
        <v>16.524079195965875</v>
      </c>
    </row>
    <row r="9" spans="2:12" x14ac:dyDescent="0.2">
      <c r="B9" s="360" t="s">
        <v>221</v>
      </c>
      <c r="C9" s="459">
        <v>0.6</v>
      </c>
      <c r="D9" s="459">
        <v>0.6</v>
      </c>
      <c r="E9" s="460">
        <v>0.64032364497957772</v>
      </c>
      <c r="F9" s="460">
        <v>0.68164315534916298</v>
      </c>
      <c r="G9" s="459">
        <v>0.76493958045757859</v>
      </c>
      <c r="H9" s="459">
        <v>0.72786303878681036</v>
      </c>
      <c r="I9" s="459">
        <v>0.65457163030626409</v>
      </c>
      <c r="J9" s="459">
        <v>0.61958600381940954</v>
      </c>
      <c r="K9" s="459">
        <v>0.63186489935339829</v>
      </c>
      <c r="L9" s="461">
        <v>0.60829830255887352</v>
      </c>
    </row>
    <row r="10" spans="2:12" x14ac:dyDescent="0.2">
      <c r="B10" s="360" t="s">
        <v>220</v>
      </c>
      <c r="C10" s="459">
        <v>22.8</v>
      </c>
      <c r="D10" s="459">
        <v>22.4</v>
      </c>
      <c r="E10" s="460">
        <v>27.235213640366624</v>
      </c>
      <c r="F10" s="460">
        <v>29.721958774547918</v>
      </c>
      <c r="G10" s="459">
        <v>31.979256757315028</v>
      </c>
      <c r="H10" s="459">
        <v>32.059856500963477</v>
      </c>
      <c r="I10" s="459">
        <v>34.911489989237232</v>
      </c>
      <c r="J10" s="459">
        <v>36.345275847328011</v>
      </c>
      <c r="K10" s="459">
        <v>37.837995772992215</v>
      </c>
      <c r="L10" s="461">
        <v>37.799501492614063</v>
      </c>
    </row>
    <row r="11" spans="2:12" x14ac:dyDescent="0.2">
      <c r="B11" s="360" t="s">
        <v>210</v>
      </c>
      <c r="C11" s="459">
        <v>0.1</v>
      </c>
      <c r="D11" s="459">
        <v>0.1</v>
      </c>
      <c r="E11" s="460">
        <v>1.5077945116693152E-5</v>
      </c>
      <c r="F11" s="460">
        <v>1.6513662798340611E-5</v>
      </c>
      <c r="G11" s="459">
        <v>3.8419605593294668E-5</v>
      </c>
      <c r="H11" s="459">
        <v>2.1759763663089785E-5</v>
      </c>
      <c r="I11" s="459">
        <v>6.1796020842467877E-5</v>
      </c>
      <c r="J11" s="459">
        <v>1.3624760181054637E-5</v>
      </c>
      <c r="K11" s="459">
        <v>1.4599565127361346E-4</v>
      </c>
      <c r="L11" s="461">
        <v>4.3682431170400185E-4</v>
      </c>
    </row>
    <row r="12" spans="2:12" x14ac:dyDescent="0.2">
      <c r="B12" s="360"/>
      <c r="C12" s="462"/>
      <c r="D12" s="462"/>
      <c r="E12" s="462"/>
      <c r="F12" s="462"/>
      <c r="G12" s="462"/>
      <c r="H12" s="462"/>
      <c r="I12" s="462"/>
      <c r="J12" s="462"/>
      <c r="K12" s="462"/>
      <c r="L12" s="463"/>
    </row>
    <row r="13" spans="2:12" x14ac:dyDescent="0.2">
      <c r="B13" s="364" t="s">
        <v>219</v>
      </c>
      <c r="C13" s="462"/>
      <c r="D13" s="462"/>
      <c r="E13" s="462"/>
      <c r="F13" s="462"/>
      <c r="G13" s="462"/>
      <c r="H13" s="462"/>
      <c r="I13" s="462"/>
      <c r="J13" s="462"/>
      <c r="K13" s="462"/>
      <c r="L13" s="463"/>
    </row>
    <row r="14" spans="2:12" x14ac:dyDescent="0.2">
      <c r="B14" s="360" t="s">
        <v>218</v>
      </c>
      <c r="C14" s="462">
        <v>6.2917812399404749</v>
      </c>
      <c r="D14" s="462">
        <v>5.7740583123423024</v>
      </c>
      <c r="E14" s="462">
        <v>6.0853422992351662</v>
      </c>
      <c r="F14" s="462">
        <v>6.3542840926112563</v>
      </c>
      <c r="G14" s="462">
        <v>5.9007849429755295</v>
      </c>
      <c r="H14" s="462">
        <v>6.4233638975167002</v>
      </c>
      <c r="I14" s="462">
        <v>5.5212973767571203</v>
      </c>
      <c r="J14" s="462">
        <v>5.5618736121662593</v>
      </c>
      <c r="K14" s="462">
        <v>5.4</v>
      </c>
      <c r="L14" s="463">
        <v>5.0999999999999996</v>
      </c>
    </row>
    <row r="15" spans="2:12" x14ac:dyDescent="0.2">
      <c r="B15" s="360" t="s">
        <v>217</v>
      </c>
      <c r="C15" s="462">
        <v>17.270277442222572</v>
      </c>
      <c r="D15" s="462">
        <v>16.468399071364146</v>
      </c>
      <c r="E15" s="462">
        <v>16.780213668629351</v>
      </c>
      <c r="F15" s="462">
        <v>17.000556707623993</v>
      </c>
      <c r="G15" s="462">
        <v>17.807758897885829</v>
      </c>
      <c r="H15" s="462">
        <v>18.870109090448089</v>
      </c>
      <c r="I15" s="462">
        <v>20.621210911665898</v>
      </c>
      <c r="J15" s="462">
        <v>20.506334754251803</v>
      </c>
      <c r="K15" s="462">
        <v>21</v>
      </c>
      <c r="L15" s="463">
        <v>20.7</v>
      </c>
    </row>
    <row r="16" spans="2:12" x14ac:dyDescent="0.2">
      <c r="B16" s="360" t="s">
        <v>216</v>
      </c>
      <c r="C16" s="462">
        <v>20.527412313263859</v>
      </c>
      <c r="D16" s="462">
        <v>20.257314278025571</v>
      </c>
      <c r="E16" s="462">
        <v>20.521385906223365</v>
      </c>
      <c r="F16" s="462">
        <v>20.370304008251715</v>
      </c>
      <c r="G16" s="462">
        <v>20.617432763746201</v>
      </c>
      <c r="H16" s="462">
        <v>20.591656173662599</v>
      </c>
      <c r="I16" s="462">
        <v>21.656953446636098</v>
      </c>
      <c r="J16" s="462">
        <v>22.467139493985901</v>
      </c>
      <c r="K16" s="462">
        <v>22.3</v>
      </c>
      <c r="L16" s="463">
        <v>22</v>
      </c>
    </row>
    <row r="17" spans="2:12" x14ac:dyDescent="0.2">
      <c r="B17" s="360" t="s">
        <v>215</v>
      </c>
      <c r="C17" s="462">
        <v>36.401011957184458</v>
      </c>
      <c r="D17" s="462">
        <v>39.203416624355611</v>
      </c>
      <c r="E17" s="462">
        <v>37.520127105424947</v>
      </c>
      <c r="F17" s="462">
        <v>35.070100525301491</v>
      </c>
      <c r="G17" s="462">
        <v>34.290230916028797</v>
      </c>
      <c r="H17" s="462">
        <v>31.695606987228398</v>
      </c>
      <c r="I17" s="462">
        <v>29.6096573342464</v>
      </c>
      <c r="J17" s="462">
        <v>28.089298528259199</v>
      </c>
      <c r="K17" s="462">
        <v>28.3</v>
      </c>
      <c r="L17" s="463">
        <v>28.7</v>
      </c>
    </row>
    <row r="18" spans="2:12" x14ac:dyDescent="0.2">
      <c r="B18" s="360" t="s">
        <v>214</v>
      </c>
      <c r="C18" s="462">
        <v>0.87697011593466268</v>
      </c>
      <c r="D18" s="462">
        <v>0.78003112416883669</v>
      </c>
      <c r="E18" s="462">
        <v>0.89680609159635394</v>
      </c>
      <c r="F18" s="462">
        <v>1.0708597623910319</v>
      </c>
      <c r="G18" s="462">
        <v>1.0370120659723783</v>
      </c>
      <c r="H18" s="462">
        <v>1.029779112450139</v>
      </c>
      <c r="I18" s="462">
        <v>1.166244270131658</v>
      </c>
      <c r="J18" s="462">
        <v>1.4255997943816379</v>
      </c>
      <c r="K18" s="462">
        <v>1.1000000000000001</v>
      </c>
      <c r="L18" s="463">
        <v>1.2</v>
      </c>
    </row>
    <row r="19" spans="2:12" x14ac:dyDescent="0.2">
      <c r="B19" s="360" t="s">
        <v>213</v>
      </c>
      <c r="C19" s="462">
        <v>5.8180942540737961</v>
      </c>
      <c r="D19" s="462">
        <v>5.0999999999999996</v>
      </c>
      <c r="E19" s="462">
        <v>5.3737443688968884</v>
      </c>
      <c r="F19" s="462">
        <v>5.6002019424992762</v>
      </c>
      <c r="G19" s="462">
        <v>5.9790642758879597</v>
      </c>
      <c r="H19" s="462">
        <v>5.9660427117739498</v>
      </c>
      <c r="I19" s="462">
        <v>6.1297970653958496</v>
      </c>
      <c r="J19" s="462">
        <v>6.3794298523728497</v>
      </c>
      <c r="K19" s="462">
        <v>6.4</v>
      </c>
      <c r="L19" s="463">
        <v>6.6</v>
      </c>
    </row>
    <row r="20" spans="2:12" x14ac:dyDescent="0.2">
      <c r="B20" s="360" t="s">
        <v>212</v>
      </c>
      <c r="C20" s="462">
        <v>4.6646205484966252</v>
      </c>
      <c r="D20" s="462">
        <v>4.5053247142787791</v>
      </c>
      <c r="E20" s="462">
        <v>4.2787176115483421</v>
      </c>
      <c r="F20" s="462">
        <v>4.6953667900085971</v>
      </c>
      <c r="G20" s="462">
        <v>4.3208341193812299</v>
      </c>
      <c r="H20" s="462">
        <v>4.9695755068032792</v>
      </c>
      <c r="I20" s="462">
        <v>5.0452643020950987</v>
      </c>
      <c r="J20" s="462">
        <v>4.8100123826054126</v>
      </c>
      <c r="K20" s="462">
        <v>4.3</v>
      </c>
      <c r="L20" s="463">
        <v>4.0999999999999996</v>
      </c>
    </row>
    <row r="21" spans="2:12" x14ac:dyDescent="0.2">
      <c r="B21" s="360" t="s">
        <v>211</v>
      </c>
      <c r="C21" s="462">
        <v>2.6319859582966378</v>
      </c>
      <c r="D21" s="462">
        <v>2.6092007571202482</v>
      </c>
      <c r="E21" s="462">
        <v>2.8295793049445357</v>
      </c>
      <c r="F21" s="462">
        <v>3.0391809096855558</v>
      </c>
      <c r="G21" s="462">
        <v>3.1508676775481801</v>
      </c>
      <c r="H21" s="462">
        <v>3.3867866122233599</v>
      </c>
      <c r="I21" s="462">
        <v>3.69006740037553</v>
      </c>
      <c r="J21" s="462">
        <v>3.95464801712592</v>
      </c>
      <c r="K21" s="462">
        <v>4.5</v>
      </c>
      <c r="L21" s="463">
        <v>4.7</v>
      </c>
    </row>
    <row r="22" spans="2:12" ht="13.5" thickBot="1" x14ac:dyDescent="0.25">
      <c r="B22" s="359" t="s">
        <v>210</v>
      </c>
      <c r="C22" s="363">
        <v>5.5178461705869228</v>
      </c>
      <c r="D22" s="363">
        <v>5.2318368914216649</v>
      </c>
      <c r="E22" s="363">
        <v>5.7140836435010574</v>
      </c>
      <c r="F22" s="363">
        <v>6.7991452616270971</v>
      </c>
      <c r="G22" s="363">
        <v>6.8960143405738803</v>
      </c>
      <c r="H22" s="363">
        <v>7.0670799078934801</v>
      </c>
      <c r="I22" s="363">
        <v>6.5595078926962698</v>
      </c>
      <c r="J22" s="363">
        <v>6.8056635648510797</v>
      </c>
      <c r="K22" s="363">
        <v>6.7</v>
      </c>
      <c r="L22" s="464">
        <v>6.9</v>
      </c>
    </row>
    <row r="23" spans="2:12" x14ac:dyDescent="0.2">
      <c r="B23" s="362"/>
      <c r="C23" s="358"/>
      <c r="D23" s="358"/>
      <c r="E23" s="358"/>
      <c r="F23" s="358"/>
      <c r="G23" s="358"/>
      <c r="H23" s="358"/>
      <c r="I23" s="358"/>
      <c r="J23" s="358"/>
      <c r="K23" s="358"/>
      <c r="L23" s="358"/>
    </row>
    <row r="24" spans="2:12" x14ac:dyDescent="0.2">
      <c r="B24" s="361"/>
      <c r="C24" s="358"/>
      <c r="D24" s="358"/>
      <c r="E24" s="358"/>
      <c r="F24" s="358"/>
      <c r="G24" s="358"/>
      <c r="H24" s="358"/>
      <c r="I24" s="358"/>
      <c r="J24" s="358"/>
      <c r="K24" s="358"/>
      <c r="L24" s="358"/>
    </row>
    <row r="26" spans="2:12" ht="14.25" customHeight="1" x14ac:dyDescent="0.2">
      <c r="C26" s="358"/>
      <c r="D26" s="358"/>
      <c r="E26" s="358"/>
      <c r="F26" s="358"/>
      <c r="G26" s="358"/>
      <c r="H26" s="358"/>
      <c r="I26" s="358"/>
      <c r="J26" s="358"/>
      <c r="K26" s="358"/>
      <c r="L26" s="358"/>
    </row>
    <row r="27" spans="2:12" x14ac:dyDescent="0.2">
      <c r="C27" s="357"/>
      <c r="D27" s="357"/>
      <c r="E27" s="357"/>
      <c r="F27" s="357"/>
      <c r="G27" s="357"/>
      <c r="H27" s="357"/>
      <c r="I27" s="357"/>
      <c r="J27" s="357"/>
      <c r="K27" s="357"/>
      <c r="L27" s="357"/>
    </row>
    <row r="28" spans="2:12" x14ac:dyDescent="0.2">
      <c r="H28" s="358"/>
      <c r="I28" s="358"/>
      <c r="J28" s="358"/>
      <c r="K28" s="358"/>
      <c r="L28" s="358"/>
    </row>
    <row r="48" spans="4:4" x14ac:dyDescent="0.2">
      <c r="D48" s="97"/>
    </row>
    <row r="61" spans="4:4" x14ac:dyDescent="0.2">
      <c r="D61" s="357"/>
    </row>
  </sheetData>
  <mergeCells count="1">
    <mergeCell ref="B1:L1"/>
  </mergeCells>
  <pageMargins left="0.74803149606299213" right="0.74803149606299213" top="0.98425196850393704" bottom="0.98425196850393704" header="0.51181102362204722" footer="0.51181102362204722"/>
  <pageSetup paperSize="9" scale="7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A5625-8013-4FF5-868C-8C4EF573DF21}">
  <sheetPr>
    <pageSetUpPr fitToPage="1"/>
  </sheetPr>
  <dimension ref="A1:L49"/>
  <sheetViews>
    <sheetView showGridLines="0" zoomScale="80" zoomScaleNormal="80" zoomScaleSheetLayoutView="100" workbookViewId="0">
      <selection activeCell="B42" sqref="B42"/>
    </sheetView>
  </sheetViews>
  <sheetFormatPr defaultColWidth="9.140625" defaultRowHeight="12.75" x14ac:dyDescent="0.2"/>
  <cols>
    <col min="1" max="1" width="9.7109375" style="367" customWidth="1"/>
    <col min="2" max="2" width="70.5703125" style="367" customWidth="1"/>
    <col min="3" max="12" width="12" style="367" bestFit="1" customWidth="1"/>
    <col min="13" max="16384" width="9.140625" style="367"/>
  </cols>
  <sheetData>
    <row r="1" spans="1:12" ht="16.5" customHeight="1" x14ac:dyDescent="0.3">
      <c r="A1" s="393" t="s">
        <v>242</v>
      </c>
      <c r="B1" s="393"/>
      <c r="C1" s="393"/>
    </row>
    <row r="2" spans="1:12" x14ac:dyDescent="0.2">
      <c r="B2" s="381"/>
    </row>
    <row r="3" spans="1:12" x14ac:dyDescent="0.2">
      <c r="A3" s="380"/>
      <c r="B3" s="380"/>
    </row>
    <row r="4" spans="1:12" ht="13.5" thickBot="1" x14ac:dyDescent="0.25">
      <c r="A4" s="388"/>
      <c r="B4" s="388" t="s">
        <v>226</v>
      </c>
      <c r="C4" s="389">
        <v>2016</v>
      </c>
      <c r="D4" s="389">
        <v>2017</v>
      </c>
      <c r="E4" s="389">
        <v>2018</v>
      </c>
      <c r="F4" s="389">
        <v>2019</v>
      </c>
      <c r="G4" s="389">
        <v>2020</v>
      </c>
      <c r="H4" s="389">
        <v>2021</v>
      </c>
      <c r="I4" s="389">
        <v>2022</v>
      </c>
      <c r="J4" s="389">
        <v>2023</v>
      </c>
      <c r="K4" s="389">
        <v>2024</v>
      </c>
      <c r="L4" s="389">
        <v>2025</v>
      </c>
    </row>
    <row r="5" spans="1:12" x14ac:dyDescent="0.2">
      <c r="A5" s="369"/>
      <c r="B5" s="371" t="s">
        <v>241</v>
      </c>
      <c r="C5" s="369"/>
      <c r="D5" s="369"/>
      <c r="E5" s="369"/>
      <c r="F5" s="369"/>
      <c r="G5" s="369"/>
      <c r="H5" s="369"/>
      <c r="I5" s="369"/>
      <c r="J5" s="369"/>
      <c r="K5" s="369"/>
      <c r="L5" s="369"/>
    </row>
    <row r="6" spans="1:12" x14ac:dyDescent="0.2">
      <c r="A6" s="369"/>
      <c r="B6" s="375" t="s">
        <v>7</v>
      </c>
      <c r="C6" s="369">
        <v>27</v>
      </c>
      <c r="D6" s="369">
        <f>+C6</f>
        <v>27</v>
      </c>
      <c r="E6" s="369">
        <v>26</v>
      </c>
      <c r="F6" s="369">
        <v>25</v>
      </c>
      <c r="G6" s="369">
        <v>26</v>
      </c>
      <c r="H6" s="369">
        <v>25</v>
      </c>
      <c r="I6" s="369">
        <v>24</v>
      </c>
      <c r="J6" s="369">
        <v>23</v>
      </c>
      <c r="K6" s="369">
        <v>20</v>
      </c>
      <c r="L6" s="369">
        <v>20</v>
      </c>
    </row>
    <row r="7" spans="1:12" x14ac:dyDescent="0.2">
      <c r="A7" s="369"/>
      <c r="B7" s="378" t="s">
        <v>9</v>
      </c>
      <c r="C7" s="373">
        <v>34</v>
      </c>
      <c r="D7" s="373">
        <f>+C7</f>
        <v>34</v>
      </c>
      <c r="E7" s="373">
        <v>34</v>
      </c>
      <c r="F7" s="373">
        <v>34</v>
      </c>
      <c r="G7" s="373">
        <v>33</v>
      </c>
      <c r="H7" s="373">
        <v>30</v>
      </c>
      <c r="I7" s="373">
        <v>29</v>
      </c>
      <c r="J7" s="373">
        <v>29</v>
      </c>
      <c r="K7" s="373">
        <v>27</v>
      </c>
      <c r="L7" s="373">
        <v>27</v>
      </c>
    </row>
    <row r="8" spans="1:12" x14ac:dyDescent="0.2">
      <c r="A8" s="373"/>
      <c r="B8" s="390" t="s">
        <v>10</v>
      </c>
      <c r="C8" s="391">
        <f t="shared" ref="C8:L8" si="0">SUM(C6:C7)</f>
        <v>61</v>
      </c>
      <c r="D8" s="391">
        <f t="shared" si="0"/>
        <v>61</v>
      </c>
      <c r="E8" s="391">
        <f t="shared" si="0"/>
        <v>60</v>
      </c>
      <c r="F8" s="391">
        <f t="shared" si="0"/>
        <v>59</v>
      </c>
      <c r="G8" s="391">
        <f t="shared" si="0"/>
        <v>59</v>
      </c>
      <c r="H8" s="391">
        <f t="shared" si="0"/>
        <v>55</v>
      </c>
      <c r="I8" s="391">
        <f t="shared" si="0"/>
        <v>53</v>
      </c>
      <c r="J8" s="391">
        <f t="shared" si="0"/>
        <v>52</v>
      </c>
      <c r="K8" s="391">
        <f t="shared" si="0"/>
        <v>47</v>
      </c>
      <c r="L8" s="391">
        <f t="shared" si="0"/>
        <v>47</v>
      </c>
    </row>
    <row r="9" spans="1:12" x14ac:dyDescent="0.2">
      <c r="A9" s="369"/>
      <c r="B9" s="371" t="s">
        <v>240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 spans="1:12" x14ac:dyDescent="0.2">
      <c r="A10" s="369"/>
      <c r="B10" s="375" t="s">
        <v>7</v>
      </c>
      <c r="C10" s="379">
        <v>4599</v>
      </c>
      <c r="D10" s="379">
        <v>4512</v>
      </c>
      <c r="E10" s="379">
        <v>4405</v>
      </c>
      <c r="F10" s="379">
        <v>4256</v>
      </c>
      <c r="G10" s="379">
        <v>4322</v>
      </c>
      <c r="H10" s="379">
        <v>4126</v>
      </c>
      <c r="I10" s="379">
        <v>3524</v>
      </c>
      <c r="J10" s="379">
        <v>2719</v>
      </c>
      <c r="K10" s="379">
        <v>2601</v>
      </c>
      <c r="L10" s="379">
        <v>2511</v>
      </c>
    </row>
    <row r="11" spans="1:12" x14ac:dyDescent="0.2">
      <c r="A11" s="369"/>
      <c r="B11" s="375" t="s">
        <v>9</v>
      </c>
      <c r="C11" s="374">
        <v>5047</v>
      </c>
      <c r="D11" s="374">
        <v>5116</v>
      </c>
      <c r="E11" s="374">
        <v>5048</v>
      </c>
      <c r="F11" s="374">
        <v>4954</v>
      </c>
      <c r="G11" s="374">
        <v>4786</v>
      </c>
      <c r="H11" s="374">
        <v>4299</v>
      </c>
      <c r="I11" s="374">
        <v>3870</v>
      </c>
      <c r="J11" s="374">
        <v>3581</v>
      </c>
      <c r="K11" s="374">
        <v>3511</v>
      </c>
      <c r="L11" s="374">
        <v>3489</v>
      </c>
    </row>
    <row r="12" spans="1:12" x14ac:dyDescent="0.2">
      <c r="A12" s="373"/>
      <c r="B12" s="390" t="s">
        <v>10</v>
      </c>
      <c r="C12" s="391">
        <f t="shared" ref="C12:L12" si="1">SUM(C10:C11)</f>
        <v>9646</v>
      </c>
      <c r="D12" s="391">
        <f t="shared" si="1"/>
        <v>9628</v>
      </c>
      <c r="E12" s="391">
        <f t="shared" si="1"/>
        <v>9453</v>
      </c>
      <c r="F12" s="391">
        <f t="shared" si="1"/>
        <v>9210</v>
      </c>
      <c r="G12" s="391">
        <f t="shared" si="1"/>
        <v>9108</v>
      </c>
      <c r="H12" s="391">
        <f t="shared" si="1"/>
        <v>8425</v>
      </c>
      <c r="I12" s="391">
        <f t="shared" si="1"/>
        <v>7394</v>
      </c>
      <c r="J12" s="391">
        <f t="shared" si="1"/>
        <v>6300</v>
      </c>
      <c r="K12" s="391">
        <f t="shared" si="1"/>
        <v>6112</v>
      </c>
      <c r="L12" s="391">
        <f t="shared" si="1"/>
        <v>6000</v>
      </c>
    </row>
    <row r="13" spans="1:12" x14ac:dyDescent="0.2">
      <c r="A13" s="369"/>
      <c r="B13" s="371" t="s">
        <v>239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 spans="1:12" x14ac:dyDescent="0.2">
      <c r="A14" s="373"/>
      <c r="B14" s="378"/>
      <c r="C14" s="377">
        <v>0.65500000000000003</v>
      </c>
      <c r="D14" s="377">
        <v>0.64400000000000002</v>
      </c>
      <c r="E14" s="377">
        <v>0.64300000000000002</v>
      </c>
      <c r="F14" s="377">
        <v>0.64</v>
      </c>
      <c r="G14" s="377">
        <v>0.64500000000000002</v>
      </c>
      <c r="H14" s="377">
        <v>0.63100000000000001</v>
      </c>
      <c r="I14" s="377">
        <v>0.63200000000000001</v>
      </c>
      <c r="J14" s="377">
        <v>0.61899999999999999</v>
      </c>
      <c r="K14" s="377">
        <v>0.625</v>
      </c>
      <c r="L14" s="377">
        <v>0.61799999999999999</v>
      </c>
    </row>
    <row r="15" spans="1:12" x14ac:dyDescent="0.2">
      <c r="A15" s="369"/>
      <c r="B15" s="371" t="s">
        <v>238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</row>
    <row r="16" spans="1:12" x14ac:dyDescent="0.2">
      <c r="A16" s="369"/>
      <c r="B16" s="375" t="s">
        <v>7</v>
      </c>
      <c r="C16" s="374">
        <v>37613</v>
      </c>
      <c r="D16" s="374">
        <v>37982</v>
      </c>
      <c r="E16" s="374">
        <v>33032</v>
      </c>
      <c r="F16" s="374">
        <v>31630</v>
      </c>
      <c r="G16" s="374">
        <v>29862</v>
      </c>
      <c r="H16" s="374">
        <v>30284</v>
      </c>
      <c r="I16" s="374">
        <v>25758</v>
      </c>
      <c r="J16" s="374">
        <v>24485</v>
      </c>
      <c r="K16" s="374">
        <v>24450</v>
      </c>
      <c r="L16" s="374">
        <v>24822</v>
      </c>
    </row>
    <row r="17" spans="1:12" x14ac:dyDescent="0.2">
      <c r="A17" s="369"/>
      <c r="B17" s="375" t="s">
        <v>9</v>
      </c>
      <c r="C17" s="374">
        <v>50529</v>
      </c>
      <c r="D17" s="374">
        <v>58419</v>
      </c>
      <c r="E17" s="374">
        <v>61580</v>
      </c>
      <c r="F17" s="374">
        <v>63316</v>
      </c>
      <c r="G17" s="374">
        <v>61396</v>
      </c>
      <c r="H17" s="374">
        <v>64477</v>
      </c>
      <c r="I17" s="374">
        <v>60813</v>
      </c>
      <c r="J17" s="374">
        <v>59962</v>
      </c>
      <c r="K17" s="374">
        <v>64306</v>
      </c>
      <c r="L17" s="374">
        <v>65787</v>
      </c>
    </row>
    <row r="18" spans="1:12" x14ac:dyDescent="0.2">
      <c r="A18" s="373"/>
      <c r="B18" s="390" t="s">
        <v>10</v>
      </c>
      <c r="C18" s="391">
        <f t="shared" ref="C18:L18" si="2">SUM(C16:C17)</f>
        <v>88142</v>
      </c>
      <c r="D18" s="391">
        <f t="shared" si="2"/>
        <v>96401</v>
      </c>
      <c r="E18" s="391">
        <f t="shared" si="2"/>
        <v>94612</v>
      </c>
      <c r="F18" s="391">
        <f t="shared" si="2"/>
        <v>94946</v>
      </c>
      <c r="G18" s="391">
        <f t="shared" si="2"/>
        <v>91258</v>
      </c>
      <c r="H18" s="391">
        <f t="shared" si="2"/>
        <v>94761</v>
      </c>
      <c r="I18" s="391">
        <f t="shared" si="2"/>
        <v>86571</v>
      </c>
      <c r="J18" s="391">
        <f t="shared" si="2"/>
        <v>84447</v>
      </c>
      <c r="K18" s="391">
        <f t="shared" si="2"/>
        <v>88756</v>
      </c>
      <c r="L18" s="391">
        <f t="shared" si="2"/>
        <v>90609</v>
      </c>
    </row>
    <row r="19" spans="1:12" x14ac:dyDescent="0.2">
      <c r="A19" s="369"/>
      <c r="B19" s="371" t="s">
        <v>237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</row>
    <row r="20" spans="1:12" x14ac:dyDescent="0.2">
      <c r="A20" s="369"/>
      <c r="B20" s="375" t="s">
        <v>7</v>
      </c>
      <c r="C20" s="374">
        <v>28841</v>
      </c>
      <c r="D20" s="374">
        <v>31476</v>
      </c>
      <c r="E20" s="374">
        <v>32705</v>
      </c>
      <c r="F20" s="374">
        <v>27612</v>
      </c>
      <c r="G20" s="374">
        <v>25059</v>
      </c>
      <c r="H20" s="374">
        <v>25261</v>
      </c>
      <c r="I20" s="374">
        <v>22563</v>
      </c>
      <c r="J20" s="374">
        <v>17411</v>
      </c>
      <c r="K20" s="374">
        <v>16948</v>
      </c>
      <c r="L20" s="374">
        <v>17500</v>
      </c>
    </row>
    <row r="21" spans="1:12" x14ac:dyDescent="0.2">
      <c r="A21" s="369"/>
      <c r="B21" s="375" t="s">
        <v>9</v>
      </c>
      <c r="C21" s="374">
        <v>29008</v>
      </c>
      <c r="D21" s="374">
        <v>30123</v>
      </c>
      <c r="E21" s="374">
        <v>30735</v>
      </c>
      <c r="F21" s="374">
        <v>33494</v>
      </c>
      <c r="G21" s="374">
        <v>31985</v>
      </c>
      <c r="H21" s="374">
        <v>31292</v>
      </c>
      <c r="I21" s="374">
        <v>30563</v>
      </c>
      <c r="J21" s="374">
        <v>30019</v>
      </c>
      <c r="K21" s="374">
        <v>35123</v>
      </c>
      <c r="L21" s="374">
        <v>36284</v>
      </c>
    </row>
    <row r="22" spans="1:12" x14ac:dyDescent="0.2">
      <c r="A22" s="373"/>
      <c r="B22" s="390" t="s">
        <v>10</v>
      </c>
      <c r="C22" s="391">
        <f t="shared" ref="C22:L22" si="3">SUM(C20:C21)</f>
        <v>57849</v>
      </c>
      <c r="D22" s="391">
        <f t="shared" si="3"/>
        <v>61599</v>
      </c>
      <c r="E22" s="391">
        <f t="shared" si="3"/>
        <v>63440</v>
      </c>
      <c r="F22" s="391">
        <f t="shared" si="3"/>
        <v>61106</v>
      </c>
      <c r="G22" s="391">
        <f t="shared" si="3"/>
        <v>57044</v>
      </c>
      <c r="H22" s="391">
        <f t="shared" si="3"/>
        <v>56553</v>
      </c>
      <c r="I22" s="391">
        <f t="shared" si="3"/>
        <v>53126</v>
      </c>
      <c r="J22" s="391">
        <f t="shared" si="3"/>
        <v>47430</v>
      </c>
      <c r="K22" s="391">
        <f t="shared" si="3"/>
        <v>52071</v>
      </c>
      <c r="L22" s="391">
        <f t="shared" si="3"/>
        <v>53784</v>
      </c>
    </row>
    <row r="23" spans="1:12" x14ac:dyDescent="0.2">
      <c r="A23" s="369"/>
      <c r="B23" s="371" t="s">
        <v>236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</row>
    <row r="24" spans="1:12" x14ac:dyDescent="0.2">
      <c r="A24" s="369"/>
      <c r="B24" s="375" t="s">
        <v>7</v>
      </c>
      <c r="C24" s="374">
        <v>979</v>
      </c>
      <c r="D24" s="374">
        <v>988</v>
      </c>
      <c r="E24" s="374">
        <v>860</v>
      </c>
      <c r="F24" s="374">
        <v>824</v>
      </c>
      <c r="G24" s="374">
        <v>784</v>
      </c>
      <c r="H24" s="374">
        <v>799</v>
      </c>
      <c r="I24" s="374">
        <v>682</v>
      </c>
      <c r="J24" s="374">
        <v>651</v>
      </c>
      <c r="K24" s="374">
        <v>652</v>
      </c>
      <c r="L24" s="374">
        <v>665</v>
      </c>
    </row>
    <row r="25" spans="1:12" x14ac:dyDescent="0.2">
      <c r="A25" s="369"/>
      <c r="B25" s="375" t="s">
        <v>9</v>
      </c>
      <c r="C25" s="374">
        <v>1315</v>
      </c>
      <c r="D25" s="374">
        <v>1520</v>
      </c>
      <c r="E25" s="374">
        <v>1603</v>
      </c>
      <c r="F25" s="374">
        <v>1650</v>
      </c>
      <c r="G25" s="374">
        <v>1612</v>
      </c>
      <c r="H25" s="374">
        <v>17401</v>
      </c>
      <c r="I25" s="374">
        <v>1610</v>
      </c>
      <c r="J25" s="374">
        <v>1593</v>
      </c>
      <c r="K25" s="374">
        <v>1715</v>
      </c>
      <c r="L25" s="374">
        <v>1762</v>
      </c>
    </row>
    <row r="26" spans="1:12" x14ac:dyDescent="0.2">
      <c r="A26" s="373"/>
      <c r="B26" s="390" t="s">
        <v>10</v>
      </c>
      <c r="C26" s="391">
        <f>SUM(C24:C25)</f>
        <v>2294</v>
      </c>
      <c r="D26" s="391">
        <f>SUM(D24:D25)</f>
        <v>2508</v>
      </c>
      <c r="E26" s="391">
        <f>SUM(E24:E25)</f>
        <v>2463</v>
      </c>
      <c r="F26" s="391">
        <f>+F25+F24</f>
        <v>2474</v>
      </c>
      <c r="G26" s="391">
        <f>SUM(G24:G25)</f>
        <v>2396</v>
      </c>
      <c r="H26" s="391">
        <f>SUM(H24:H25)</f>
        <v>18200</v>
      </c>
      <c r="I26" s="391">
        <f>SUM(I24:I25)</f>
        <v>2292</v>
      </c>
      <c r="J26" s="391">
        <f>SUM(J24:J25)</f>
        <v>2244</v>
      </c>
      <c r="K26" s="391">
        <f t="shared" ref="K26:L26" si="4">SUM(K24:K25)</f>
        <v>2367</v>
      </c>
      <c r="L26" s="391">
        <f t="shared" si="4"/>
        <v>2427</v>
      </c>
    </row>
    <row r="27" spans="1:12" ht="13.5" customHeight="1" x14ac:dyDescent="0.2">
      <c r="A27" s="369"/>
      <c r="B27" s="371" t="s">
        <v>235</v>
      </c>
      <c r="C27" s="369"/>
      <c r="D27" s="369"/>
      <c r="E27" s="369"/>
      <c r="F27" s="369"/>
      <c r="G27" s="369"/>
      <c r="H27" s="369"/>
      <c r="I27" s="369"/>
      <c r="J27" s="369"/>
      <c r="K27" s="369"/>
      <c r="L27" s="369"/>
    </row>
    <row r="28" spans="1:12" x14ac:dyDescent="0.2">
      <c r="A28" s="369"/>
      <c r="B28" s="375" t="s">
        <v>234</v>
      </c>
      <c r="C28" s="374">
        <f t="shared" ref="C28:L28" si="5">+C30+C29</f>
        <v>154304</v>
      </c>
      <c r="D28" s="374">
        <f t="shared" si="5"/>
        <v>154328</v>
      </c>
      <c r="E28" s="374">
        <f t="shared" si="5"/>
        <v>137653</v>
      </c>
      <c r="F28" s="374">
        <f t="shared" si="5"/>
        <v>132991</v>
      </c>
      <c r="G28" s="374">
        <f t="shared" si="5"/>
        <v>129232</v>
      </c>
      <c r="H28" s="374">
        <f t="shared" si="5"/>
        <v>118469</v>
      </c>
      <c r="I28" s="374">
        <f t="shared" si="5"/>
        <v>92015</v>
      </c>
      <c r="J28" s="374">
        <f t="shared" si="5"/>
        <v>90063</v>
      </c>
      <c r="K28" s="374">
        <f t="shared" si="5"/>
        <v>86750</v>
      </c>
      <c r="L28" s="374">
        <f t="shared" si="5"/>
        <v>88952</v>
      </c>
    </row>
    <row r="29" spans="1:12" x14ac:dyDescent="0.2">
      <c r="A29" s="369"/>
      <c r="B29" s="375" t="s">
        <v>233</v>
      </c>
      <c r="C29" s="374">
        <v>64411</v>
      </c>
      <c r="D29" s="374">
        <v>62888</v>
      </c>
      <c r="E29" s="374">
        <v>60196</v>
      </c>
      <c r="F29" s="374">
        <v>60008</v>
      </c>
      <c r="G29" s="374">
        <v>59342</v>
      </c>
      <c r="H29" s="374">
        <v>54292</v>
      </c>
      <c r="I29" s="374">
        <v>47221</v>
      </c>
      <c r="J29" s="374">
        <v>47005</v>
      </c>
      <c r="K29" s="374">
        <v>46402</v>
      </c>
      <c r="L29" s="374">
        <v>46664</v>
      </c>
    </row>
    <row r="30" spans="1:12" ht="27" customHeight="1" x14ac:dyDescent="0.2">
      <c r="A30" s="369"/>
      <c r="B30" s="376" t="s">
        <v>232</v>
      </c>
      <c r="C30" s="374">
        <v>89893</v>
      </c>
      <c r="D30" s="374">
        <v>91440</v>
      </c>
      <c r="E30" s="374">
        <v>77457</v>
      </c>
      <c r="F30" s="374">
        <v>72983</v>
      </c>
      <c r="G30" s="374">
        <v>69890</v>
      </c>
      <c r="H30" s="374">
        <v>64177</v>
      </c>
      <c r="I30" s="374">
        <v>44794</v>
      </c>
      <c r="J30" s="374">
        <v>43058</v>
      </c>
      <c r="K30" s="374">
        <v>40348</v>
      </c>
      <c r="L30" s="374">
        <v>42288</v>
      </c>
    </row>
    <row r="31" spans="1:12" x14ac:dyDescent="0.2">
      <c r="A31" s="369"/>
      <c r="B31" s="375" t="s">
        <v>9</v>
      </c>
      <c r="C31" s="374">
        <v>99562</v>
      </c>
      <c r="D31" s="374">
        <v>111547</v>
      </c>
      <c r="E31" s="374">
        <v>117413</v>
      </c>
      <c r="F31" s="374">
        <v>118249</v>
      </c>
      <c r="G31" s="374">
        <v>127922</v>
      </c>
      <c r="H31" s="374">
        <v>119226</v>
      </c>
      <c r="I31" s="374">
        <v>106254</v>
      </c>
      <c r="J31" s="374">
        <v>109788</v>
      </c>
      <c r="K31" s="374">
        <v>112607</v>
      </c>
      <c r="L31" s="374">
        <v>119764</v>
      </c>
    </row>
    <row r="32" spans="1:12" x14ac:dyDescent="0.2">
      <c r="A32" s="373"/>
      <c r="B32" s="390" t="s">
        <v>10</v>
      </c>
      <c r="C32" s="391">
        <f t="shared" ref="C32:L32" si="6">+C28+C31</f>
        <v>253866</v>
      </c>
      <c r="D32" s="391">
        <f t="shared" si="6"/>
        <v>265875</v>
      </c>
      <c r="E32" s="391">
        <f t="shared" si="6"/>
        <v>255066</v>
      </c>
      <c r="F32" s="391">
        <f t="shared" si="6"/>
        <v>251240</v>
      </c>
      <c r="G32" s="391">
        <f t="shared" si="6"/>
        <v>257154</v>
      </c>
      <c r="H32" s="391">
        <f t="shared" si="6"/>
        <v>237695</v>
      </c>
      <c r="I32" s="391">
        <f t="shared" si="6"/>
        <v>198269</v>
      </c>
      <c r="J32" s="391">
        <f t="shared" si="6"/>
        <v>199851</v>
      </c>
      <c r="K32" s="391">
        <f t="shared" si="6"/>
        <v>199357</v>
      </c>
      <c r="L32" s="391">
        <f t="shared" si="6"/>
        <v>208716</v>
      </c>
    </row>
    <row r="33" spans="1:12" x14ac:dyDescent="0.2">
      <c r="A33" s="369"/>
      <c r="B33" s="369"/>
      <c r="C33" s="372"/>
      <c r="D33" s="372"/>
      <c r="E33" s="372"/>
      <c r="F33" s="372"/>
      <c r="G33" s="372"/>
      <c r="H33" s="372"/>
      <c r="I33" s="372"/>
      <c r="J33" s="372"/>
      <c r="K33" s="372"/>
      <c r="L33" s="372"/>
    </row>
    <row r="34" spans="1:12" ht="24" customHeight="1" x14ac:dyDescent="0.2">
      <c r="A34" s="369"/>
      <c r="B34" s="394" t="s">
        <v>231</v>
      </c>
      <c r="C34" s="394"/>
      <c r="D34" s="394"/>
      <c r="E34" s="394"/>
      <c r="F34" s="394"/>
      <c r="G34" s="394"/>
      <c r="H34" s="394"/>
      <c r="I34" s="394"/>
      <c r="J34" s="394"/>
      <c r="K34" s="394"/>
      <c r="L34" s="394"/>
    </row>
    <row r="35" spans="1:12" x14ac:dyDescent="0.2">
      <c r="A35" s="369"/>
      <c r="B35" s="369" t="s">
        <v>230</v>
      </c>
      <c r="C35" s="369"/>
      <c r="D35" s="369"/>
      <c r="E35" s="369"/>
      <c r="F35" s="369"/>
      <c r="G35" s="369"/>
      <c r="H35" s="369"/>
      <c r="I35" s="369"/>
      <c r="J35" s="369"/>
      <c r="K35" s="369"/>
      <c r="L35" s="369"/>
    </row>
    <row r="36" spans="1:12" x14ac:dyDescent="0.2">
      <c r="A36" s="369"/>
      <c r="B36" s="369" t="s">
        <v>229</v>
      </c>
      <c r="C36" s="371"/>
      <c r="D36" s="371"/>
      <c r="E36" s="371"/>
      <c r="F36" s="371"/>
      <c r="G36" s="371"/>
      <c r="H36" s="371"/>
      <c r="I36" s="371"/>
      <c r="J36" s="371"/>
      <c r="K36" s="371"/>
      <c r="L36" s="371"/>
    </row>
    <row r="37" spans="1:12" x14ac:dyDescent="0.2">
      <c r="A37" s="369"/>
      <c r="B37" s="369"/>
      <c r="C37" s="371"/>
      <c r="D37" s="371"/>
      <c r="E37" s="371"/>
      <c r="F37" s="371"/>
      <c r="G37" s="371"/>
      <c r="H37" s="371"/>
      <c r="I37" s="371"/>
      <c r="J37" s="371"/>
      <c r="K37" s="371"/>
      <c r="L37" s="371"/>
    </row>
    <row r="38" spans="1:12" x14ac:dyDescent="0.2">
      <c r="A38" s="392" t="s">
        <v>228</v>
      </c>
      <c r="B38" s="392" t="s">
        <v>227</v>
      </c>
      <c r="C38" s="370"/>
      <c r="D38" s="370"/>
      <c r="E38" s="370"/>
      <c r="F38" s="370"/>
      <c r="G38" s="370"/>
      <c r="H38" s="370"/>
      <c r="I38" s="370"/>
      <c r="J38" s="370"/>
      <c r="K38" s="370"/>
      <c r="L38" s="370"/>
    </row>
    <row r="39" spans="1:12" x14ac:dyDescent="0.2">
      <c r="A39" s="368">
        <v>2015</v>
      </c>
      <c r="B39" s="368">
        <v>38437</v>
      </c>
      <c r="C39" s="369"/>
      <c r="D39" s="369"/>
      <c r="E39" s="369"/>
      <c r="F39" s="369"/>
      <c r="G39" s="369"/>
      <c r="H39" s="369"/>
      <c r="I39" s="369"/>
      <c r="J39" s="369"/>
      <c r="K39" s="369"/>
      <c r="L39" s="369"/>
    </row>
    <row r="40" spans="1:12" x14ac:dyDescent="0.2">
      <c r="A40" s="368">
        <v>2016</v>
      </c>
      <c r="B40" s="368">
        <v>38433</v>
      </c>
      <c r="C40" s="369"/>
      <c r="D40" s="369"/>
      <c r="E40" s="369"/>
      <c r="F40" s="369"/>
      <c r="G40" s="369"/>
      <c r="H40" s="369"/>
      <c r="I40" s="369"/>
      <c r="J40" s="369"/>
      <c r="K40" s="369"/>
      <c r="L40" s="369"/>
    </row>
    <row r="41" spans="1:12" x14ac:dyDescent="0.2">
      <c r="A41" s="368">
        <v>2017</v>
      </c>
      <c r="B41" s="368">
        <v>38434</v>
      </c>
      <c r="C41" s="369"/>
      <c r="D41" s="369"/>
      <c r="E41" s="369"/>
      <c r="F41" s="369"/>
      <c r="G41" s="369"/>
      <c r="H41" s="369"/>
      <c r="I41" s="369"/>
      <c r="J41" s="369"/>
      <c r="K41" s="369"/>
      <c r="L41" s="369"/>
    </row>
    <row r="42" spans="1:12" x14ac:dyDescent="0.2">
      <c r="A42" s="368">
        <v>2018</v>
      </c>
      <c r="B42" s="368">
        <v>38411</v>
      </c>
      <c r="C42" s="369"/>
      <c r="D42" s="369"/>
      <c r="E42" s="369"/>
      <c r="F42" s="369"/>
      <c r="G42" s="369"/>
      <c r="H42" s="369"/>
      <c r="I42" s="369"/>
      <c r="J42" s="369"/>
      <c r="K42" s="369"/>
      <c r="L42" s="369"/>
    </row>
    <row r="43" spans="1:12" x14ac:dyDescent="0.2">
      <c r="A43" s="368">
        <v>2019</v>
      </c>
      <c r="B43" s="368">
        <v>38383</v>
      </c>
      <c r="C43" s="369"/>
      <c r="D43" s="369"/>
      <c r="E43" s="369"/>
      <c r="F43" s="369"/>
      <c r="G43" s="369"/>
      <c r="H43" s="369"/>
      <c r="I43" s="369"/>
      <c r="J43" s="369"/>
      <c r="K43" s="369"/>
      <c r="L43" s="369"/>
    </row>
    <row r="44" spans="1:12" x14ac:dyDescent="0.2">
      <c r="A44" s="368">
        <v>2020</v>
      </c>
      <c r="B44" s="368">
        <v>38265</v>
      </c>
    </row>
    <row r="45" spans="1:12" x14ac:dyDescent="0.2">
      <c r="A45" s="368">
        <v>2021</v>
      </c>
      <c r="B45" s="368">
        <v>37908</v>
      </c>
    </row>
    <row r="46" spans="1:12" x14ac:dyDescent="0.2">
      <c r="A46" s="368">
        <v>2022</v>
      </c>
      <c r="B46" s="368">
        <v>37767</v>
      </c>
    </row>
    <row r="47" spans="1:12" x14ac:dyDescent="0.2">
      <c r="A47" s="368">
        <v>2023</v>
      </c>
      <c r="B47" s="368">
        <v>37596</v>
      </c>
    </row>
    <row r="48" spans="1:12" x14ac:dyDescent="0.2">
      <c r="A48" s="368">
        <v>2024</v>
      </c>
      <c r="B48" s="368">
        <v>37490</v>
      </c>
    </row>
    <row r="49" spans="1:2" x14ac:dyDescent="0.2">
      <c r="A49" s="368">
        <v>2025</v>
      </c>
      <c r="B49" s="368">
        <v>37332</v>
      </c>
    </row>
  </sheetData>
  <mergeCells count="2">
    <mergeCell ref="A1:C1"/>
    <mergeCell ref="B34:L34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9B65-C609-4596-9DCB-D3A5D4D71A51}">
  <dimension ref="A2:L289"/>
  <sheetViews>
    <sheetView showGridLines="0" topLeftCell="A165" zoomScale="80" zoomScaleNormal="80" zoomScaleSheetLayoutView="100" workbookViewId="0">
      <selection activeCell="I158" sqref="I158"/>
    </sheetView>
  </sheetViews>
  <sheetFormatPr defaultColWidth="9.140625" defaultRowHeight="12.75" x14ac:dyDescent="0.2"/>
  <cols>
    <col min="1" max="1" width="3.7109375" style="109" customWidth="1"/>
    <col min="2" max="2" width="52.28515625" style="17" customWidth="1"/>
    <col min="3" max="3" width="21.7109375" style="17" customWidth="1"/>
    <col min="4" max="4" width="21.5703125" style="17" customWidth="1"/>
    <col min="5" max="5" width="19" style="17" customWidth="1"/>
    <col min="6" max="6" width="14" style="17" customWidth="1"/>
    <col min="7" max="7" width="15.7109375" style="17" customWidth="1"/>
    <col min="8" max="9" width="13.28515625" style="17" customWidth="1"/>
    <col min="10" max="16384" width="9.140625" style="17"/>
  </cols>
  <sheetData>
    <row r="2" spans="1:7" s="97" customFormat="1" ht="18" customHeight="1" x14ac:dyDescent="0.2">
      <c r="A2" s="409" t="s">
        <v>119</v>
      </c>
      <c r="B2" s="409"/>
      <c r="C2" s="409"/>
      <c r="D2" s="409"/>
      <c r="E2" s="409"/>
    </row>
    <row r="3" spans="1:7" s="97" customFormat="1" ht="18" customHeight="1" thickBot="1" x14ac:dyDescent="0.25">
      <c r="A3" s="98"/>
      <c r="B3" s="98"/>
      <c r="C3" s="98"/>
      <c r="D3" s="98"/>
    </row>
    <row r="4" spans="1:7" ht="18" customHeight="1" thickBot="1" x14ac:dyDescent="0.25">
      <c r="A4" s="99" t="s">
        <v>1</v>
      </c>
      <c r="B4" s="100" t="s">
        <v>2</v>
      </c>
      <c r="C4" s="101" t="s">
        <v>120</v>
      </c>
      <c r="D4" s="102"/>
      <c r="E4" s="103" t="s">
        <v>4</v>
      </c>
    </row>
    <row r="5" spans="1:7" ht="18" customHeight="1" thickBot="1" x14ac:dyDescent="0.25">
      <c r="A5" s="104"/>
      <c r="B5" s="15"/>
      <c r="C5" s="49">
        <v>2024</v>
      </c>
      <c r="D5" s="49">
        <v>2025</v>
      </c>
      <c r="E5" s="16" t="s">
        <v>5</v>
      </c>
    </row>
    <row r="6" spans="1:7" ht="18" customHeight="1" x14ac:dyDescent="0.2">
      <c r="A6" s="99" t="s">
        <v>6</v>
      </c>
      <c r="B6" s="161" t="s">
        <v>246</v>
      </c>
      <c r="C6" s="18">
        <f>+C34</f>
        <v>16359554.005659999</v>
      </c>
      <c r="D6" s="18">
        <f t="shared" ref="D6" si="0">+D34</f>
        <v>17499554.689799998</v>
      </c>
      <c r="E6" s="76">
        <f>+D6/C6</f>
        <v>1.0696840930838083</v>
      </c>
      <c r="F6" s="20"/>
      <c r="G6" s="21"/>
    </row>
    <row r="7" spans="1:7" ht="18" customHeight="1" thickBot="1" x14ac:dyDescent="0.25">
      <c r="A7" s="105" t="s">
        <v>8</v>
      </c>
      <c r="B7" s="165" t="s">
        <v>247</v>
      </c>
      <c r="C7" s="23">
        <f>+C67</f>
        <v>33902966.90298</v>
      </c>
      <c r="D7" s="23">
        <f t="shared" ref="D7" si="1">+D67</f>
        <v>36284150.353300005</v>
      </c>
      <c r="E7" s="57">
        <f>+D7/C7</f>
        <v>1.0702352527769687</v>
      </c>
      <c r="F7" s="20"/>
      <c r="G7" s="21"/>
    </row>
    <row r="8" spans="1:7" s="97" customFormat="1" ht="18" customHeight="1" thickBot="1" x14ac:dyDescent="0.25">
      <c r="A8" s="106"/>
      <c r="B8" s="107" t="s">
        <v>121</v>
      </c>
      <c r="C8" s="27">
        <f>SUM(C6:C7)</f>
        <v>50262520.908639997</v>
      </c>
      <c r="D8" s="27">
        <f>SUM(D6:D7)</f>
        <v>53783705.043099999</v>
      </c>
      <c r="E8" s="108">
        <f>+D8/C8</f>
        <v>1.0700558601280725</v>
      </c>
      <c r="F8" s="20"/>
      <c r="G8" s="21"/>
    </row>
    <row r="9" spans="1:7" ht="18" customHeight="1" x14ac:dyDescent="0.2">
      <c r="C9" s="38"/>
      <c r="D9" s="38"/>
      <c r="F9" s="38"/>
      <c r="G9" s="21"/>
    </row>
    <row r="10" spans="1:7" s="110" customFormat="1" ht="18" customHeight="1" x14ac:dyDescent="0.2">
      <c r="A10" s="409" t="s">
        <v>122</v>
      </c>
      <c r="B10" s="409"/>
      <c r="C10" s="409"/>
      <c r="D10" s="409"/>
      <c r="E10" s="409"/>
      <c r="G10" s="21"/>
    </row>
    <row r="11" spans="1:7" s="97" customFormat="1" ht="18" customHeight="1" thickBot="1" x14ac:dyDescent="0.25">
      <c r="A11" s="98"/>
      <c r="B11" s="98"/>
      <c r="C11" s="98"/>
      <c r="D11" s="98"/>
      <c r="G11" s="21"/>
    </row>
    <row r="12" spans="1:7" ht="18" customHeight="1" thickBot="1" x14ac:dyDescent="0.25">
      <c r="A12" s="99" t="s">
        <v>1</v>
      </c>
      <c r="B12" s="100" t="s">
        <v>12</v>
      </c>
      <c r="C12" s="111" t="s">
        <v>120</v>
      </c>
      <c r="D12" s="112"/>
      <c r="E12" s="103" t="s">
        <v>4</v>
      </c>
      <c r="G12" s="21"/>
    </row>
    <row r="13" spans="1:7" ht="18" customHeight="1" thickBot="1" x14ac:dyDescent="0.25">
      <c r="A13" s="15"/>
      <c r="B13" s="15"/>
      <c r="C13" s="34">
        <f>+C5</f>
        <v>2024</v>
      </c>
      <c r="D13" s="34">
        <f>+D5</f>
        <v>2025</v>
      </c>
      <c r="E13" s="34" t="str">
        <f>+E5</f>
        <v>24/25</v>
      </c>
      <c r="G13" s="21"/>
    </row>
    <row r="14" spans="1:7" ht="18" customHeight="1" x14ac:dyDescent="0.2">
      <c r="A14" s="22" t="s">
        <v>6</v>
      </c>
      <c r="B14" s="35" t="s">
        <v>13</v>
      </c>
      <c r="C14" s="23">
        <v>1911941.9951299999</v>
      </c>
      <c r="D14" s="23">
        <v>1985779.95474</v>
      </c>
      <c r="E14" s="24">
        <f t="shared" ref="E14:E33" si="2">+IFERROR(IF(D14/C14&gt;0,D14/C14,"X"),"X")</f>
        <v>1.0386193513182285</v>
      </c>
      <c r="F14" s="20"/>
      <c r="G14" s="21"/>
    </row>
    <row r="15" spans="1:7" ht="18" customHeight="1" x14ac:dyDescent="0.2">
      <c r="A15" s="22" t="s">
        <v>8</v>
      </c>
      <c r="B15" s="35" t="s">
        <v>14</v>
      </c>
      <c r="C15" s="23">
        <v>155539.03083999999</v>
      </c>
      <c r="D15" s="23">
        <v>304991.68406</v>
      </c>
      <c r="E15" s="24">
        <f t="shared" si="2"/>
        <v>1.9608691298439365</v>
      </c>
      <c r="F15" s="20"/>
      <c r="G15" s="21"/>
    </row>
    <row r="16" spans="1:7" ht="18" customHeight="1" x14ac:dyDescent="0.2">
      <c r="A16" s="22" t="s">
        <v>15</v>
      </c>
      <c r="B16" s="35" t="s">
        <v>16</v>
      </c>
      <c r="C16" s="23">
        <v>49092.682419999997</v>
      </c>
      <c r="D16" s="23">
        <v>49530.096920000004</v>
      </c>
      <c r="E16" s="24">
        <f t="shared" si="2"/>
        <v>1.0089099735120974</v>
      </c>
      <c r="F16" s="20"/>
      <c r="G16" s="21"/>
    </row>
    <row r="17" spans="1:7" ht="18" customHeight="1" x14ac:dyDescent="0.2">
      <c r="A17" s="22" t="s">
        <v>17</v>
      </c>
      <c r="B17" s="35" t="s">
        <v>18</v>
      </c>
      <c r="C17" s="23">
        <v>341134.66884</v>
      </c>
      <c r="D17" s="23">
        <v>349020.64276999998</v>
      </c>
      <c r="E17" s="24">
        <f t="shared" si="2"/>
        <v>1.023116893855484</v>
      </c>
      <c r="F17" s="20"/>
      <c r="G17" s="21"/>
    </row>
    <row r="18" spans="1:7" ht="18" customHeight="1" x14ac:dyDescent="0.2">
      <c r="A18" s="22" t="s">
        <v>19</v>
      </c>
      <c r="B18" s="35" t="s">
        <v>20</v>
      </c>
      <c r="C18" s="23">
        <v>228248.79303</v>
      </c>
      <c r="D18" s="23">
        <v>575207.05790000001</v>
      </c>
      <c r="E18" s="24">
        <f t="shared" si="2"/>
        <v>2.5200880594553565</v>
      </c>
      <c r="F18" s="20"/>
      <c r="G18" s="21"/>
    </row>
    <row r="19" spans="1:7" ht="18" customHeight="1" x14ac:dyDescent="0.2">
      <c r="A19" s="22" t="s">
        <v>21</v>
      </c>
      <c r="B19" s="35" t="s">
        <v>22</v>
      </c>
      <c r="C19" s="23">
        <v>740352.37298999995</v>
      </c>
      <c r="D19" s="23">
        <v>691928.39706999995</v>
      </c>
      <c r="E19" s="24">
        <f t="shared" si="2"/>
        <v>0.93459334002748706</v>
      </c>
      <c r="F19" s="20"/>
      <c r="G19" s="21"/>
    </row>
    <row r="20" spans="1:7" ht="18" customHeight="1" x14ac:dyDescent="0.2">
      <c r="A20" s="22" t="s">
        <v>23</v>
      </c>
      <c r="B20" s="35" t="s">
        <v>24</v>
      </c>
      <c r="C20" s="23">
        <v>9993.4970099999991</v>
      </c>
      <c r="D20" s="23">
        <v>12045.40926</v>
      </c>
      <c r="E20" s="24">
        <f t="shared" si="2"/>
        <v>1.2053247474779603</v>
      </c>
      <c r="F20" s="20"/>
      <c r="G20" s="21"/>
    </row>
    <row r="21" spans="1:7" ht="17.100000000000001" customHeight="1" x14ac:dyDescent="0.2">
      <c r="A21" s="22" t="s">
        <v>25</v>
      </c>
      <c r="B21" s="35" t="s">
        <v>26</v>
      </c>
      <c r="C21" s="23">
        <v>1778133.4538100001</v>
      </c>
      <c r="D21" s="23">
        <v>1733648.2679000001</v>
      </c>
      <c r="E21" s="24">
        <f t="shared" si="2"/>
        <v>0.97498208820340126</v>
      </c>
      <c r="F21" s="20"/>
      <c r="G21" s="21"/>
    </row>
    <row r="22" spans="1:7" ht="18" customHeight="1" x14ac:dyDescent="0.2">
      <c r="A22" s="22" t="s">
        <v>27</v>
      </c>
      <c r="B22" s="35" t="s">
        <v>28</v>
      </c>
      <c r="C22" s="23">
        <v>426106.54418999999</v>
      </c>
      <c r="D22" s="23">
        <v>402200.00042</v>
      </c>
      <c r="E22" s="24">
        <f t="shared" si="2"/>
        <v>0.94389538462629174</v>
      </c>
      <c r="F22" s="20"/>
      <c r="G22" s="21"/>
    </row>
    <row r="23" spans="1:7" ht="18" customHeight="1" x14ac:dyDescent="0.2">
      <c r="A23" s="22" t="s">
        <v>29</v>
      </c>
      <c r="B23" s="35" t="s">
        <v>30</v>
      </c>
      <c r="C23" s="23">
        <v>240642.89937999999</v>
      </c>
      <c r="D23" s="23">
        <v>227953.74230000001</v>
      </c>
      <c r="E23" s="24">
        <f t="shared" si="2"/>
        <v>0.94726976315240252</v>
      </c>
      <c r="F23" s="20"/>
      <c r="G23" s="21"/>
    </row>
    <row r="24" spans="1:7" ht="18" customHeight="1" x14ac:dyDescent="0.2">
      <c r="A24" s="22" t="s">
        <v>31</v>
      </c>
      <c r="B24" s="35" t="s">
        <v>32</v>
      </c>
      <c r="C24" s="23">
        <v>47559.434419999998</v>
      </c>
      <c r="D24" s="23">
        <v>51324.300799999997</v>
      </c>
      <c r="E24" s="24">
        <f t="shared" si="2"/>
        <v>1.0791612941977453</v>
      </c>
      <c r="F24" s="20"/>
      <c r="G24" s="21"/>
    </row>
    <row r="25" spans="1:7" ht="18" customHeight="1" x14ac:dyDescent="0.2">
      <c r="A25" s="22" t="s">
        <v>33</v>
      </c>
      <c r="B25" s="35" t="s">
        <v>34</v>
      </c>
      <c r="C25" s="23">
        <v>6669810.89487</v>
      </c>
      <c r="D25" s="23">
        <v>6845860.4803499999</v>
      </c>
      <c r="E25" s="24">
        <f t="shared" si="2"/>
        <v>1.0263949890416542</v>
      </c>
      <c r="F25" s="20"/>
      <c r="G25" s="21"/>
    </row>
    <row r="26" spans="1:7" ht="18" customHeight="1" x14ac:dyDescent="0.2">
      <c r="A26" s="22" t="s">
        <v>35</v>
      </c>
      <c r="B26" s="35" t="s">
        <v>36</v>
      </c>
      <c r="C26" s="23">
        <v>12991.020200000001</v>
      </c>
      <c r="D26" s="23">
        <v>13936.43137</v>
      </c>
      <c r="E26" s="24">
        <f t="shared" si="2"/>
        <v>1.0727742052159999</v>
      </c>
      <c r="F26" s="20"/>
      <c r="G26" s="21"/>
    </row>
    <row r="27" spans="1:7" ht="18" customHeight="1" x14ac:dyDescent="0.2">
      <c r="A27" s="22" t="s">
        <v>37</v>
      </c>
      <c r="B27" s="35" t="s">
        <v>38</v>
      </c>
      <c r="C27" s="23">
        <v>14863.447200000001</v>
      </c>
      <c r="D27" s="23">
        <v>16953.651259999999</v>
      </c>
      <c r="E27" s="24">
        <f t="shared" si="2"/>
        <v>1.1406271393085716</v>
      </c>
      <c r="F27" s="20"/>
      <c r="G27" s="21"/>
    </row>
    <row r="28" spans="1:7" ht="18" customHeight="1" x14ac:dyDescent="0.2">
      <c r="A28" s="22" t="s">
        <v>39</v>
      </c>
      <c r="B28" s="35" t="s">
        <v>40</v>
      </c>
      <c r="C28" s="23">
        <v>96203.213820000004</v>
      </c>
      <c r="D28" s="23">
        <v>109964.64618</v>
      </c>
      <c r="E28" s="24">
        <f t="shared" si="2"/>
        <v>1.1430454536139321</v>
      </c>
      <c r="F28" s="20"/>
      <c r="G28" s="21"/>
    </row>
    <row r="29" spans="1:7" ht="18" customHeight="1" x14ac:dyDescent="0.2">
      <c r="A29" s="22" t="s">
        <v>41</v>
      </c>
      <c r="B29" s="35" t="s">
        <v>42</v>
      </c>
      <c r="C29" s="23">
        <v>23704.782950000001</v>
      </c>
      <c r="D29" s="23">
        <v>24149.36549</v>
      </c>
      <c r="E29" s="24">
        <f t="shared" si="2"/>
        <v>1.0187549719791886</v>
      </c>
      <c r="F29" s="20"/>
      <c r="G29" s="21"/>
    </row>
    <row r="30" spans="1:7" ht="18" customHeight="1" x14ac:dyDescent="0.2">
      <c r="A30" s="22" t="s">
        <v>43</v>
      </c>
      <c r="B30" s="35" t="s">
        <v>44</v>
      </c>
      <c r="C30" s="23">
        <v>869180.25916999998</v>
      </c>
      <c r="D30" s="23">
        <v>876599.57556000003</v>
      </c>
      <c r="E30" s="24">
        <f t="shared" si="2"/>
        <v>1.0085359927491737</v>
      </c>
      <c r="F30" s="20"/>
      <c r="G30" s="21"/>
    </row>
    <row r="31" spans="1:7" ht="18" customHeight="1" x14ac:dyDescent="0.2">
      <c r="A31" s="22" t="s">
        <v>45</v>
      </c>
      <c r="B31" s="35" t="s">
        <v>46</v>
      </c>
      <c r="C31" s="23">
        <v>293935.07854999998</v>
      </c>
      <c r="D31" s="23">
        <v>364380.44428</v>
      </c>
      <c r="E31" s="24">
        <f t="shared" si="2"/>
        <v>1.239663010204537</v>
      </c>
      <c r="F31" s="20"/>
      <c r="G31" s="21"/>
    </row>
    <row r="32" spans="1:7" ht="18" customHeight="1" x14ac:dyDescent="0.2">
      <c r="A32" s="22" t="s">
        <v>47</v>
      </c>
      <c r="B32" s="35" t="s">
        <v>48</v>
      </c>
      <c r="C32" s="23">
        <v>1509390.40286</v>
      </c>
      <c r="D32" s="23">
        <v>1836469.1336099999</v>
      </c>
      <c r="E32" s="24">
        <f t="shared" si="2"/>
        <v>1.2166959125553267</v>
      </c>
      <c r="F32" s="20"/>
      <c r="G32" s="21"/>
    </row>
    <row r="33" spans="1:7" s="97" customFormat="1" ht="18" customHeight="1" thickBot="1" x14ac:dyDescent="0.25">
      <c r="A33" s="22" t="s">
        <v>49</v>
      </c>
      <c r="B33" s="35" t="s">
        <v>50</v>
      </c>
      <c r="C33" s="23">
        <v>940729.53397999995</v>
      </c>
      <c r="D33" s="23">
        <v>1027611.40756</v>
      </c>
      <c r="E33" s="24">
        <f t="shared" si="2"/>
        <v>1.0923558477136608</v>
      </c>
      <c r="F33" s="20"/>
      <c r="G33" s="21"/>
    </row>
    <row r="34" spans="1:7" s="97" customFormat="1" ht="18" customHeight="1" thickBot="1" x14ac:dyDescent="0.25">
      <c r="A34" s="25"/>
      <c r="B34" s="39" t="s">
        <v>10</v>
      </c>
      <c r="C34" s="27">
        <f>SUM(C14:C33)</f>
        <v>16359554.005659999</v>
      </c>
      <c r="D34" s="27">
        <f>SUM(D14:D33)</f>
        <v>17499554.689799998</v>
      </c>
      <c r="E34" s="28">
        <f t="shared" ref="E34" si="3">+IF(C34=0,"X",D34/C34)</f>
        <v>1.0696840930838083</v>
      </c>
      <c r="F34" s="20"/>
      <c r="G34" s="41"/>
    </row>
    <row r="35" spans="1:7" s="97" customFormat="1" ht="18" customHeight="1" x14ac:dyDescent="0.2">
      <c r="A35" s="113"/>
      <c r="C35" s="114"/>
      <c r="D35" s="114"/>
      <c r="E35" s="115"/>
      <c r="F35" s="116"/>
      <c r="G35" s="117"/>
    </row>
    <row r="36" spans="1:7" s="97" customFormat="1" ht="18" customHeight="1" x14ac:dyDescent="0.2">
      <c r="A36" s="409" t="s">
        <v>123</v>
      </c>
      <c r="B36" s="409"/>
      <c r="C36" s="409"/>
      <c r="D36" s="409"/>
      <c r="E36" s="409"/>
      <c r="F36" s="116"/>
      <c r="G36" s="41"/>
    </row>
    <row r="37" spans="1:7" s="97" customFormat="1" ht="18" customHeight="1" thickBot="1" x14ac:dyDescent="0.25">
      <c r="A37" s="98"/>
      <c r="B37" s="98"/>
      <c r="C37" s="98"/>
      <c r="D37" s="98"/>
      <c r="E37" s="98"/>
      <c r="F37" s="116"/>
      <c r="G37" s="21"/>
    </row>
    <row r="38" spans="1:7" s="97" customFormat="1" ht="18" customHeight="1" thickBot="1" x14ac:dyDescent="0.25">
      <c r="A38" s="99" t="s">
        <v>1</v>
      </c>
      <c r="B38" s="118" t="s">
        <v>12</v>
      </c>
      <c r="C38" s="111" t="s">
        <v>120</v>
      </c>
      <c r="D38" s="112"/>
      <c r="E38" s="103" t="s">
        <v>4</v>
      </c>
      <c r="F38" s="116"/>
      <c r="G38" s="21"/>
    </row>
    <row r="39" spans="1:7" ht="18" customHeight="1" thickBot="1" x14ac:dyDescent="0.25">
      <c r="A39" s="22"/>
      <c r="B39" s="119"/>
      <c r="C39" s="34">
        <f>+C5</f>
        <v>2024</v>
      </c>
      <c r="D39" s="34">
        <f>+D5</f>
        <v>2025</v>
      </c>
      <c r="E39" s="34" t="str">
        <f>+E5</f>
        <v>24/25</v>
      </c>
      <c r="G39" s="21"/>
    </row>
    <row r="40" spans="1:7" ht="18" customHeight="1" x14ac:dyDescent="0.2">
      <c r="A40" s="10" t="s">
        <v>6</v>
      </c>
      <c r="B40" s="17" t="s">
        <v>52</v>
      </c>
      <c r="C40" s="36">
        <v>355112.56533000001</v>
      </c>
      <c r="D40" s="23">
        <v>321071.09956</v>
      </c>
      <c r="E40" s="24">
        <f t="shared" ref="E40:E66" si="4">+IFERROR(IF(D40/C40&gt;0,D40/C40,"X"),"X")</f>
        <v>0.90413894327178801</v>
      </c>
      <c r="F40" s="20"/>
      <c r="G40" s="21"/>
    </row>
    <row r="41" spans="1:7" ht="18" customHeight="1" x14ac:dyDescent="0.2">
      <c r="A41" s="22" t="s">
        <v>8</v>
      </c>
      <c r="B41" s="35" t="s">
        <v>53</v>
      </c>
      <c r="C41" s="36">
        <v>1340304.95102</v>
      </c>
      <c r="D41" s="23">
        <v>1410538.43698</v>
      </c>
      <c r="E41" s="24">
        <f t="shared" si="4"/>
        <v>1.0524011240177475</v>
      </c>
      <c r="F41" s="20"/>
      <c r="G41" s="21"/>
    </row>
    <row r="42" spans="1:7" ht="18" customHeight="1" x14ac:dyDescent="0.2">
      <c r="A42" s="22" t="s">
        <v>15</v>
      </c>
      <c r="B42" s="35" t="s">
        <v>54</v>
      </c>
      <c r="C42" s="36">
        <v>2438181.4181400002</v>
      </c>
      <c r="D42" s="23">
        <v>2585980.7860699999</v>
      </c>
      <c r="E42" s="24">
        <f t="shared" si="4"/>
        <v>1.0606186917964253</v>
      </c>
      <c r="F42" s="20"/>
      <c r="G42" s="21"/>
    </row>
    <row r="43" spans="1:7" ht="18" customHeight="1" x14ac:dyDescent="0.2">
      <c r="A43" s="22" t="s">
        <v>17</v>
      </c>
      <c r="B43" s="35" t="s">
        <v>55</v>
      </c>
      <c r="C43" s="36">
        <v>20273.444179999999</v>
      </c>
      <c r="D43" s="23">
        <v>28452.255410000002</v>
      </c>
      <c r="E43" s="24">
        <f t="shared" si="4"/>
        <v>1.4034248525994661</v>
      </c>
      <c r="F43" s="20"/>
      <c r="G43" s="21"/>
    </row>
    <row r="44" spans="1:7" ht="18" customHeight="1" x14ac:dyDescent="0.2">
      <c r="A44" s="22" t="s">
        <v>19</v>
      </c>
      <c r="B44" s="35" t="s">
        <v>56</v>
      </c>
      <c r="C44" s="36">
        <v>29466.027099999999</v>
      </c>
      <c r="D44" s="23">
        <v>32993.238060000003</v>
      </c>
      <c r="E44" s="24">
        <f t="shared" si="4"/>
        <v>1.1197043275644039</v>
      </c>
      <c r="F44" s="20"/>
      <c r="G44" s="21"/>
    </row>
    <row r="45" spans="1:7" ht="18" customHeight="1" x14ac:dyDescent="0.2">
      <c r="A45" s="22" t="s">
        <v>21</v>
      </c>
      <c r="B45" s="35" t="s">
        <v>57</v>
      </c>
      <c r="C45" s="36">
        <v>5202527.0935399998</v>
      </c>
      <c r="D45" s="23">
        <v>5591723.5990599999</v>
      </c>
      <c r="E45" s="24">
        <f t="shared" si="4"/>
        <v>1.0748091261270445</v>
      </c>
      <c r="F45" s="20"/>
      <c r="G45" s="21"/>
    </row>
    <row r="46" spans="1:7" ht="18" customHeight="1" x14ac:dyDescent="0.2">
      <c r="A46" s="22" t="s">
        <v>23</v>
      </c>
      <c r="B46" s="35" t="s">
        <v>58</v>
      </c>
      <c r="C46" s="36">
        <v>159364.45939999999</v>
      </c>
      <c r="D46" s="23">
        <v>171899.33697</v>
      </c>
      <c r="E46" s="24">
        <f t="shared" si="4"/>
        <v>1.0786554142447649</v>
      </c>
      <c r="F46" s="20"/>
      <c r="G46" s="21"/>
    </row>
    <row r="47" spans="1:7" ht="18" customHeight="1" x14ac:dyDescent="0.2">
      <c r="A47" s="22" t="s">
        <v>25</v>
      </c>
      <c r="B47" s="35" t="s">
        <v>59</v>
      </c>
      <c r="C47" s="36">
        <v>101844.33152000001</v>
      </c>
      <c r="D47" s="23">
        <v>108696.65574</v>
      </c>
      <c r="E47" s="24">
        <f t="shared" si="4"/>
        <v>1.0672823329264463</v>
      </c>
      <c r="F47" s="20"/>
      <c r="G47" s="21"/>
    </row>
    <row r="48" spans="1:7" ht="18" customHeight="1" x14ac:dyDescent="0.2">
      <c r="A48" s="22" t="s">
        <v>27</v>
      </c>
      <c r="B48" s="35" t="s">
        <v>60</v>
      </c>
      <c r="C48" s="36">
        <v>1462726.16056</v>
      </c>
      <c r="D48" s="23">
        <v>1544791.77397</v>
      </c>
      <c r="E48" s="24">
        <f t="shared" si="4"/>
        <v>1.0561045639455724</v>
      </c>
      <c r="F48" s="20"/>
      <c r="G48" s="21"/>
    </row>
    <row r="49" spans="1:7" ht="18" customHeight="1" x14ac:dyDescent="0.2">
      <c r="A49" s="22" t="s">
        <v>29</v>
      </c>
      <c r="B49" s="35" t="s">
        <v>61</v>
      </c>
      <c r="C49" s="36">
        <v>93420.535050000006</v>
      </c>
      <c r="D49" s="23">
        <v>94572.738639999996</v>
      </c>
      <c r="E49" s="24">
        <f t="shared" si="4"/>
        <v>1.012333515210369</v>
      </c>
      <c r="F49" s="20"/>
      <c r="G49" s="21"/>
    </row>
    <row r="50" spans="1:7" ht="18" customHeight="1" x14ac:dyDescent="0.2">
      <c r="A50" s="22" t="s">
        <v>31</v>
      </c>
      <c r="B50" s="35" t="s">
        <v>62</v>
      </c>
      <c r="C50" s="36">
        <v>991349.18354</v>
      </c>
      <c r="D50" s="23">
        <v>1124945.32082</v>
      </c>
      <c r="E50" s="24">
        <f t="shared" si="4"/>
        <v>1.1347619380720553</v>
      </c>
      <c r="F50" s="20"/>
      <c r="G50" s="21"/>
    </row>
    <row r="51" spans="1:7" ht="18" customHeight="1" x14ac:dyDescent="0.2">
      <c r="A51" s="22" t="s">
        <v>33</v>
      </c>
      <c r="B51" s="35" t="s">
        <v>63</v>
      </c>
      <c r="C51" s="36">
        <v>125737.45617999999</v>
      </c>
      <c r="D51" s="23">
        <v>110242.97786</v>
      </c>
      <c r="E51" s="24">
        <f t="shared" si="4"/>
        <v>0.87677118027726908</v>
      </c>
      <c r="F51" s="20"/>
      <c r="G51" s="21"/>
    </row>
    <row r="52" spans="1:7" ht="18" customHeight="1" x14ac:dyDescent="0.2">
      <c r="A52" s="22" t="s">
        <v>35</v>
      </c>
      <c r="B52" s="35" t="s">
        <v>64</v>
      </c>
      <c r="C52" s="36">
        <v>915273.79417000001</v>
      </c>
      <c r="D52" s="23">
        <v>786080.55714000005</v>
      </c>
      <c r="E52" s="24">
        <f t="shared" si="4"/>
        <v>0.85884744231407106</v>
      </c>
      <c r="F52" s="20"/>
      <c r="G52" s="21"/>
    </row>
    <row r="53" spans="1:7" ht="18" customHeight="1" x14ac:dyDescent="0.2">
      <c r="A53" s="22" t="s">
        <v>37</v>
      </c>
      <c r="B53" s="35" t="s">
        <v>65</v>
      </c>
      <c r="C53" s="36">
        <v>43501.911039999999</v>
      </c>
      <c r="D53" s="23">
        <v>47236.499819999997</v>
      </c>
      <c r="E53" s="24">
        <f t="shared" si="4"/>
        <v>1.0858488441247109</v>
      </c>
      <c r="F53" s="20"/>
      <c r="G53" s="21"/>
    </row>
    <row r="54" spans="1:7" ht="18" customHeight="1" x14ac:dyDescent="0.2">
      <c r="A54" s="22" t="s">
        <v>39</v>
      </c>
      <c r="B54" s="35" t="s">
        <v>66</v>
      </c>
      <c r="C54" s="36">
        <v>443.58165000000002</v>
      </c>
      <c r="D54" s="23">
        <v>562.47641999999996</v>
      </c>
      <c r="E54" s="24">
        <f t="shared" si="4"/>
        <v>1.2680335627048593</v>
      </c>
      <c r="F54" s="20"/>
      <c r="G54" s="21"/>
    </row>
    <row r="55" spans="1:7" ht="18" customHeight="1" x14ac:dyDescent="0.2">
      <c r="A55" s="22" t="s">
        <v>41</v>
      </c>
      <c r="B55" s="35" t="s">
        <v>67</v>
      </c>
      <c r="C55" s="36">
        <v>328382.73476000002</v>
      </c>
      <c r="D55" s="23">
        <v>405550.91843999998</v>
      </c>
      <c r="E55" s="24">
        <f t="shared" si="4"/>
        <v>1.234994643480263</v>
      </c>
      <c r="F55" s="20"/>
      <c r="G55" s="21"/>
    </row>
    <row r="56" spans="1:7" ht="18" customHeight="1" x14ac:dyDescent="0.2">
      <c r="A56" s="22" t="s">
        <v>43</v>
      </c>
      <c r="B56" s="35" t="s">
        <v>68</v>
      </c>
      <c r="C56" s="36">
        <v>531601.83949000004</v>
      </c>
      <c r="D56" s="23">
        <v>577301.81564000004</v>
      </c>
      <c r="E56" s="24">
        <f t="shared" si="4"/>
        <v>1.0859665500665741</v>
      </c>
      <c r="F56" s="20"/>
      <c r="G56" s="21"/>
    </row>
    <row r="57" spans="1:7" ht="18" customHeight="1" x14ac:dyDescent="0.2">
      <c r="A57" s="22" t="s">
        <v>45</v>
      </c>
      <c r="B57" s="35" t="s">
        <v>69</v>
      </c>
      <c r="C57" s="36">
        <v>10277972.418780001</v>
      </c>
      <c r="D57" s="23">
        <v>10395963.478010001</v>
      </c>
      <c r="E57" s="24">
        <f t="shared" si="4"/>
        <v>1.0114799937597037</v>
      </c>
      <c r="F57" s="20"/>
      <c r="G57" s="21"/>
    </row>
    <row r="58" spans="1:7" ht="18" customHeight="1" x14ac:dyDescent="0.2">
      <c r="A58" s="22" t="s">
        <v>47</v>
      </c>
      <c r="B58" s="35" t="s">
        <v>70</v>
      </c>
      <c r="C58" s="36">
        <v>318434.03367999999</v>
      </c>
      <c r="D58" s="23">
        <v>552862.92897000001</v>
      </c>
      <c r="E58" s="24">
        <f t="shared" si="4"/>
        <v>1.7361929646175376</v>
      </c>
      <c r="F58" s="20"/>
      <c r="G58" s="21"/>
    </row>
    <row r="59" spans="1:7" ht="18" customHeight="1" x14ac:dyDescent="0.2">
      <c r="A59" s="22" t="s">
        <v>49</v>
      </c>
      <c r="B59" s="35" t="s">
        <v>71</v>
      </c>
      <c r="C59" s="36">
        <v>52610.367870000002</v>
      </c>
      <c r="D59" s="23">
        <v>46759.614829999999</v>
      </c>
      <c r="E59" s="24">
        <f t="shared" si="4"/>
        <v>0.88879087379778088</v>
      </c>
      <c r="F59" s="20"/>
      <c r="G59" s="21"/>
    </row>
    <row r="60" spans="1:7" ht="18" customHeight="1" x14ac:dyDescent="0.2">
      <c r="A60" s="22" t="s">
        <v>72</v>
      </c>
      <c r="B60" s="35" t="s">
        <v>73</v>
      </c>
      <c r="C60" s="36">
        <v>55248.353020000002</v>
      </c>
      <c r="D60" s="23">
        <v>43254.932970000002</v>
      </c>
      <c r="E60" s="24">
        <f t="shared" si="4"/>
        <v>0.78291805285746052</v>
      </c>
      <c r="F60" s="20"/>
      <c r="G60" s="21"/>
    </row>
    <row r="61" spans="1:7" ht="18" customHeight="1" x14ac:dyDescent="0.2">
      <c r="A61" s="22" t="s">
        <v>74</v>
      </c>
      <c r="B61" s="35" t="s">
        <v>75</v>
      </c>
      <c r="C61" s="36">
        <v>70579.447669999994</v>
      </c>
      <c r="D61" s="23">
        <v>76089.863930000007</v>
      </c>
      <c r="E61" s="24">
        <f t="shared" si="4"/>
        <v>1.0780739498807701</v>
      </c>
      <c r="F61" s="20"/>
      <c r="G61" s="21"/>
    </row>
    <row r="62" spans="1:7" ht="18" customHeight="1" x14ac:dyDescent="0.2">
      <c r="A62" s="22" t="s">
        <v>76</v>
      </c>
      <c r="B62" s="35" t="s">
        <v>77</v>
      </c>
      <c r="C62" s="36">
        <v>518907.49703000003</v>
      </c>
      <c r="D62" s="23">
        <v>455703.66174000001</v>
      </c>
      <c r="E62" s="24">
        <f t="shared" si="4"/>
        <v>0.87819826144013879</v>
      </c>
      <c r="F62" s="20"/>
      <c r="G62" s="21"/>
    </row>
    <row r="63" spans="1:7" ht="18" customHeight="1" x14ac:dyDescent="0.2">
      <c r="A63" s="22" t="s">
        <v>78</v>
      </c>
      <c r="B63" s="35" t="s">
        <v>79</v>
      </c>
      <c r="C63" s="36">
        <v>301856.95390999998</v>
      </c>
      <c r="D63" s="23">
        <v>305756.23744</v>
      </c>
      <c r="E63" s="24">
        <f t="shared" si="4"/>
        <v>1.012917653476231</v>
      </c>
      <c r="F63" s="20"/>
      <c r="G63" s="21"/>
    </row>
    <row r="64" spans="1:7" ht="18" customHeight="1" x14ac:dyDescent="0.2">
      <c r="A64" s="22" t="s">
        <v>80</v>
      </c>
      <c r="B64" s="35" t="s">
        <v>81</v>
      </c>
      <c r="C64" s="36">
        <v>2173969.9857999999</v>
      </c>
      <c r="D64" s="23">
        <v>2619510.07657</v>
      </c>
      <c r="E64" s="24">
        <f t="shared" si="4"/>
        <v>1.2049430735843603</v>
      </c>
      <c r="F64" s="20"/>
      <c r="G64" s="21"/>
    </row>
    <row r="65" spans="1:12" ht="18" customHeight="1" x14ac:dyDescent="0.2">
      <c r="A65" s="22" t="s">
        <v>82</v>
      </c>
      <c r="B65" s="35" t="s">
        <v>83</v>
      </c>
      <c r="C65" s="36">
        <v>5849822.2758900002</v>
      </c>
      <c r="D65" s="23">
        <v>6685588.2123499997</v>
      </c>
      <c r="E65" s="24">
        <f t="shared" si="4"/>
        <v>1.1428703124716459</v>
      </c>
      <c r="F65" s="20"/>
      <c r="G65" s="21"/>
    </row>
    <row r="66" spans="1:12" ht="18" customHeight="1" thickBot="1" x14ac:dyDescent="0.25">
      <c r="A66" s="22" t="s">
        <v>84</v>
      </c>
      <c r="B66" s="17" t="s">
        <v>85</v>
      </c>
      <c r="C66" s="36">
        <v>144054.08265999999</v>
      </c>
      <c r="D66" s="23">
        <v>160020.85988999999</v>
      </c>
      <c r="E66" s="24">
        <f t="shared" si="4"/>
        <v>1.1108387692675479</v>
      </c>
      <c r="F66" s="20"/>
      <c r="G66" s="21"/>
    </row>
    <row r="67" spans="1:12" s="97" customFormat="1" ht="18" customHeight="1" thickBot="1" x14ac:dyDescent="0.25">
      <c r="A67" s="25"/>
      <c r="B67" s="39" t="s">
        <v>10</v>
      </c>
      <c r="C67" s="120">
        <f>SUM(C40:C66)</f>
        <v>33902966.90298</v>
      </c>
      <c r="D67" s="120">
        <f>SUM(D40:D66)</f>
        <v>36284150.353300005</v>
      </c>
      <c r="E67" s="28">
        <f t="shared" ref="E67" si="5">+IF(C67=0,"X",D67/C67)</f>
        <v>1.0702352527769687</v>
      </c>
    </row>
    <row r="68" spans="1:12" ht="18" customHeight="1" x14ac:dyDescent="0.2">
      <c r="C68" s="121"/>
      <c r="D68" s="121"/>
      <c r="E68" s="115"/>
    </row>
    <row r="69" spans="1:12" ht="18" customHeight="1" x14ac:dyDescent="0.2">
      <c r="A69" s="409" t="s">
        <v>124</v>
      </c>
      <c r="B69" s="409"/>
      <c r="C69" s="409"/>
      <c r="D69" s="409"/>
      <c r="E69" s="409"/>
      <c r="F69" s="409"/>
      <c r="G69" s="122"/>
    </row>
    <row r="70" spans="1:12" ht="18" customHeight="1" thickBot="1" x14ac:dyDescent="0.25">
      <c r="A70" s="17"/>
    </row>
    <row r="71" spans="1:12" ht="18" customHeight="1" x14ac:dyDescent="0.2">
      <c r="A71" s="99"/>
      <c r="B71" s="99"/>
      <c r="C71" s="410" t="s">
        <v>120</v>
      </c>
      <c r="D71" s="411"/>
      <c r="E71" s="414" t="s">
        <v>125</v>
      </c>
      <c r="F71" s="416" t="s">
        <v>126</v>
      </c>
      <c r="G71" s="417"/>
    </row>
    <row r="72" spans="1:12" ht="36" customHeight="1" thickBot="1" x14ac:dyDescent="0.25">
      <c r="A72" s="123" t="s">
        <v>1</v>
      </c>
      <c r="B72" s="105" t="s">
        <v>87</v>
      </c>
      <c r="C72" s="412"/>
      <c r="D72" s="413"/>
      <c r="E72" s="415"/>
      <c r="F72" s="418"/>
      <c r="G72" s="419"/>
    </row>
    <row r="73" spans="1:12" ht="18" customHeight="1" thickBot="1" x14ac:dyDescent="0.25">
      <c r="A73" s="15"/>
      <c r="B73" s="15"/>
      <c r="C73" s="49">
        <f>+C5</f>
        <v>2024</v>
      </c>
      <c r="D73" s="34">
        <f>+D5</f>
        <v>2025</v>
      </c>
      <c r="E73" s="34" t="str">
        <f>+E5</f>
        <v>24/25</v>
      </c>
      <c r="F73" s="34">
        <f>+C73</f>
        <v>2024</v>
      </c>
      <c r="G73" s="34">
        <f>+D73</f>
        <v>2025</v>
      </c>
    </row>
    <row r="74" spans="1:12" ht="18" customHeight="1" x14ac:dyDescent="0.2">
      <c r="A74" s="10"/>
      <c r="B74" s="50"/>
      <c r="C74" s="51"/>
      <c r="D74" s="52"/>
      <c r="E74" s="57"/>
      <c r="F74" s="54"/>
      <c r="G74" s="54"/>
    </row>
    <row r="75" spans="1:12" x14ac:dyDescent="0.2">
      <c r="A75" s="22" t="s">
        <v>6</v>
      </c>
      <c r="B75" s="56" t="s">
        <v>89</v>
      </c>
      <c r="C75" s="36">
        <v>6544192.3299100008</v>
      </c>
      <c r="D75" s="36">
        <v>7064882.2491400009</v>
      </c>
      <c r="E75" s="24">
        <f t="shared" ref="E75:E80" si="6">+IF(C75=0,"X",D75/C75)</f>
        <v>1.0795651920024119</v>
      </c>
      <c r="F75" s="57">
        <f>+C75/C83</f>
        <v>0.40002266123183261</v>
      </c>
      <c r="G75" s="57">
        <f>+D75/D83</f>
        <v>0.4037178302175839</v>
      </c>
      <c r="H75" s="20"/>
      <c r="I75" s="20"/>
      <c r="J75" s="21"/>
      <c r="K75" s="20"/>
      <c r="L75" s="21"/>
    </row>
    <row r="76" spans="1:12" x14ac:dyDescent="0.2">
      <c r="A76" s="22" t="s">
        <v>8</v>
      </c>
      <c r="B76" s="56" t="s">
        <v>90</v>
      </c>
      <c r="C76" s="36">
        <v>106126.93372999999</v>
      </c>
      <c r="D76" s="36">
        <v>95951.085339999976</v>
      </c>
      <c r="E76" s="24">
        <f t="shared" si="6"/>
        <v>0.90411624992493778</v>
      </c>
      <c r="F76" s="57">
        <f>+C76/C83</f>
        <v>6.487153237385487E-3</v>
      </c>
      <c r="G76" s="57">
        <f>+D76/D83</f>
        <v>5.4830586858262836E-3</v>
      </c>
      <c r="H76" s="20"/>
      <c r="I76" s="20"/>
      <c r="J76" s="21"/>
      <c r="K76" s="20"/>
      <c r="L76" s="21"/>
    </row>
    <row r="77" spans="1:12" ht="25.5" x14ac:dyDescent="0.2">
      <c r="A77" s="22" t="s">
        <v>15</v>
      </c>
      <c r="B77" s="56" t="s">
        <v>91</v>
      </c>
      <c r="C77" s="36">
        <v>5778629.7166600004</v>
      </c>
      <c r="D77" s="36">
        <v>5993548.5116200009</v>
      </c>
      <c r="E77" s="24">
        <f t="shared" si="6"/>
        <v>1.0371919997469956</v>
      </c>
      <c r="F77" s="57">
        <f>+C77/C83</f>
        <v>0.35322660475100587</v>
      </c>
      <c r="G77" s="57">
        <f>+D77/D83</f>
        <v>0.34249720166384989</v>
      </c>
      <c r="H77" s="20"/>
      <c r="I77" s="20"/>
      <c r="J77" s="21"/>
      <c r="K77" s="20"/>
      <c r="L77" s="21"/>
    </row>
    <row r="78" spans="1:12" x14ac:dyDescent="0.2">
      <c r="A78" s="22" t="s">
        <v>17</v>
      </c>
      <c r="B78" s="56" t="s">
        <v>92</v>
      </c>
      <c r="C78" s="36">
        <v>101777.29415999996</v>
      </c>
      <c r="D78" s="36">
        <v>104619.62231999999</v>
      </c>
      <c r="E78" s="24">
        <f t="shared" si="6"/>
        <v>1.0279269377660181</v>
      </c>
      <c r="F78" s="57">
        <f>+C78/C83</f>
        <v>6.2212755998597236E-3</v>
      </c>
      <c r="G78" s="57">
        <f>+D78/D83</f>
        <v>5.9784162611280518E-3</v>
      </c>
      <c r="H78" s="20"/>
      <c r="I78" s="20"/>
      <c r="J78" s="21"/>
      <c r="K78" s="20"/>
      <c r="L78" s="21"/>
    </row>
    <row r="79" spans="1:12" ht="25.5" x14ac:dyDescent="0.2">
      <c r="A79" s="22" t="s">
        <v>19</v>
      </c>
      <c r="B79" s="56" t="s">
        <v>93</v>
      </c>
      <c r="C79" s="36">
        <v>3828827.7312000007</v>
      </c>
      <c r="D79" s="36">
        <v>4240553.22138</v>
      </c>
      <c r="E79" s="24">
        <f t="shared" si="6"/>
        <v>1.107533041203439</v>
      </c>
      <c r="F79" s="57">
        <f>+C79/C83</f>
        <v>0.23404230517991634</v>
      </c>
      <c r="G79" s="57">
        <f>+D79/D83</f>
        <v>0.24232349317161192</v>
      </c>
      <c r="H79" s="20"/>
      <c r="I79" s="20"/>
      <c r="J79" s="21"/>
      <c r="K79" s="20"/>
      <c r="L79" s="21"/>
    </row>
    <row r="80" spans="1:12" x14ac:dyDescent="0.2">
      <c r="A80" s="22" t="s">
        <v>21</v>
      </c>
      <c r="B80" s="58" t="s">
        <v>94</v>
      </c>
      <c r="C80" s="36">
        <v>0</v>
      </c>
      <c r="D80" s="36">
        <v>0</v>
      </c>
      <c r="E80" s="24" t="str">
        <f t="shared" si="6"/>
        <v>X</v>
      </c>
      <c r="F80" s="57">
        <f>+C80/C83</f>
        <v>0</v>
      </c>
      <c r="G80" s="57">
        <f>+D80/D83</f>
        <v>0</v>
      </c>
      <c r="H80" s="20"/>
      <c r="I80" s="20"/>
      <c r="J80" s="21"/>
      <c r="K80" s="20"/>
      <c r="L80" s="21"/>
    </row>
    <row r="81" spans="1:12" ht="18" customHeight="1" thickBot="1" x14ac:dyDescent="0.25">
      <c r="A81" s="22"/>
      <c r="B81" s="59"/>
      <c r="C81" s="60"/>
      <c r="D81" s="124"/>
      <c r="E81" s="53"/>
      <c r="F81" s="54"/>
      <c r="G81" s="54"/>
      <c r="J81" s="21"/>
      <c r="L81" s="21"/>
    </row>
    <row r="82" spans="1:12" ht="18" customHeight="1" x14ac:dyDescent="0.2">
      <c r="A82" s="10"/>
      <c r="B82" s="61"/>
      <c r="C82" s="23"/>
      <c r="D82" s="125"/>
      <c r="E82" s="19"/>
      <c r="F82" s="62"/>
      <c r="G82" s="62"/>
      <c r="J82" s="21"/>
      <c r="L82" s="21"/>
    </row>
    <row r="83" spans="1:12" ht="18" customHeight="1" x14ac:dyDescent="0.2">
      <c r="A83" s="63"/>
      <c r="B83" s="64" t="s">
        <v>10</v>
      </c>
      <c r="C83" s="65">
        <f>+SUM(C75:C80)</f>
        <v>16359554.005660001</v>
      </c>
      <c r="D83" s="65">
        <f t="shared" ref="D83" si="7">+SUM(D75:D80)</f>
        <v>17499554.689800002</v>
      </c>
      <c r="E83" s="66">
        <f t="shared" ref="E83" si="8">+IF(C83=0,"X",D83/C83)</f>
        <v>1.0696840930838083</v>
      </c>
      <c r="F83" s="54">
        <f>SUM(F75:F80)</f>
        <v>1</v>
      </c>
      <c r="G83" s="54">
        <f>SUM(G75:G80)</f>
        <v>1</v>
      </c>
      <c r="H83" s="20"/>
      <c r="I83" s="20"/>
      <c r="J83" s="21"/>
      <c r="K83" s="20"/>
      <c r="L83" s="21"/>
    </row>
    <row r="84" spans="1:12" ht="18" customHeight="1" thickBot="1" x14ac:dyDescent="0.25">
      <c r="A84" s="15"/>
      <c r="B84" s="67"/>
      <c r="C84" s="60"/>
      <c r="D84" s="68"/>
      <c r="E84" s="88"/>
      <c r="F84" s="70"/>
      <c r="G84" s="126"/>
    </row>
    <row r="85" spans="1:12" ht="18" customHeight="1" x14ac:dyDescent="0.2">
      <c r="C85" s="127"/>
      <c r="D85" s="127"/>
      <c r="E85" s="115"/>
    </row>
    <row r="86" spans="1:12" ht="18" customHeight="1" x14ac:dyDescent="0.2">
      <c r="A86" s="409" t="s">
        <v>127</v>
      </c>
      <c r="B86" s="409"/>
      <c r="C86" s="409"/>
      <c r="D86" s="409"/>
      <c r="E86" s="409"/>
      <c r="F86" s="409"/>
      <c r="G86" s="409"/>
    </row>
    <row r="87" spans="1:12" ht="18" customHeight="1" thickBot="1" x14ac:dyDescent="0.25">
      <c r="A87" s="17"/>
      <c r="C87" s="38"/>
      <c r="D87" s="38"/>
      <c r="F87" s="38"/>
      <c r="G87" s="38"/>
    </row>
    <row r="88" spans="1:12" ht="18" customHeight="1" x14ac:dyDescent="0.2">
      <c r="A88" s="99"/>
      <c r="B88" s="99"/>
      <c r="C88" s="410" t="s">
        <v>120</v>
      </c>
      <c r="D88" s="411"/>
      <c r="E88" s="414" t="s">
        <v>125</v>
      </c>
      <c r="F88" s="416" t="s">
        <v>126</v>
      </c>
      <c r="G88" s="417"/>
    </row>
    <row r="89" spans="1:12" ht="39" customHeight="1" thickBot="1" x14ac:dyDescent="0.25">
      <c r="A89" s="123" t="s">
        <v>1</v>
      </c>
      <c r="B89" s="105" t="s">
        <v>87</v>
      </c>
      <c r="C89" s="412"/>
      <c r="D89" s="413"/>
      <c r="E89" s="415"/>
      <c r="F89" s="418"/>
      <c r="G89" s="419"/>
    </row>
    <row r="90" spans="1:12" ht="18" customHeight="1" thickBot="1" x14ac:dyDescent="0.25">
      <c r="A90" s="15"/>
      <c r="B90" s="15"/>
      <c r="C90" s="49">
        <f>+C5</f>
        <v>2024</v>
      </c>
      <c r="D90" s="49">
        <f>+D5</f>
        <v>2025</v>
      </c>
      <c r="E90" s="49" t="str">
        <f>+E5</f>
        <v>24/25</v>
      </c>
      <c r="F90" s="34">
        <f>+C90</f>
        <v>2024</v>
      </c>
      <c r="G90" s="34">
        <f>+D90</f>
        <v>2025</v>
      </c>
    </row>
    <row r="91" spans="1:12" ht="18" customHeight="1" x14ac:dyDescent="0.2">
      <c r="A91" s="51"/>
      <c r="B91" s="74"/>
      <c r="C91" s="75"/>
      <c r="D91" s="75"/>
      <c r="E91" s="76"/>
      <c r="F91" s="76"/>
      <c r="G91" s="76"/>
    </row>
    <row r="92" spans="1:12" ht="25.5" x14ac:dyDescent="0.2">
      <c r="A92" s="22" t="s">
        <v>6</v>
      </c>
      <c r="B92" s="77" t="s">
        <v>96</v>
      </c>
      <c r="C92" s="36">
        <v>406987.46596999984</v>
      </c>
      <c r="D92" s="36">
        <v>448303.78998</v>
      </c>
      <c r="E92" s="24">
        <f t="shared" ref="E92:E110" si="9">+IF(C92=0,"X",D92/C92)</f>
        <v>1.1015174359523046</v>
      </c>
      <c r="F92" s="57">
        <f>+C92/C113</f>
        <v>1.2004479346444058E-2</v>
      </c>
      <c r="G92" s="57">
        <f>+D92/D113</f>
        <v>1.2355361379964829E-2</v>
      </c>
      <c r="H92" s="20"/>
      <c r="I92" s="20"/>
      <c r="J92" s="21"/>
      <c r="K92" s="20"/>
      <c r="L92" s="21"/>
    </row>
    <row r="93" spans="1:12" x14ac:dyDescent="0.2">
      <c r="A93" s="22" t="s">
        <v>8</v>
      </c>
      <c r="B93" s="77" t="s">
        <v>97</v>
      </c>
      <c r="C93" s="36">
        <v>690141.14819999994</v>
      </c>
      <c r="D93" s="36">
        <v>750809.25260000001</v>
      </c>
      <c r="E93" s="24">
        <f t="shared" si="9"/>
        <v>1.0879068065398394</v>
      </c>
      <c r="F93" s="57">
        <f>+C93/C113</f>
        <v>2.0356364390614379E-2</v>
      </c>
      <c r="G93" s="57">
        <f>+D93/D113</f>
        <v>2.069248543205077E-2</v>
      </c>
      <c r="H93" s="20"/>
      <c r="I93" s="20"/>
      <c r="J93" s="21"/>
      <c r="K93" s="20"/>
      <c r="L93" s="21"/>
    </row>
    <row r="94" spans="1:12" ht="25.5" x14ac:dyDescent="0.2">
      <c r="A94" s="22" t="s">
        <v>15</v>
      </c>
      <c r="B94" s="77" t="s">
        <v>98</v>
      </c>
      <c r="C94" s="36">
        <v>8558279.9597499985</v>
      </c>
      <c r="D94" s="36">
        <v>9261402.0382599998</v>
      </c>
      <c r="E94" s="24">
        <f t="shared" si="9"/>
        <v>1.0821569382886302</v>
      </c>
      <c r="F94" s="57">
        <f>+C94/C113</f>
        <v>0.25243454309592428</v>
      </c>
      <c r="G94" s="57">
        <f>+D94/D113</f>
        <v>0.25524649049464893</v>
      </c>
      <c r="H94" s="20"/>
      <c r="I94" s="20"/>
      <c r="J94" s="21"/>
      <c r="K94" s="20"/>
      <c r="L94" s="21"/>
    </row>
    <row r="95" spans="1:12" x14ac:dyDescent="0.2">
      <c r="A95" s="22" t="s">
        <v>17</v>
      </c>
      <c r="B95" s="77" t="s">
        <v>99</v>
      </c>
      <c r="C95" s="36">
        <v>57350.5383</v>
      </c>
      <c r="D95" s="36">
        <v>48055.191399999996</v>
      </c>
      <c r="E95" s="24">
        <f t="shared" si="9"/>
        <v>0.83792049428767079</v>
      </c>
      <c r="F95" s="57">
        <f>+C95/C113</f>
        <v>1.6916082437304037E-3</v>
      </c>
      <c r="G95" s="57">
        <f>+D95/D113</f>
        <v>1.3244127513552053E-3</v>
      </c>
      <c r="H95" s="20"/>
      <c r="I95" s="20"/>
      <c r="J95" s="21"/>
      <c r="K95" s="20"/>
      <c r="L95" s="21"/>
    </row>
    <row r="96" spans="1:12" x14ac:dyDescent="0.2">
      <c r="A96" s="22" t="s">
        <v>19</v>
      </c>
      <c r="B96" s="77" t="s">
        <v>100</v>
      </c>
      <c r="C96" s="36">
        <v>18531.834619999998</v>
      </c>
      <c r="D96" s="36">
        <v>24380.265120000004</v>
      </c>
      <c r="E96" s="24">
        <f t="shared" si="9"/>
        <v>1.3155883170729485</v>
      </c>
      <c r="F96" s="57">
        <f>+C96/C113</f>
        <v>5.4661394895120781E-4</v>
      </c>
      <c r="G96" s="57">
        <f>+D96/D113</f>
        <v>6.7192603058383721E-4</v>
      </c>
      <c r="H96" s="20"/>
      <c r="I96" s="20"/>
      <c r="J96" s="21"/>
      <c r="K96" s="20"/>
      <c r="L96" s="21"/>
    </row>
    <row r="97" spans="1:12" x14ac:dyDescent="0.2">
      <c r="A97" s="22" t="s">
        <v>21</v>
      </c>
      <c r="B97" s="77" t="s">
        <v>101</v>
      </c>
      <c r="C97" s="36">
        <v>73190.019060000006</v>
      </c>
      <c r="D97" s="36">
        <v>79716.645520000005</v>
      </c>
      <c r="E97" s="24">
        <f t="shared" si="9"/>
        <v>1.0891737226444711</v>
      </c>
      <c r="F97" s="57">
        <f>+C97/C113</f>
        <v>2.1588086750474562E-3</v>
      </c>
      <c r="G97" s="57">
        <f>+D97/D113</f>
        <v>2.1970101199503458E-3</v>
      </c>
      <c r="H97" s="20"/>
      <c r="I97" s="20"/>
      <c r="J97" s="21"/>
      <c r="K97" s="20"/>
      <c r="L97" s="21"/>
    </row>
    <row r="98" spans="1:12" x14ac:dyDescent="0.2">
      <c r="A98" s="22" t="s">
        <v>23</v>
      </c>
      <c r="B98" s="77" t="s">
        <v>102</v>
      </c>
      <c r="C98" s="36">
        <v>60513.676459999995</v>
      </c>
      <c r="D98" s="36">
        <v>75491.33447999999</v>
      </c>
      <c r="E98" s="24">
        <f t="shared" si="9"/>
        <v>1.2475086442632575</v>
      </c>
      <c r="F98" s="57">
        <f>+C98/C113</f>
        <v>1.7849079885300825E-3</v>
      </c>
      <c r="G98" s="57">
        <f>+D98/D113</f>
        <v>2.0805595210288325E-3</v>
      </c>
      <c r="H98" s="20"/>
      <c r="I98" s="20"/>
      <c r="J98" s="21"/>
      <c r="K98" s="20"/>
      <c r="L98" s="21"/>
    </row>
    <row r="99" spans="1:12" ht="25.5" x14ac:dyDescent="0.2">
      <c r="A99" s="22" t="s">
        <v>25</v>
      </c>
      <c r="B99" s="77" t="s">
        <v>103</v>
      </c>
      <c r="C99" s="36">
        <v>3696723.7337199994</v>
      </c>
      <c r="D99" s="36">
        <v>3198657.6934100003</v>
      </c>
      <c r="E99" s="24">
        <f t="shared" si="9"/>
        <v>0.865268254761143</v>
      </c>
      <c r="F99" s="57">
        <f>+C99/C113</f>
        <v>0.10903835479351706</v>
      </c>
      <c r="G99" s="57">
        <f>+D99/D113</f>
        <v>8.8155783234954169E-2</v>
      </c>
      <c r="H99" s="20"/>
      <c r="I99" s="20"/>
      <c r="J99" s="21"/>
      <c r="K99" s="20"/>
      <c r="L99" s="21"/>
    </row>
    <row r="100" spans="1:12" ht="25.5" x14ac:dyDescent="0.2">
      <c r="A100" s="22" t="s">
        <v>27</v>
      </c>
      <c r="B100" s="77" t="s">
        <v>104</v>
      </c>
      <c r="C100" s="36">
        <v>2490625.8109900006</v>
      </c>
      <c r="D100" s="36">
        <v>3045937.4310500002</v>
      </c>
      <c r="E100" s="24">
        <f t="shared" si="9"/>
        <v>1.222960678239847</v>
      </c>
      <c r="F100" s="57">
        <f>+C100/C113</f>
        <v>7.346335847589433E-2</v>
      </c>
      <c r="G100" s="57">
        <f>+D100/D113</f>
        <v>8.3946775696594922E-2</v>
      </c>
      <c r="H100" s="20"/>
      <c r="I100" s="20"/>
      <c r="J100" s="21"/>
      <c r="K100" s="20"/>
      <c r="L100" s="21"/>
    </row>
    <row r="101" spans="1:12" ht="25.5" x14ac:dyDescent="0.2">
      <c r="A101" s="22" t="s">
        <v>29</v>
      </c>
      <c r="B101" s="77" t="s">
        <v>105</v>
      </c>
      <c r="C101" s="36">
        <v>12004169.572799997</v>
      </c>
      <c r="D101" s="36">
        <v>12828809.756709998</v>
      </c>
      <c r="E101" s="24">
        <f t="shared" si="9"/>
        <v>1.0686961458607296</v>
      </c>
      <c r="F101" s="57">
        <f>+C101/C113</f>
        <v>0.35407430881056184</v>
      </c>
      <c r="G101" s="57">
        <f>+D101/D113</f>
        <v>0.3535651140179788</v>
      </c>
      <c r="H101" s="20"/>
      <c r="I101" s="20"/>
      <c r="J101" s="21"/>
      <c r="K101" s="20"/>
      <c r="L101" s="21"/>
    </row>
    <row r="102" spans="1:12" ht="38.25" x14ac:dyDescent="0.2">
      <c r="A102" s="22" t="s">
        <v>31</v>
      </c>
      <c r="B102" s="77" t="s">
        <v>106</v>
      </c>
      <c r="C102" s="36">
        <v>3102.8008400000003</v>
      </c>
      <c r="D102" s="36">
        <v>4147.7331899999999</v>
      </c>
      <c r="E102" s="24">
        <f t="shared" si="9"/>
        <v>1.3367706803895281</v>
      </c>
      <c r="F102" s="57">
        <f>+C102/C113</f>
        <v>9.1520038611348512E-5</v>
      </c>
      <c r="G102" s="57">
        <f>+D102/D113</f>
        <v>1.1431253452577453E-4</v>
      </c>
      <c r="H102" s="20"/>
      <c r="I102" s="20"/>
      <c r="J102" s="21"/>
      <c r="K102" s="20"/>
      <c r="L102" s="21"/>
    </row>
    <row r="103" spans="1:12" ht="25.5" x14ac:dyDescent="0.2">
      <c r="A103" s="22" t="s">
        <v>33</v>
      </c>
      <c r="B103" s="77" t="s">
        <v>107</v>
      </c>
      <c r="C103" s="36">
        <v>9850.9995199999994</v>
      </c>
      <c r="D103" s="36">
        <v>8611.8311000000012</v>
      </c>
      <c r="E103" s="24">
        <f t="shared" si="9"/>
        <v>0.87420886403616449</v>
      </c>
      <c r="F103" s="57">
        <f>+C103/C113</f>
        <v>2.9056452634928885E-4</v>
      </c>
      <c r="G103" s="57">
        <f>+D103/D113</f>
        <v>2.3734415760452734E-4</v>
      </c>
      <c r="H103" s="20"/>
      <c r="I103" s="20"/>
      <c r="J103" s="21"/>
      <c r="K103" s="20"/>
      <c r="L103" s="21"/>
    </row>
    <row r="104" spans="1:12" ht="25.5" x14ac:dyDescent="0.2">
      <c r="A104" s="22" t="s">
        <v>35</v>
      </c>
      <c r="B104" s="77" t="s">
        <v>108</v>
      </c>
      <c r="C104" s="36">
        <v>1524555.0760800005</v>
      </c>
      <c r="D104" s="36">
        <v>1693800.8387399998</v>
      </c>
      <c r="E104" s="24">
        <f t="shared" si="9"/>
        <v>1.111013216456024</v>
      </c>
      <c r="F104" s="57">
        <f>+C104/C113</f>
        <v>4.496819055520463E-2</v>
      </c>
      <c r="G104" s="57">
        <f>+D104/D113</f>
        <v>4.6681562672610595E-2</v>
      </c>
      <c r="H104" s="20"/>
      <c r="I104" s="20"/>
      <c r="J104" s="21"/>
      <c r="K104" s="20"/>
      <c r="L104" s="21"/>
    </row>
    <row r="105" spans="1:12" x14ac:dyDescent="0.2">
      <c r="A105" s="22" t="s">
        <v>37</v>
      </c>
      <c r="B105" s="77" t="s">
        <v>109</v>
      </c>
      <c r="C105" s="36">
        <v>303534.29783</v>
      </c>
      <c r="D105" s="36">
        <v>301691.48479999998</v>
      </c>
      <c r="E105" s="24">
        <f t="shared" si="9"/>
        <v>0.99392881449254833</v>
      </c>
      <c r="F105" s="57">
        <f>+C105/C113</f>
        <v>8.9530305326558299E-3</v>
      </c>
      <c r="G105" s="57">
        <f>+D105/D113</f>
        <v>8.3146906255877513E-3</v>
      </c>
      <c r="H105" s="20"/>
      <c r="I105" s="20"/>
      <c r="J105" s="21"/>
      <c r="K105" s="20"/>
      <c r="L105" s="21"/>
    </row>
    <row r="106" spans="1:12" x14ac:dyDescent="0.2">
      <c r="A106" s="22" t="s">
        <v>39</v>
      </c>
      <c r="B106" s="77" t="s">
        <v>110</v>
      </c>
      <c r="C106" s="36">
        <v>45876.111220000006</v>
      </c>
      <c r="D106" s="36">
        <v>44487.537709999997</v>
      </c>
      <c r="E106" s="24">
        <f t="shared" si="9"/>
        <v>0.96973210080206951</v>
      </c>
      <c r="F106" s="57">
        <f>+C106/C113</f>
        <v>1.3531591896155729E-3</v>
      </c>
      <c r="G106" s="57">
        <f>+D106/D113</f>
        <v>1.2260873487961916E-3</v>
      </c>
      <c r="H106" s="20"/>
      <c r="I106" s="20"/>
      <c r="J106" s="21"/>
      <c r="K106" s="20"/>
      <c r="L106" s="21"/>
    </row>
    <row r="107" spans="1:12" x14ac:dyDescent="0.2">
      <c r="A107" s="22" t="s">
        <v>41</v>
      </c>
      <c r="B107" s="77" t="s">
        <v>111</v>
      </c>
      <c r="C107" s="36">
        <v>668767.19746000005</v>
      </c>
      <c r="D107" s="36">
        <v>623518.06131000002</v>
      </c>
      <c r="E107" s="24">
        <f t="shared" si="9"/>
        <v>0.9323394802827385</v>
      </c>
      <c r="F107" s="57">
        <f>+C107/C113</f>
        <v>1.9725919544853074E-2</v>
      </c>
      <c r="G107" s="57">
        <f>+D107/D113</f>
        <v>1.7184309271094503E-2</v>
      </c>
      <c r="H107" s="20"/>
      <c r="I107" s="20"/>
      <c r="J107" s="21"/>
      <c r="K107" s="20"/>
      <c r="L107" s="21"/>
    </row>
    <row r="108" spans="1:12" x14ac:dyDescent="0.2">
      <c r="A108" s="22" t="s">
        <v>43</v>
      </c>
      <c r="B108" s="77" t="s">
        <v>112</v>
      </c>
      <c r="C108" s="36">
        <v>13040.45616</v>
      </c>
      <c r="D108" s="36">
        <v>16069.970769999998</v>
      </c>
      <c r="E108" s="24">
        <f t="shared" si="9"/>
        <v>1.2323166132249777</v>
      </c>
      <c r="F108" s="57">
        <f>+C108/C113</f>
        <v>3.8464055955096281E-4</v>
      </c>
      <c r="G108" s="57">
        <f>+D108/D113</f>
        <v>4.4289229907621232E-4</v>
      </c>
      <c r="H108" s="20"/>
      <c r="I108" s="20"/>
      <c r="J108" s="21"/>
      <c r="K108" s="20"/>
      <c r="L108" s="21"/>
    </row>
    <row r="109" spans="1:12" ht="38.25" x14ac:dyDescent="0.2">
      <c r="A109" s="22" t="s">
        <v>45</v>
      </c>
      <c r="B109" s="77" t="s">
        <v>128</v>
      </c>
      <c r="C109" s="36">
        <v>1329599.6907900001</v>
      </c>
      <c r="D109" s="36">
        <v>1482073.7687599999</v>
      </c>
      <c r="E109" s="24">
        <f t="shared" si="9"/>
        <v>1.1146766797752525</v>
      </c>
      <c r="F109" s="57">
        <f>+C109/C113</f>
        <v>3.9217797504121417E-2</v>
      </c>
      <c r="G109" s="57">
        <f>+D109/D113</f>
        <v>4.0846313178867291E-2</v>
      </c>
      <c r="H109" s="20"/>
      <c r="I109" s="20"/>
      <c r="J109" s="21"/>
      <c r="K109" s="20"/>
      <c r="L109" s="21"/>
    </row>
    <row r="110" spans="1:12" x14ac:dyDescent="0.2">
      <c r="A110" s="22" t="s">
        <v>47</v>
      </c>
      <c r="B110" s="77" t="s">
        <v>114</v>
      </c>
      <c r="C110" s="36">
        <v>1948126.51321</v>
      </c>
      <c r="D110" s="36">
        <v>2348185.7283899998</v>
      </c>
      <c r="E110" s="24">
        <f t="shared" si="9"/>
        <v>1.2053558700973723</v>
      </c>
      <c r="F110" s="57">
        <f>+C110/C113</f>
        <v>5.7461829779822712E-2</v>
      </c>
      <c r="G110" s="57">
        <f>+D110/D113</f>
        <v>6.4716569232726576E-2</v>
      </c>
      <c r="H110" s="20"/>
      <c r="I110" s="20"/>
      <c r="J110" s="21"/>
      <c r="K110" s="20"/>
      <c r="L110" s="21"/>
    </row>
    <row r="111" spans="1:12" ht="18" customHeight="1" thickBot="1" x14ac:dyDescent="0.25">
      <c r="A111" s="15"/>
      <c r="B111" s="1"/>
      <c r="C111" s="23"/>
      <c r="D111" s="23"/>
      <c r="E111" s="53"/>
      <c r="F111" s="57"/>
      <c r="G111" s="57"/>
      <c r="J111" s="21"/>
      <c r="L111" s="21"/>
    </row>
    <row r="112" spans="1:12" ht="18" customHeight="1" x14ac:dyDescent="0.2">
      <c r="A112" s="80"/>
      <c r="B112" s="51"/>
      <c r="C112" s="18"/>
      <c r="D112" s="18"/>
      <c r="E112" s="19"/>
      <c r="F112" s="76"/>
      <c r="G112" s="76"/>
      <c r="J112" s="21"/>
      <c r="L112" s="21"/>
    </row>
    <row r="113" spans="1:12" ht="18" customHeight="1" x14ac:dyDescent="0.2">
      <c r="A113" s="63"/>
      <c r="B113" s="128" t="s">
        <v>10</v>
      </c>
      <c r="C113" s="65">
        <f>SUM(C92:C112)</f>
        <v>33902966.90298</v>
      </c>
      <c r="D113" s="65">
        <f>SUM(D92:D112)</f>
        <v>36284150.353299998</v>
      </c>
      <c r="E113" s="66">
        <f t="shared" ref="E113" si="10">+IF(C113=0,"X",D113/C113)</f>
        <v>1.0702352527769685</v>
      </c>
      <c r="F113" s="54">
        <f>SUM(F92:F110)</f>
        <v>1</v>
      </c>
      <c r="G113" s="54">
        <f>SUM(G92:G110)</f>
        <v>1</v>
      </c>
      <c r="H113" s="20"/>
      <c r="I113" s="20"/>
      <c r="J113" s="21"/>
      <c r="K113" s="20"/>
      <c r="L113" s="21"/>
    </row>
    <row r="114" spans="1:12" ht="18" customHeight="1" thickBot="1" x14ac:dyDescent="0.25">
      <c r="A114" s="85"/>
      <c r="B114" s="85"/>
      <c r="C114" s="60"/>
      <c r="D114" s="60"/>
      <c r="E114" s="88"/>
      <c r="F114" s="88"/>
      <c r="G114" s="88"/>
    </row>
    <row r="115" spans="1:12" ht="18" customHeight="1" x14ac:dyDescent="0.2">
      <c r="C115" s="41"/>
      <c r="D115" s="41"/>
      <c r="E115" s="21"/>
      <c r="F115" s="38"/>
      <c r="G115" s="38"/>
    </row>
    <row r="116" spans="1:12" ht="18" customHeight="1" x14ac:dyDescent="0.2">
      <c r="A116" s="422" t="s">
        <v>129</v>
      </c>
      <c r="B116" s="422"/>
      <c r="C116" s="422"/>
      <c r="D116" s="422"/>
      <c r="E116" s="422"/>
    </row>
    <row r="117" spans="1:12" ht="18" customHeight="1" thickBot="1" x14ac:dyDescent="0.25">
      <c r="A117" s="113"/>
      <c r="B117" s="113"/>
      <c r="C117" s="113"/>
      <c r="D117" s="113"/>
      <c r="E117" s="113"/>
    </row>
    <row r="118" spans="1:12" ht="31.5" customHeight="1" thickBot="1" x14ac:dyDescent="0.25">
      <c r="A118" s="99" t="s">
        <v>1</v>
      </c>
      <c r="B118" s="118" t="s">
        <v>2</v>
      </c>
      <c r="C118" s="420" t="s">
        <v>130</v>
      </c>
      <c r="D118" s="421"/>
      <c r="E118" s="103" t="s">
        <v>4</v>
      </c>
    </row>
    <row r="119" spans="1:12" ht="18.75" customHeight="1" thickBot="1" x14ac:dyDescent="0.25">
      <c r="A119" s="104"/>
      <c r="B119" s="129"/>
      <c r="C119" s="49">
        <f>+C5</f>
        <v>2024</v>
      </c>
      <c r="D119" s="49">
        <f>+D5</f>
        <v>2025</v>
      </c>
      <c r="E119" s="49" t="str">
        <f>+E5</f>
        <v>24/25</v>
      </c>
    </row>
    <row r="120" spans="1:12" ht="18" customHeight="1" x14ac:dyDescent="0.2">
      <c r="A120" s="99" t="s">
        <v>6</v>
      </c>
      <c r="B120" s="161" t="s">
        <v>246</v>
      </c>
      <c r="C120" s="18">
        <f>+C148</f>
        <v>16051531.069289999</v>
      </c>
      <c r="D120" s="18">
        <f>+D148</f>
        <v>17174472.705249999</v>
      </c>
      <c r="E120" s="19">
        <f>+D120/C120</f>
        <v>1.0699585373577494</v>
      </c>
      <c r="F120" s="20"/>
      <c r="G120" s="21"/>
    </row>
    <row r="121" spans="1:12" ht="18" customHeight="1" thickBot="1" x14ac:dyDescent="0.25">
      <c r="A121" s="105" t="s">
        <v>8</v>
      </c>
      <c r="B121" s="165" t="s">
        <v>247</v>
      </c>
      <c r="C121" s="23">
        <f>+C182</f>
        <v>27896863.909769997</v>
      </c>
      <c r="D121" s="23">
        <f>+D182</f>
        <v>29571891.60526</v>
      </c>
      <c r="E121" s="24">
        <f>+D121/C121</f>
        <v>1.060043584142925</v>
      </c>
      <c r="F121" s="20"/>
      <c r="G121" s="21"/>
    </row>
    <row r="122" spans="1:12" ht="18" customHeight="1" thickBot="1" x14ac:dyDescent="0.25">
      <c r="A122" s="106"/>
      <c r="B122" s="107" t="s">
        <v>10</v>
      </c>
      <c r="C122" s="27">
        <f>SUM(C120:C121)</f>
        <v>43948394.979059994</v>
      </c>
      <c r="D122" s="27">
        <f>SUM(D120:D121)</f>
        <v>46746364.310509995</v>
      </c>
      <c r="E122" s="28">
        <f>+D122/C122</f>
        <v>1.0636648808854827</v>
      </c>
      <c r="F122" s="20"/>
      <c r="G122" s="21"/>
    </row>
    <row r="123" spans="1:12" ht="18" customHeight="1" x14ac:dyDescent="0.2">
      <c r="C123" s="21"/>
      <c r="D123" s="21"/>
      <c r="G123" s="21"/>
    </row>
    <row r="124" spans="1:12" ht="18" customHeight="1" x14ac:dyDescent="0.2">
      <c r="A124" s="409" t="s">
        <v>131</v>
      </c>
      <c r="B124" s="409"/>
      <c r="C124" s="409"/>
      <c r="D124" s="409"/>
      <c r="E124" s="409"/>
      <c r="G124" s="21"/>
    </row>
    <row r="125" spans="1:12" ht="18" customHeight="1" thickBot="1" x14ac:dyDescent="0.25">
      <c r="A125" s="98"/>
      <c r="B125" s="98"/>
      <c r="C125" s="98"/>
      <c r="D125" s="98"/>
      <c r="E125" s="97"/>
      <c r="G125" s="21"/>
    </row>
    <row r="126" spans="1:12" ht="31.5" customHeight="1" thickBot="1" x14ac:dyDescent="0.25">
      <c r="A126" s="99" t="s">
        <v>1</v>
      </c>
      <c r="B126" s="118" t="s">
        <v>12</v>
      </c>
      <c r="C126" s="420" t="s">
        <v>130</v>
      </c>
      <c r="D126" s="421"/>
      <c r="E126" s="103" t="s">
        <v>4</v>
      </c>
      <c r="G126" s="21"/>
    </row>
    <row r="127" spans="1:12" ht="18" customHeight="1" thickBot="1" x14ac:dyDescent="0.25">
      <c r="A127" s="15"/>
      <c r="B127" s="15"/>
      <c r="C127" s="34">
        <f>+C5</f>
        <v>2024</v>
      </c>
      <c r="D127" s="34">
        <f>+D5</f>
        <v>2025</v>
      </c>
      <c r="E127" s="34" t="str">
        <f>+E5</f>
        <v>24/25</v>
      </c>
      <c r="G127" s="21"/>
    </row>
    <row r="128" spans="1:12" ht="18" customHeight="1" x14ac:dyDescent="0.2">
      <c r="A128" s="22" t="s">
        <v>6</v>
      </c>
      <c r="B128" s="35" t="s">
        <v>13</v>
      </c>
      <c r="C128" s="23">
        <v>1865496.0493699999</v>
      </c>
      <c r="D128" s="23">
        <v>1942167.9198400001</v>
      </c>
      <c r="E128" s="24">
        <f t="shared" ref="E128:E147" si="11">+IFERROR(IF(D128/C128&gt;0,D128/C128,"X"),"X")</f>
        <v>1.041099990801853</v>
      </c>
      <c r="F128" s="20"/>
      <c r="G128" s="21"/>
    </row>
    <row r="129" spans="1:7" ht="18" customHeight="1" x14ac:dyDescent="0.2">
      <c r="A129" s="22" t="s">
        <v>8</v>
      </c>
      <c r="B129" s="35" t="s">
        <v>14</v>
      </c>
      <c r="C129" s="23">
        <v>150622.53927000001</v>
      </c>
      <c r="D129" s="23">
        <v>300008.16217999998</v>
      </c>
      <c r="E129" s="24">
        <f t="shared" si="11"/>
        <v>1.9917879729953112</v>
      </c>
      <c r="F129" s="20"/>
      <c r="G129" s="21"/>
    </row>
    <row r="130" spans="1:7" ht="18" customHeight="1" x14ac:dyDescent="0.2">
      <c r="A130" s="22" t="s">
        <v>15</v>
      </c>
      <c r="B130" s="35" t="s">
        <v>16</v>
      </c>
      <c r="C130" s="23">
        <v>47551.939310000002</v>
      </c>
      <c r="D130" s="23">
        <v>47425.445070000002</v>
      </c>
      <c r="E130" s="24">
        <f t="shared" si="11"/>
        <v>0.99733987210962394</v>
      </c>
      <c r="F130" s="20"/>
      <c r="G130" s="21"/>
    </row>
    <row r="131" spans="1:7" ht="18" customHeight="1" x14ac:dyDescent="0.2">
      <c r="A131" s="22" t="s">
        <v>17</v>
      </c>
      <c r="B131" s="35" t="s">
        <v>18</v>
      </c>
      <c r="C131" s="23">
        <v>312582.25091</v>
      </c>
      <c r="D131" s="23">
        <v>322749.84959</v>
      </c>
      <c r="E131" s="24">
        <f t="shared" si="11"/>
        <v>1.0325277543763274</v>
      </c>
      <c r="F131" s="20"/>
      <c r="G131" s="21"/>
    </row>
    <row r="132" spans="1:7" ht="18" customHeight="1" x14ac:dyDescent="0.2">
      <c r="A132" s="22" t="s">
        <v>19</v>
      </c>
      <c r="B132" s="35" t="s">
        <v>20</v>
      </c>
      <c r="C132" s="23">
        <v>228248.79303</v>
      </c>
      <c r="D132" s="23">
        <v>575207.05790000001</v>
      </c>
      <c r="E132" s="24">
        <f t="shared" si="11"/>
        <v>2.5200880594553565</v>
      </c>
      <c r="F132" s="20"/>
      <c r="G132" s="21"/>
    </row>
    <row r="133" spans="1:7" ht="18" customHeight="1" x14ac:dyDescent="0.2">
      <c r="A133" s="22" t="s">
        <v>21</v>
      </c>
      <c r="B133" s="35" t="s">
        <v>22</v>
      </c>
      <c r="C133" s="23">
        <v>646764.58218999999</v>
      </c>
      <c r="D133" s="23">
        <v>610983.14995999995</v>
      </c>
      <c r="E133" s="24">
        <f t="shared" si="11"/>
        <v>0.94467626518935055</v>
      </c>
      <c r="F133" s="20"/>
      <c r="G133" s="21"/>
    </row>
    <row r="134" spans="1:7" ht="18" customHeight="1" x14ac:dyDescent="0.2">
      <c r="A134" s="22" t="s">
        <v>23</v>
      </c>
      <c r="B134" s="35" t="s">
        <v>24</v>
      </c>
      <c r="C134" s="23">
        <v>9390.1588300000003</v>
      </c>
      <c r="D134" s="23">
        <v>11308.457039999999</v>
      </c>
      <c r="E134" s="24">
        <f t="shared" si="11"/>
        <v>1.2042881536648085</v>
      </c>
      <c r="F134" s="20"/>
      <c r="G134" s="21"/>
    </row>
    <row r="135" spans="1:7" ht="18" customHeight="1" x14ac:dyDescent="0.2">
      <c r="A135" s="22" t="s">
        <v>25</v>
      </c>
      <c r="B135" s="35" t="s">
        <v>26</v>
      </c>
      <c r="C135" s="23">
        <v>1761043.243</v>
      </c>
      <c r="D135" s="23">
        <v>1718430.4881</v>
      </c>
      <c r="E135" s="24">
        <f t="shared" si="11"/>
        <v>0.97580255052260512</v>
      </c>
      <c r="F135" s="20"/>
      <c r="G135" s="21"/>
    </row>
    <row r="136" spans="1:7" ht="18" customHeight="1" x14ac:dyDescent="0.2">
      <c r="A136" s="22" t="s">
        <v>27</v>
      </c>
      <c r="B136" s="35" t="s">
        <v>28</v>
      </c>
      <c r="C136" s="23">
        <v>426106.54418999999</v>
      </c>
      <c r="D136" s="23">
        <v>402200.00042</v>
      </c>
      <c r="E136" s="24">
        <f t="shared" si="11"/>
        <v>0.94389538462629174</v>
      </c>
      <c r="F136" s="20"/>
      <c r="G136" s="21"/>
    </row>
    <row r="137" spans="1:7" ht="18" customHeight="1" x14ac:dyDescent="0.2">
      <c r="A137" s="22" t="s">
        <v>29</v>
      </c>
      <c r="B137" s="35" t="s">
        <v>30</v>
      </c>
      <c r="C137" s="23">
        <v>231222.75951</v>
      </c>
      <c r="D137" s="23">
        <v>213603.68398</v>
      </c>
      <c r="E137" s="24">
        <f t="shared" si="11"/>
        <v>0.92380042705424936</v>
      </c>
      <c r="F137" s="20"/>
      <c r="G137" s="21"/>
    </row>
    <row r="138" spans="1:7" ht="18" customHeight="1" x14ac:dyDescent="0.2">
      <c r="A138" s="22" t="s">
        <v>31</v>
      </c>
      <c r="B138" s="35" t="s">
        <v>32</v>
      </c>
      <c r="C138" s="23">
        <v>47559.434419999998</v>
      </c>
      <c r="D138" s="23">
        <v>51324.300799999997</v>
      </c>
      <c r="E138" s="24">
        <f t="shared" si="11"/>
        <v>1.0791612941977453</v>
      </c>
      <c r="F138" s="20"/>
      <c r="G138" s="21"/>
    </row>
    <row r="139" spans="1:7" ht="18" customHeight="1" x14ac:dyDescent="0.2">
      <c r="A139" s="22" t="s">
        <v>33</v>
      </c>
      <c r="B139" s="35" t="s">
        <v>34</v>
      </c>
      <c r="C139" s="23">
        <v>6668542.5991700003</v>
      </c>
      <c r="D139" s="23">
        <v>6845722.1283400003</v>
      </c>
      <c r="E139" s="24">
        <f t="shared" si="11"/>
        <v>1.0265694530004281</v>
      </c>
      <c r="F139" s="20"/>
      <c r="G139" s="21"/>
    </row>
    <row r="140" spans="1:7" ht="18" customHeight="1" x14ac:dyDescent="0.2">
      <c r="A140" s="22" t="s">
        <v>35</v>
      </c>
      <c r="B140" s="35" t="s">
        <v>36</v>
      </c>
      <c r="C140" s="23">
        <v>12991.020200000001</v>
      </c>
      <c r="D140" s="23">
        <v>13936.43137</v>
      </c>
      <c r="E140" s="24">
        <f t="shared" si="11"/>
        <v>1.0727742052159999</v>
      </c>
      <c r="F140" s="20"/>
      <c r="G140" s="21"/>
    </row>
    <row r="141" spans="1:7" ht="18" customHeight="1" x14ac:dyDescent="0.2">
      <c r="A141" s="22" t="s">
        <v>37</v>
      </c>
      <c r="B141" s="35" t="s">
        <v>38</v>
      </c>
      <c r="C141" s="23">
        <v>13851.22156</v>
      </c>
      <c r="D141" s="23">
        <v>15714.98497</v>
      </c>
      <c r="E141" s="24">
        <f t="shared" si="11"/>
        <v>1.1345558875025314</v>
      </c>
      <c r="F141" s="20"/>
      <c r="G141" s="21"/>
    </row>
    <row r="142" spans="1:7" ht="18" customHeight="1" x14ac:dyDescent="0.2">
      <c r="A142" s="22" t="s">
        <v>39</v>
      </c>
      <c r="B142" s="35" t="s">
        <v>40</v>
      </c>
      <c r="C142" s="23">
        <v>87106.419479999997</v>
      </c>
      <c r="D142" s="23">
        <v>96429.629220000003</v>
      </c>
      <c r="E142" s="24">
        <f t="shared" si="11"/>
        <v>1.1070324069759365</v>
      </c>
      <c r="F142" s="20"/>
      <c r="G142" s="21"/>
    </row>
    <row r="143" spans="1:7" ht="18" customHeight="1" x14ac:dyDescent="0.2">
      <c r="A143" s="22" t="s">
        <v>41</v>
      </c>
      <c r="B143" s="35" t="s">
        <v>42</v>
      </c>
      <c r="C143" s="23">
        <v>23599.732240000001</v>
      </c>
      <c r="D143" s="23">
        <v>23665.348870000002</v>
      </c>
      <c r="E143" s="24">
        <f t="shared" si="11"/>
        <v>1.0027803972236933</v>
      </c>
      <c r="F143" s="20"/>
      <c r="G143" s="21"/>
    </row>
    <row r="144" spans="1:7" ht="18" customHeight="1" x14ac:dyDescent="0.2">
      <c r="A144" s="22" t="s">
        <v>43</v>
      </c>
      <c r="B144" s="35" t="s">
        <v>44</v>
      </c>
      <c r="C144" s="23">
        <v>806760.34673999995</v>
      </c>
      <c r="D144" s="23">
        <v>806759.78537000006</v>
      </c>
      <c r="E144" s="24">
        <f t="shared" si="11"/>
        <v>0.99999930416758565</v>
      </c>
      <c r="F144" s="20"/>
      <c r="G144" s="21"/>
    </row>
    <row r="145" spans="1:7" ht="18" customHeight="1" x14ac:dyDescent="0.2">
      <c r="A145" s="22" t="s">
        <v>45</v>
      </c>
      <c r="B145" s="35" t="s">
        <v>46</v>
      </c>
      <c r="C145" s="23">
        <v>286910.21574000001</v>
      </c>
      <c r="D145" s="23">
        <v>345348.70400999999</v>
      </c>
      <c r="E145" s="24">
        <f t="shared" si="11"/>
        <v>1.2036821453682824</v>
      </c>
      <c r="F145" s="20"/>
      <c r="G145" s="21"/>
    </row>
    <row r="146" spans="1:7" ht="18" customHeight="1" x14ac:dyDescent="0.2">
      <c r="A146" s="22" t="s">
        <v>47</v>
      </c>
      <c r="B146" s="35" t="s">
        <v>48</v>
      </c>
      <c r="C146" s="23">
        <v>1500645.1844299999</v>
      </c>
      <c r="D146" s="23">
        <v>1827740.30752</v>
      </c>
      <c r="E146" s="24">
        <f t="shared" si="11"/>
        <v>1.2179696616387323</v>
      </c>
      <c r="F146" s="20"/>
      <c r="G146" s="21"/>
    </row>
    <row r="147" spans="1:7" ht="18" customHeight="1" thickBot="1" x14ac:dyDescent="0.25">
      <c r="A147" s="22" t="s">
        <v>49</v>
      </c>
      <c r="B147" s="35" t="s">
        <v>50</v>
      </c>
      <c r="C147" s="23">
        <v>924536.03570000001</v>
      </c>
      <c r="D147" s="23">
        <v>1003746.8707</v>
      </c>
      <c r="E147" s="24">
        <f t="shared" si="11"/>
        <v>1.0856763089175065</v>
      </c>
      <c r="F147" s="20"/>
      <c r="G147" s="21"/>
    </row>
    <row r="148" spans="1:7" ht="18" customHeight="1" thickBot="1" x14ac:dyDescent="0.25">
      <c r="A148" s="130"/>
      <c r="B148" s="131" t="s">
        <v>10</v>
      </c>
      <c r="C148" s="27">
        <f>SUM(C128:C147)</f>
        <v>16051531.069289999</v>
      </c>
      <c r="D148" s="27">
        <f>SUM(D128:D147)</f>
        <v>17174472.705249999</v>
      </c>
      <c r="E148" s="28">
        <f>+D148/C148</f>
        <v>1.0699585373577494</v>
      </c>
      <c r="F148" s="20"/>
      <c r="G148" s="21"/>
    </row>
    <row r="149" spans="1:7" ht="18" customHeight="1" x14ac:dyDescent="0.2">
      <c r="C149" s="132">
        <v>0</v>
      </c>
      <c r="D149" s="132">
        <v>0</v>
      </c>
      <c r="E149" s="21"/>
      <c r="G149" s="21"/>
    </row>
    <row r="150" spans="1:7" ht="18" customHeight="1" x14ac:dyDescent="0.2">
      <c r="C150" s="21"/>
      <c r="D150" s="21"/>
      <c r="G150" s="21"/>
    </row>
    <row r="151" spans="1:7" ht="18" customHeight="1" x14ac:dyDescent="0.2">
      <c r="A151" s="409" t="s">
        <v>132</v>
      </c>
      <c r="B151" s="409"/>
      <c r="C151" s="409"/>
      <c r="D151" s="409"/>
      <c r="E151" s="409"/>
      <c r="G151" s="21"/>
    </row>
    <row r="152" spans="1:7" ht="18" customHeight="1" thickBot="1" x14ac:dyDescent="0.25">
      <c r="A152" s="113"/>
      <c r="B152" s="113"/>
      <c r="C152" s="113"/>
      <c r="D152" s="113"/>
      <c r="E152" s="113"/>
      <c r="G152" s="21"/>
    </row>
    <row r="153" spans="1:7" ht="31.5" customHeight="1" thickBot="1" x14ac:dyDescent="0.25">
      <c r="A153" s="99" t="s">
        <v>1</v>
      </c>
      <c r="B153" s="99" t="s">
        <v>12</v>
      </c>
      <c r="C153" s="420" t="s">
        <v>130</v>
      </c>
      <c r="D153" s="421"/>
      <c r="E153" s="103" t="s">
        <v>4</v>
      </c>
      <c r="G153" s="21"/>
    </row>
    <row r="154" spans="1:7" ht="18" customHeight="1" thickBot="1" x14ac:dyDescent="0.25">
      <c r="A154" s="15"/>
      <c r="B154" s="15"/>
      <c r="C154" s="34">
        <f>+C5</f>
        <v>2024</v>
      </c>
      <c r="D154" s="34">
        <f>+D5</f>
        <v>2025</v>
      </c>
      <c r="E154" s="34" t="str">
        <f>+E5</f>
        <v>24/25</v>
      </c>
      <c r="G154" s="21"/>
    </row>
    <row r="155" spans="1:7" ht="18" customHeight="1" x14ac:dyDescent="0.2">
      <c r="A155" s="10" t="s">
        <v>6</v>
      </c>
      <c r="B155" s="17" t="s">
        <v>52</v>
      </c>
      <c r="C155" s="36">
        <v>164638.66639</v>
      </c>
      <c r="D155" s="23">
        <v>156728.73730000001</v>
      </c>
      <c r="E155" s="24">
        <f t="shared" ref="E155:E181" si="12">+IFERROR(IF(D155/C155&gt;0,D155/C155,"X"),"X")</f>
        <v>0.95195582384479016</v>
      </c>
      <c r="F155" s="20"/>
      <c r="G155" s="21"/>
    </row>
    <row r="156" spans="1:7" ht="18" customHeight="1" x14ac:dyDescent="0.2">
      <c r="A156" s="22" t="s">
        <v>8</v>
      </c>
      <c r="B156" s="35" t="s">
        <v>53</v>
      </c>
      <c r="C156" s="36">
        <v>1145284.8071600001</v>
      </c>
      <c r="D156" s="23">
        <v>1188562.3709499999</v>
      </c>
      <c r="E156" s="24">
        <f t="shared" si="12"/>
        <v>1.0377875996603121</v>
      </c>
      <c r="F156" s="20"/>
      <c r="G156" s="21"/>
    </row>
    <row r="157" spans="1:7" ht="18" customHeight="1" x14ac:dyDescent="0.2">
      <c r="A157" s="22" t="s">
        <v>15</v>
      </c>
      <c r="B157" s="35" t="s">
        <v>54</v>
      </c>
      <c r="C157" s="36">
        <v>1799842.2964999999</v>
      </c>
      <c r="D157" s="23">
        <v>1818683.7638600001</v>
      </c>
      <c r="E157" s="24">
        <f t="shared" si="12"/>
        <v>1.0104683990350929</v>
      </c>
      <c r="F157" s="20"/>
      <c r="G157" s="21"/>
    </row>
    <row r="158" spans="1:7" ht="18" customHeight="1" x14ac:dyDescent="0.2">
      <c r="A158" s="22" t="s">
        <v>17</v>
      </c>
      <c r="B158" s="35" t="s">
        <v>55</v>
      </c>
      <c r="C158" s="36">
        <v>19195.119549999999</v>
      </c>
      <c r="D158" s="23">
        <v>28159.446220000002</v>
      </c>
      <c r="E158" s="24">
        <f t="shared" si="12"/>
        <v>1.4670107235669705</v>
      </c>
      <c r="F158" s="20"/>
      <c r="G158" s="21"/>
    </row>
    <row r="159" spans="1:7" ht="18" customHeight="1" x14ac:dyDescent="0.2">
      <c r="A159" s="22" t="s">
        <v>19</v>
      </c>
      <c r="B159" s="35" t="s">
        <v>56</v>
      </c>
      <c r="C159" s="36">
        <v>29466.027099999999</v>
      </c>
      <c r="D159" s="23">
        <v>32993.238060000003</v>
      </c>
      <c r="E159" s="24">
        <f t="shared" si="12"/>
        <v>1.1197043275644039</v>
      </c>
      <c r="F159" s="20"/>
      <c r="G159" s="21"/>
    </row>
    <row r="160" spans="1:7" ht="18" customHeight="1" x14ac:dyDescent="0.2">
      <c r="A160" s="22" t="s">
        <v>21</v>
      </c>
      <c r="B160" s="35" t="s">
        <v>57</v>
      </c>
      <c r="C160" s="36">
        <v>4805585.2536000004</v>
      </c>
      <c r="D160" s="23">
        <v>5125181.9970399998</v>
      </c>
      <c r="E160" s="24">
        <f t="shared" si="12"/>
        <v>1.0665052697172692</v>
      </c>
      <c r="F160" s="20"/>
      <c r="G160" s="21"/>
    </row>
    <row r="161" spans="1:7" ht="18" customHeight="1" x14ac:dyDescent="0.2">
      <c r="A161" s="22" t="s">
        <v>23</v>
      </c>
      <c r="B161" s="35" t="s">
        <v>58</v>
      </c>
      <c r="C161" s="36">
        <v>36842.333319999998</v>
      </c>
      <c r="D161" s="23">
        <v>37502.079519999999</v>
      </c>
      <c r="E161" s="24">
        <f t="shared" si="12"/>
        <v>1.0179072860089959</v>
      </c>
      <c r="F161" s="20"/>
      <c r="G161" s="21"/>
    </row>
    <row r="162" spans="1:7" ht="18" customHeight="1" x14ac:dyDescent="0.2">
      <c r="A162" s="22" t="s">
        <v>25</v>
      </c>
      <c r="B162" s="35" t="s">
        <v>59</v>
      </c>
      <c r="C162" s="36">
        <v>82822.346810000003</v>
      </c>
      <c r="D162" s="23">
        <v>90266.309429999994</v>
      </c>
      <c r="E162" s="24">
        <f t="shared" si="12"/>
        <v>1.0898786729272105</v>
      </c>
      <c r="F162" s="20"/>
      <c r="G162" s="21"/>
    </row>
    <row r="163" spans="1:7" ht="18" customHeight="1" x14ac:dyDescent="0.2">
      <c r="A163" s="22" t="s">
        <v>27</v>
      </c>
      <c r="B163" s="35" t="s">
        <v>60</v>
      </c>
      <c r="C163" s="36">
        <v>740849.75022000005</v>
      </c>
      <c r="D163" s="23">
        <v>788334.58958999999</v>
      </c>
      <c r="E163" s="24">
        <f t="shared" si="12"/>
        <v>1.0640951007352017</v>
      </c>
      <c r="F163" s="20"/>
      <c r="G163" s="21"/>
    </row>
    <row r="164" spans="1:7" ht="18" customHeight="1" x14ac:dyDescent="0.2">
      <c r="A164" s="22" t="s">
        <v>29</v>
      </c>
      <c r="B164" s="35" t="s">
        <v>61</v>
      </c>
      <c r="C164" s="36">
        <v>80816.114589999997</v>
      </c>
      <c r="D164" s="23">
        <v>83371.26208</v>
      </c>
      <c r="E164" s="24">
        <f t="shared" si="12"/>
        <v>1.0316168069074205</v>
      </c>
      <c r="F164" s="20"/>
      <c r="G164" s="21"/>
    </row>
    <row r="165" spans="1:7" ht="18" customHeight="1" x14ac:dyDescent="0.2">
      <c r="A165" s="22" t="s">
        <v>31</v>
      </c>
      <c r="B165" s="35" t="s">
        <v>62</v>
      </c>
      <c r="C165" s="36">
        <v>701532.40832000005</v>
      </c>
      <c r="D165" s="23">
        <v>800415.68851999997</v>
      </c>
      <c r="E165" s="24">
        <f t="shared" si="12"/>
        <v>1.1409532603587074</v>
      </c>
      <c r="F165" s="20"/>
      <c r="G165" s="21"/>
    </row>
    <row r="166" spans="1:7" ht="18" customHeight="1" x14ac:dyDescent="0.2">
      <c r="A166" s="22" t="s">
        <v>33</v>
      </c>
      <c r="B166" s="35" t="s">
        <v>63</v>
      </c>
      <c r="C166" s="36">
        <v>55410.11836</v>
      </c>
      <c r="D166" s="23">
        <v>67357.326759999996</v>
      </c>
      <c r="E166" s="24">
        <f t="shared" si="12"/>
        <v>1.2156142010449948</v>
      </c>
      <c r="F166" s="20"/>
      <c r="G166" s="21"/>
    </row>
    <row r="167" spans="1:7" ht="18" customHeight="1" x14ac:dyDescent="0.2">
      <c r="A167" s="22" t="s">
        <v>35</v>
      </c>
      <c r="B167" s="35" t="s">
        <v>64</v>
      </c>
      <c r="C167" s="36">
        <v>350926.64137000003</v>
      </c>
      <c r="D167" s="23">
        <v>282809.12141999998</v>
      </c>
      <c r="E167" s="24">
        <f t="shared" si="12"/>
        <v>0.80589242331652944</v>
      </c>
      <c r="F167" s="20"/>
      <c r="G167" s="21"/>
    </row>
    <row r="168" spans="1:7" ht="18" customHeight="1" x14ac:dyDescent="0.2">
      <c r="A168" s="22" t="s">
        <v>37</v>
      </c>
      <c r="B168" s="35" t="s">
        <v>65</v>
      </c>
      <c r="C168" s="36">
        <v>20548.225109999999</v>
      </c>
      <c r="D168" s="23">
        <v>24173.204829999999</v>
      </c>
      <c r="E168" s="24">
        <f t="shared" si="12"/>
        <v>1.1764132766014845</v>
      </c>
      <c r="F168" s="20"/>
      <c r="G168" s="21"/>
    </row>
    <row r="169" spans="1:7" ht="18" customHeight="1" x14ac:dyDescent="0.2">
      <c r="A169" s="22" t="s">
        <v>39</v>
      </c>
      <c r="B169" s="35" t="s">
        <v>66</v>
      </c>
      <c r="C169" s="36">
        <v>443.28739999999999</v>
      </c>
      <c r="D169" s="23">
        <v>562.18241999999998</v>
      </c>
      <c r="E169" s="24">
        <f t="shared" si="12"/>
        <v>1.2682120448269001</v>
      </c>
      <c r="F169" s="20"/>
      <c r="G169" s="21"/>
    </row>
    <row r="170" spans="1:7" ht="18" customHeight="1" x14ac:dyDescent="0.2">
      <c r="A170" s="22" t="s">
        <v>41</v>
      </c>
      <c r="B170" s="35" t="s">
        <v>67</v>
      </c>
      <c r="C170" s="36">
        <v>264074.60291000002</v>
      </c>
      <c r="D170" s="23">
        <v>341374.92924000003</v>
      </c>
      <c r="E170" s="24">
        <f t="shared" si="12"/>
        <v>1.2927215471619773</v>
      </c>
      <c r="F170" s="20"/>
      <c r="G170" s="21"/>
    </row>
    <row r="171" spans="1:7" ht="18" customHeight="1" x14ac:dyDescent="0.2">
      <c r="A171" s="22" t="s">
        <v>43</v>
      </c>
      <c r="B171" s="35" t="s">
        <v>68</v>
      </c>
      <c r="C171" s="36">
        <v>489265.95727999997</v>
      </c>
      <c r="D171" s="23">
        <v>503510.03308999998</v>
      </c>
      <c r="E171" s="24">
        <f t="shared" si="12"/>
        <v>1.0291131553259658</v>
      </c>
      <c r="F171" s="20"/>
      <c r="G171" s="21"/>
    </row>
    <row r="172" spans="1:7" ht="18" customHeight="1" x14ac:dyDescent="0.2">
      <c r="A172" s="22" t="s">
        <v>45</v>
      </c>
      <c r="B172" s="35" t="s">
        <v>69</v>
      </c>
      <c r="C172" s="36">
        <v>9403299.2309399992</v>
      </c>
      <c r="D172" s="23">
        <v>9543254.4830399994</v>
      </c>
      <c r="E172" s="24">
        <f t="shared" si="12"/>
        <v>1.0148836327189823</v>
      </c>
      <c r="F172" s="20"/>
      <c r="G172" s="21"/>
    </row>
    <row r="173" spans="1:7" ht="18" customHeight="1" x14ac:dyDescent="0.2">
      <c r="A173" s="22" t="s">
        <v>47</v>
      </c>
      <c r="B173" s="35" t="s">
        <v>70</v>
      </c>
      <c r="C173" s="36">
        <v>141124.81406999999</v>
      </c>
      <c r="D173" s="23">
        <v>149723.33499999999</v>
      </c>
      <c r="E173" s="24">
        <f t="shared" si="12"/>
        <v>1.0609284836735728</v>
      </c>
      <c r="F173" s="20"/>
      <c r="G173" s="21"/>
    </row>
    <row r="174" spans="1:7" ht="18" customHeight="1" x14ac:dyDescent="0.2">
      <c r="A174" s="22" t="s">
        <v>49</v>
      </c>
      <c r="B174" s="35" t="s">
        <v>71</v>
      </c>
      <c r="C174" s="36">
        <v>52573.106670000001</v>
      </c>
      <c r="D174" s="23">
        <v>46723.972430000002</v>
      </c>
      <c r="E174" s="24">
        <f t="shared" si="12"/>
        <v>0.88874284571549367</v>
      </c>
      <c r="F174" s="20"/>
      <c r="G174" s="21"/>
    </row>
    <row r="175" spans="1:7" ht="18" customHeight="1" x14ac:dyDescent="0.2">
      <c r="A175" s="22" t="s">
        <v>72</v>
      </c>
      <c r="B175" s="35" t="s">
        <v>73</v>
      </c>
      <c r="C175" s="36">
        <v>43556.495190000001</v>
      </c>
      <c r="D175" s="23">
        <v>37758.859250000001</v>
      </c>
      <c r="E175" s="24">
        <f t="shared" si="12"/>
        <v>0.86689388311181059</v>
      </c>
      <c r="F175" s="20"/>
      <c r="G175" s="21"/>
    </row>
    <row r="176" spans="1:7" ht="18" customHeight="1" x14ac:dyDescent="0.2">
      <c r="A176" s="22" t="s">
        <v>74</v>
      </c>
      <c r="B176" s="35" t="s">
        <v>75</v>
      </c>
      <c r="C176" s="36">
        <v>70312.546679999999</v>
      </c>
      <c r="D176" s="23">
        <v>75184.025309999997</v>
      </c>
      <c r="E176" s="24">
        <f t="shared" si="12"/>
        <v>1.0692832056300083</v>
      </c>
      <c r="F176" s="20"/>
      <c r="G176" s="21"/>
    </row>
    <row r="177" spans="1:9" ht="18" customHeight="1" x14ac:dyDescent="0.2">
      <c r="A177" s="22" t="s">
        <v>76</v>
      </c>
      <c r="B177" s="35" t="s">
        <v>77</v>
      </c>
      <c r="C177" s="36">
        <v>227328.68411999999</v>
      </c>
      <c r="D177" s="23">
        <v>188987.83809999999</v>
      </c>
      <c r="E177" s="24">
        <f t="shared" si="12"/>
        <v>0.83134180286830406</v>
      </c>
      <c r="F177" s="20"/>
      <c r="G177" s="21"/>
    </row>
    <row r="178" spans="1:9" ht="18" customHeight="1" x14ac:dyDescent="0.2">
      <c r="A178" s="22" t="s">
        <v>78</v>
      </c>
      <c r="B178" s="35" t="s">
        <v>79</v>
      </c>
      <c r="C178" s="36">
        <v>182496.29951000001</v>
      </c>
      <c r="D178" s="23">
        <v>178377.60352999999</v>
      </c>
      <c r="E178" s="24">
        <f t="shared" si="12"/>
        <v>0.97743134523243125</v>
      </c>
      <c r="F178" s="20"/>
      <c r="G178" s="21"/>
    </row>
    <row r="179" spans="1:9" ht="18" customHeight="1" x14ac:dyDescent="0.2">
      <c r="A179" s="22" t="s">
        <v>80</v>
      </c>
      <c r="B179" s="35" t="s">
        <v>81</v>
      </c>
      <c r="C179" s="36">
        <v>1258154.35546</v>
      </c>
      <c r="D179" s="23">
        <v>1477830.64827</v>
      </c>
      <c r="E179" s="24">
        <f t="shared" si="12"/>
        <v>1.1746020206953725</v>
      </c>
      <c r="F179" s="20"/>
      <c r="G179" s="21"/>
    </row>
    <row r="180" spans="1:9" ht="18" customHeight="1" x14ac:dyDescent="0.2">
      <c r="A180" s="22" t="s">
        <v>82</v>
      </c>
      <c r="B180" s="35" t="s">
        <v>83</v>
      </c>
      <c r="C180" s="36">
        <v>5586420.3384800004</v>
      </c>
      <c r="D180" s="23">
        <v>6344043.7001099996</v>
      </c>
      <c r="E180" s="24">
        <f t="shared" si="12"/>
        <v>1.1356187532848878</v>
      </c>
      <c r="F180" s="20"/>
      <c r="G180" s="21"/>
    </row>
    <row r="181" spans="1:9" ht="18" customHeight="1" thickBot="1" x14ac:dyDescent="0.25">
      <c r="A181" s="22" t="s">
        <v>84</v>
      </c>
      <c r="B181" s="17" t="s">
        <v>85</v>
      </c>
      <c r="C181" s="36">
        <v>144054.08265999999</v>
      </c>
      <c r="D181" s="23">
        <v>160020.85988999999</v>
      </c>
      <c r="E181" s="24">
        <f t="shared" si="12"/>
        <v>1.1108387692675479</v>
      </c>
      <c r="F181" s="20"/>
      <c r="G181" s="21"/>
    </row>
    <row r="182" spans="1:9" s="97" customFormat="1" ht="18" customHeight="1" thickBot="1" x14ac:dyDescent="0.25">
      <c r="A182" s="25"/>
      <c r="B182" s="39" t="s">
        <v>10</v>
      </c>
      <c r="C182" s="27">
        <f>SUM(C155:C181)</f>
        <v>27896863.909769997</v>
      </c>
      <c r="D182" s="27">
        <f>SUM(D155:D181)</f>
        <v>29571891.60526</v>
      </c>
      <c r="E182" s="28">
        <f>+D182/C182</f>
        <v>1.060043584142925</v>
      </c>
      <c r="F182" s="20"/>
      <c r="G182" s="21"/>
    </row>
    <row r="183" spans="1:9" x14ac:dyDescent="0.2">
      <c r="A183" s="94"/>
      <c r="B183" s="64"/>
      <c r="C183" s="41"/>
      <c r="D183" s="41"/>
      <c r="E183" s="21"/>
      <c r="I183" s="38"/>
    </row>
    <row r="184" spans="1:9" x14ac:dyDescent="0.2">
      <c r="A184" s="94"/>
      <c r="B184" s="64"/>
      <c r="C184" s="21"/>
      <c r="D184" s="21"/>
      <c r="E184" s="3"/>
      <c r="I184" s="38"/>
    </row>
    <row r="185" spans="1:9" x14ac:dyDescent="0.2">
      <c r="A185" s="94"/>
      <c r="B185" s="64"/>
      <c r="C185" s="133"/>
      <c r="D185" s="133"/>
      <c r="E185" s="3"/>
      <c r="I185" s="38"/>
    </row>
    <row r="186" spans="1:9" x14ac:dyDescent="0.2">
      <c r="A186" s="94"/>
      <c r="C186" s="91"/>
      <c r="E186" s="3"/>
      <c r="I186" s="38"/>
    </row>
    <row r="187" spans="1:9" x14ac:dyDescent="0.2">
      <c r="A187" s="94"/>
      <c r="C187" s="38"/>
      <c r="D187" s="38"/>
      <c r="E187" s="3"/>
      <c r="I187" s="38"/>
    </row>
    <row r="188" spans="1:9" x14ac:dyDescent="0.2">
      <c r="C188" s="38"/>
      <c r="D188" s="38"/>
      <c r="I188" s="38"/>
    </row>
    <row r="189" spans="1:9" x14ac:dyDescent="0.2">
      <c r="C189" s="38"/>
      <c r="D189" s="38"/>
    </row>
    <row r="202" spans="8:9" x14ac:dyDescent="0.2">
      <c r="H202" s="1"/>
    </row>
    <row r="203" spans="8:9" x14ac:dyDescent="0.2">
      <c r="H203" s="1"/>
      <c r="I203" s="29"/>
    </row>
    <row r="204" spans="8:9" x14ac:dyDescent="0.2">
      <c r="H204" s="1"/>
      <c r="I204" s="29"/>
    </row>
    <row r="205" spans="8:9" x14ac:dyDescent="0.2">
      <c r="H205" s="1"/>
      <c r="I205" s="29"/>
    </row>
    <row r="206" spans="8:9" x14ac:dyDescent="0.2">
      <c r="H206" s="1"/>
      <c r="I206" s="29"/>
    </row>
    <row r="207" spans="8:9" x14ac:dyDescent="0.2">
      <c r="H207" s="1"/>
      <c r="I207" s="29"/>
    </row>
    <row r="208" spans="8:9" x14ac:dyDescent="0.2">
      <c r="H208" s="1"/>
      <c r="I208" s="29"/>
    </row>
    <row r="209" spans="3:9" x14ac:dyDescent="0.2">
      <c r="H209" s="1"/>
      <c r="I209" s="29"/>
    </row>
    <row r="210" spans="3:9" x14ac:dyDescent="0.2">
      <c r="H210" s="1"/>
      <c r="I210" s="29"/>
    </row>
    <row r="211" spans="3:9" x14ac:dyDescent="0.2">
      <c r="H211" s="1"/>
      <c r="I211" s="29"/>
    </row>
    <row r="212" spans="3:9" x14ac:dyDescent="0.2">
      <c r="H212" s="59"/>
      <c r="I212" s="29"/>
    </row>
    <row r="213" spans="3:9" x14ac:dyDescent="0.2">
      <c r="H213" s="1"/>
      <c r="I213" s="29"/>
    </row>
    <row r="214" spans="3:9" x14ac:dyDescent="0.2">
      <c r="H214" s="1"/>
      <c r="I214" s="29"/>
    </row>
    <row r="215" spans="3:9" x14ac:dyDescent="0.2">
      <c r="H215" s="1"/>
      <c r="I215" s="29"/>
    </row>
    <row r="216" spans="3:9" x14ac:dyDescent="0.2">
      <c r="H216" s="1"/>
      <c r="I216" s="29"/>
    </row>
    <row r="217" spans="3:9" x14ac:dyDescent="0.2">
      <c r="H217" s="1"/>
      <c r="I217" s="29"/>
    </row>
    <row r="218" spans="3:9" x14ac:dyDescent="0.2">
      <c r="H218" s="1"/>
      <c r="I218" s="29"/>
    </row>
    <row r="219" spans="3:9" x14ac:dyDescent="0.2">
      <c r="H219" s="1"/>
      <c r="I219" s="29"/>
    </row>
    <row r="220" spans="3:9" x14ac:dyDescent="0.2">
      <c r="H220" s="1"/>
      <c r="I220" s="29"/>
    </row>
    <row r="221" spans="3:9" x14ac:dyDescent="0.2">
      <c r="H221" s="1"/>
      <c r="I221" s="29"/>
    </row>
    <row r="222" spans="3:9" x14ac:dyDescent="0.2">
      <c r="H222" s="1"/>
      <c r="I222" s="29"/>
    </row>
    <row r="223" spans="3:9" x14ac:dyDescent="0.2">
      <c r="C223" s="91"/>
      <c r="H223" s="1"/>
      <c r="I223" s="29"/>
    </row>
    <row r="224" spans="3:9" x14ac:dyDescent="0.2">
      <c r="C224" s="38"/>
      <c r="D224" s="38"/>
      <c r="H224" s="1"/>
      <c r="I224" s="29"/>
    </row>
    <row r="225" spans="3:9" x14ac:dyDescent="0.2">
      <c r="C225" s="38"/>
      <c r="D225" s="38"/>
      <c r="H225" s="1"/>
      <c r="I225" s="29"/>
    </row>
    <row r="226" spans="3:9" x14ac:dyDescent="0.2">
      <c r="C226" s="38"/>
      <c r="D226" s="38"/>
      <c r="H226" s="1"/>
      <c r="I226" s="29"/>
    </row>
    <row r="227" spans="3:9" x14ac:dyDescent="0.2">
      <c r="C227" s="38"/>
      <c r="D227" s="38"/>
      <c r="H227" s="1"/>
      <c r="I227" s="29"/>
    </row>
    <row r="228" spans="3:9" x14ac:dyDescent="0.2">
      <c r="C228" s="38"/>
      <c r="D228" s="38"/>
      <c r="H228" s="1"/>
      <c r="I228" s="29"/>
    </row>
    <row r="229" spans="3:9" x14ac:dyDescent="0.2">
      <c r="C229" s="38"/>
      <c r="D229" s="38"/>
      <c r="H229" s="1"/>
      <c r="I229" s="29"/>
    </row>
    <row r="230" spans="3:9" x14ac:dyDescent="0.2">
      <c r="H230" s="1"/>
      <c r="I230" s="29"/>
    </row>
    <row r="232" spans="3:9" x14ac:dyDescent="0.2">
      <c r="I232" s="38"/>
    </row>
    <row r="267" spans="3:4" x14ac:dyDescent="0.2">
      <c r="C267" s="91"/>
    </row>
    <row r="268" spans="3:4" x14ac:dyDescent="0.2">
      <c r="C268" s="38"/>
      <c r="D268" s="38"/>
    </row>
    <row r="269" spans="3:4" x14ac:dyDescent="0.2">
      <c r="C269" s="38"/>
      <c r="D269" s="38"/>
    </row>
    <row r="270" spans="3:4" x14ac:dyDescent="0.2">
      <c r="C270" s="38"/>
      <c r="D270" s="38"/>
    </row>
    <row r="271" spans="3:4" x14ac:dyDescent="0.2">
      <c r="C271" s="38"/>
      <c r="D271" s="38"/>
    </row>
    <row r="272" spans="3:4" x14ac:dyDescent="0.2">
      <c r="C272" s="38"/>
      <c r="D272" s="38"/>
    </row>
    <row r="273" spans="3:4" x14ac:dyDescent="0.2">
      <c r="C273" s="38"/>
      <c r="D273" s="38"/>
    </row>
    <row r="274" spans="3:4" x14ac:dyDescent="0.2">
      <c r="C274" s="38"/>
      <c r="D274" s="38"/>
    </row>
    <row r="275" spans="3:4" x14ac:dyDescent="0.2">
      <c r="C275" s="38"/>
      <c r="D275" s="38"/>
    </row>
    <row r="276" spans="3:4" x14ac:dyDescent="0.2">
      <c r="C276" s="38"/>
      <c r="D276" s="38"/>
    </row>
    <row r="277" spans="3:4" x14ac:dyDescent="0.2">
      <c r="C277" s="38"/>
      <c r="D277" s="38"/>
    </row>
    <row r="278" spans="3:4" x14ac:dyDescent="0.2">
      <c r="C278" s="38"/>
      <c r="D278" s="38"/>
    </row>
    <row r="279" spans="3:4" x14ac:dyDescent="0.2">
      <c r="C279" s="38"/>
      <c r="D279" s="38"/>
    </row>
    <row r="280" spans="3:4" x14ac:dyDescent="0.2">
      <c r="C280" s="38"/>
      <c r="D280" s="38"/>
    </row>
    <row r="281" spans="3:4" x14ac:dyDescent="0.2">
      <c r="C281" s="38"/>
      <c r="D281" s="38"/>
    </row>
    <row r="282" spans="3:4" x14ac:dyDescent="0.2">
      <c r="C282" s="38"/>
      <c r="D282" s="38"/>
    </row>
    <row r="283" spans="3:4" x14ac:dyDescent="0.2">
      <c r="C283" s="38"/>
      <c r="D283" s="38"/>
    </row>
    <row r="284" spans="3:4" x14ac:dyDescent="0.2">
      <c r="C284" s="38"/>
      <c r="D284" s="38"/>
    </row>
    <row r="285" spans="3:4" x14ac:dyDescent="0.2">
      <c r="C285" s="38"/>
      <c r="D285" s="38"/>
    </row>
    <row r="286" spans="3:4" x14ac:dyDescent="0.2">
      <c r="C286" s="38"/>
      <c r="D286" s="38"/>
    </row>
    <row r="289" ht="12" customHeight="1" x14ac:dyDescent="0.2"/>
  </sheetData>
  <mergeCells count="17">
    <mergeCell ref="A124:E124"/>
    <mergeCell ref="C126:D126"/>
    <mergeCell ref="A151:E151"/>
    <mergeCell ref="C153:D153"/>
    <mergeCell ref="A86:G86"/>
    <mergeCell ref="C88:D89"/>
    <mergeCell ref="E88:E89"/>
    <mergeCell ref="F88:G89"/>
    <mergeCell ref="A116:E116"/>
    <mergeCell ref="C118:D118"/>
    <mergeCell ref="A2:E2"/>
    <mergeCell ref="A10:E10"/>
    <mergeCell ref="A36:E36"/>
    <mergeCell ref="A69:F69"/>
    <mergeCell ref="C71:D72"/>
    <mergeCell ref="E71:E72"/>
    <mergeCell ref="F71:G72"/>
  </mergeCells>
  <conditionalFormatting sqref="G6:G66 J75:J83 L75:L83 J92:J113 L92:L113 G120:G182 C123:D123 C150:D150 C184:D184">
    <cfRule type="cellIs" dxfId="7" priority="1" operator="notEqual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scale="54" fitToHeight="10" orientation="portrait" horizontalDpi="300" verticalDpi="300" r:id="rId1"/>
  <headerFooter alignWithMargins="0"/>
  <rowBreaks count="4" manualBreakCount="4">
    <brk id="34" max="6" man="1"/>
    <brk id="85" max="6" man="1"/>
    <brk id="115" max="6" man="1"/>
    <brk id="149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9619-B9BC-472B-82C8-CF0DFAA7921B}">
  <dimension ref="A2:G243"/>
  <sheetViews>
    <sheetView showGridLines="0" zoomScale="85" zoomScaleNormal="85" zoomScaleSheetLayoutView="115" workbookViewId="0">
      <selection activeCell="B61" sqref="B61"/>
    </sheetView>
  </sheetViews>
  <sheetFormatPr defaultColWidth="9.140625" defaultRowHeight="12.75" x14ac:dyDescent="0.2"/>
  <cols>
    <col min="1" max="1" width="6" style="272" customWidth="1"/>
    <col min="2" max="2" width="31.42578125" style="271" customWidth="1"/>
    <col min="3" max="3" width="19.28515625" style="270" customWidth="1"/>
    <col min="4" max="4" width="18.85546875" style="270" customWidth="1"/>
    <col min="5" max="5" width="12.5703125" style="270" customWidth="1"/>
    <col min="6" max="6" width="2.42578125" style="270" customWidth="1"/>
    <col min="7" max="16384" width="9.140625" style="270"/>
  </cols>
  <sheetData>
    <row r="2" spans="1:7" s="289" customFormat="1" ht="18" customHeight="1" x14ac:dyDescent="0.2">
      <c r="A2" s="423" t="s">
        <v>167</v>
      </c>
      <c r="B2" s="423"/>
      <c r="C2" s="423"/>
      <c r="D2" s="423"/>
      <c r="E2" s="423"/>
      <c r="F2" s="290"/>
    </row>
    <row r="3" spans="1:7" s="289" customFormat="1" ht="18" customHeight="1" thickBot="1" x14ac:dyDescent="0.25">
      <c r="A3" s="281"/>
      <c r="B3" s="281"/>
      <c r="C3" s="281"/>
      <c r="D3" s="281"/>
      <c r="E3" s="281"/>
      <c r="F3" s="290"/>
    </row>
    <row r="4" spans="1:7" s="271" customFormat="1" ht="18" customHeight="1" thickBot="1" x14ac:dyDescent="0.25">
      <c r="A4" s="280" t="s">
        <v>1</v>
      </c>
      <c r="B4" s="288" t="s">
        <v>2</v>
      </c>
      <c r="C4" s="287" t="s">
        <v>164</v>
      </c>
      <c r="D4" s="286"/>
      <c r="E4" s="299" t="s">
        <v>4</v>
      </c>
      <c r="F4" s="285"/>
    </row>
    <row r="5" spans="1:7" s="271" customFormat="1" ht="18" customHeight="1" thickBot="1" x14ac:dyDescent="0.25">
      <c r="A5" s="298"/>
      <c r="B5" s="297"/>
      <c r="C5" s="34">
        <v>2024</v>
      </c>
      <c r="D5" s="34">
        <v>2025</v>
      </c>
      <c r="E5" s="16" t="s">
        <v>5</v>
      </c>
    </row>
    <row r="6" spans="1:7" ht="18" customHeight="1" x14ac:dyDescent="0.2">
      <c r="A6" s="280" t="s">
        <v>6</v>
      </c>
      <c r="B6" s="161" t="s">
        <v>246</v>
      </c>
      <c r="C6" s="162">
        <f>+C34</f>
        <v>4469938.2699600002</v>
      </c>
      <c r="D6" s="162">
        <f>+D34</f>
        <v>4883841.1354799997</v>
      </c>
      <c r="E6" s="76">
        <f>+D6/C6</f>
        <v>1.0925969981065764</v>
      </c>
      <c r="F6" s="277"/>
      <c r="G6" s="21"/>
    </row>
    <row r="7" spans="1:7" ht="18" customHeight="1" thickBot="1" x14ac:dyDescent="0.25">
      <c r="A7" s="296" t="s">
        <v>8</v>
      </c>
      <c r="B7" s="165" t="s">
        <v>247</v>
      </c>
      <c r="C7" s="23">
        <f>+C67</f>
        <v>2020087.1616899979</v>
      </c>
      <c r="D7" s="23">
        <f>+D67</f>
        <v>3616261.8839700003</v>
      </c>
      <c r="E7" s="57">
        <f>+D7/C7</f>
        <v>1.7901514115582262</v>
      </c>
      <c r="F7" s="277"/>
      <c r="G7" s="21"/>
    </row>
    <row r="8" spans="1:7" s="293" customFormat="1" ht="18" customHeight="1" thickBot="1" x14ac:dyDescent="0.25">
      <c r="A8" s="295"/>
      <c r="B8" s="294" t="s">
        <v>10</v>
      </c>
      <c r="C8" s="27">
        <f>SUM(C6:C7)</f>
        <v>6490025.4316499978</v>
      </c>
      <c r="D8" s="27">
        <f>SUM(D6:D7)</f>
        <v>8500103.0194499996</v>
      </c>
      <c r="E8" s="108">
        <f>+D8/C8</f>
        <v>1.3097179832296848</v>
      </c>
      <c r="F8" s="277"/>
      <c r="G8" s="21"/>
    </row>
    <row r="9" spans="1:7" ht="18" customHeight="1" x14ac:dyDescent="0.2">
      <c r="G9" s="21"/>
    </row>
    <row r="10" spans="1:7" s="291" customFormat="1" ht="18" customHeight="1" x14ac:dyDescent="0.2">
      <c r="A10" s="424" t="s">
        <v>166</v>
      </c>
      <c r="B10" s="424"/>
      <c r="C10" s="424"/>
      <c r="D10" s="424"/>
      <c r="E10" s="424"/>
      <c r="F10" s="292"/>
      <c r="G10" s="21"/>
    </row>
    <row r="11" spans="1:7" s="289" customFormat="1" ht="18" customHeight="1" thickBot="1" x14ac:dyDescent="0.25">
      <c r="A11" s="281"/>
      <c r="B11" s="281"/>
      <c r="C11" s="281"/>
      <c r="D11" s="281"/>
      <c r="E11" s="281"/>
      <c r="F11" s="290"/>
      <c r="G11" s="21"/>
    </row>
    <row r="12" spans="1:7" s="271" customFormat="1" ht="18" customHeight="1" thickBot="1" x14ac:dyDescent="0.25">
      <c r="A12" s="280" t="s">
        <v>1</v>
      </c>
      <c r="B12" s="288" t="s">
        <v>12</v>
      </c>
      <c r="C12" s="287" t="s">
        <v>164</v>
      </c>
      <c r="D12" s="286"/>
      <c r="E12" s="279" t="s">
        <v>4</v>
      </c>
      <c r="F12" s="285"/>
      <c r="G12" s="21"/>
    </row>
    <row r="13" spans="1:7" s="271" customFormat="1" ht="18" customHeight="1" thickBot="1" x14ac:dyDescent="0.25">
      <c r="A13" s="158"/>
      <c r="B13" s="158"/>
      <c r="C13" s="34">
        <f>+C5</f>
        <v>2024</v>
      </c>
      <c r="D13" s="34">
        <f>+D5</f>
        <v>2025</v>
      </c>
      <c r="E13" s="34" t="str">
        <f>+E5</f>
        <v>24/25</v>
      </c>
      <c r="G13" s="21"/>
    </row>
    <row r="14" spans="1:7" ht="18" customHeight="1" x14ac:dyDescent="0.2">
      <c r="A14" s="22" t="s">
        <v>6</v>
      </c>
      <c r="B14" s="35" t="s">
        <v>13</v>
      </c>
      <c r="C14" s="284">
        <v>812177.69723000005</v>
      </c>
      <c r="D14" s="284">
        <v>867197.72776000004</v>
      </c>
      <c r="E14" s="24">
        <f t="shared" ref="E14:E33" si="0">+IFERROR(IF(D14/C14&gt;0,D14/C14,"X"),"X")</f>
        <v>1.0677438332986124</v>
      </c>
      <c r="F14" s="277"/>
      <c r="G14" s="21"/>
    </row>
    <row r="15" spans="1:7" ht="18" customHeight="1" x14ac:dyDescent="0.2">
      <c r="A15" s="22" t="s">
        <v>8</v>
      </c>
      <c r="B15" s="35" t="s">
        <v>14</v>
      </c>
      <c r="C15" s="284">
        <v>16710.549360000001</v>
      </c>
      <c r="D15" s="284">
        <v>23047.275580000001</v>
      </c>
      <c r="E15" s="24">
        <f t="shared" si="0"/>
        <v>1.3792051406262087</v>
      </c>
      <c r="F15" s="277"/>
      <c r="G15" s="21"/>
    </row>
    <row r="16" spans="1:7" ht="18" customHeight="1" x14ac:dyDescent="0.2">
      <c r="A16" s="22" t="s">
        <v>15</v>
      </c>
      <c r="B16" s="35" t="s">
        <v>16</v>
      </c>
      <c r="C16" s="284">
        <v>9796.4610699999994</v>
      </c>
      <c r="D16" s="284">
        <v>15091.20285</v>
      </c>
      <c r="E16" s="24">
        <f t="shared" si="0"/>
        <v>1.5404749472454138</v>
      </c>
      <c r="F16" s="277"/>
      <c r="G16" s="21"/>
    </row>
    <row r="17" spans="1:7" ht="18" customHeight="1" x14ac:dyDescent="0.2">
      <c r="A17" s="22" t="s">
        <v>17</v>
      </c>
      <c r="B17" s="35" t="s">
        <v>18</v>
      </c>
      <c r="C17" s="284">
        <v>83762.363410000107</v>
      </c>
      <c r="D17" s="284">
        <v>89880.485530000005</v>
      </c>
      <c r="E17" s="24">
        <f t="shared" si="0"/>
        <v>1.0730414218382653</v>
      </c>
      <c r="F17" s="277"/>
      <c r="G17" s="21"/>
    </row>
    <row r="18" spans="1:7" ht="18" customHeight="1" x14ac:dyDescent="0.2">
      <c r="A18" s="22" t="s">
        <v>19</v>
      </c>
      <c r="B18" s="35" t="s">
        <v>20</v>
      </c>
      <c r="C18" s="284">
        <v>51675.314550000097</v>
      </c>
      <c r="D18" s="284">
        <v>42264.561880000103</v>
      </c>
      <c r="E18" s="24">
        <f t="shared" si="0"/>
        <v>0.81788688173548862</v>
      </c>
      <c r="F18" s="277"/>
      <c r="G18" s="21"/>
    </row>
    <row r="19" spans="1:7" ht="18" customHeight="1" x14ac:dyDescent="0.2">
      <c r="A19" s="22" t="s">
        <v>21</v>
      </c>
      <c r="B19" s="35" t="s">
        <v>22</v>
      </c>
      <c r="C19" s="284">
        <v>74404.797759999798</v>
      </c>
      <c r="D19" s="284">
        <v>160453.13698000001</v>
      </c>
      <c r="E19" s="24">
        <f t="shared" si="0"/>
        <v>2.1564891218111746</v>
      </c>
      <c r="F19" s="277"/>
      <c r="G19" s="21"/>
    </row>
    <row r="20" spans="1:7" ht="18" customHeight="1" x14ac:dyDescent="0.2">
      <c r="A20" s="22" t="s">
        <v>23</v>
      </c>
      <c r="B20" s="35" t="s">
        <v>24</v>
      </c>
      <c r="C20" s="284">
        <v>2670.5851400000001</v>
      </c>
      <c r="D20" s="284">
        <v>2170.86391</v>
      </c>
      <c r="E20" s="24">
        <f t="shared" si="0"/>
        <v>0.81287949876033527</v>
      </c>
      <c r="F20" s="277"/>
      <c r="G20" s="21"/>
    </row>
    <row r="21" spans="1:7" ht="18" customHeight="1" x14ac:dyDescent="0.2">
      <c r="A21" s="22" t="s">
        <v>25</v>
      </c>
      <c r="B21" s="35" t="s">
        <v>26</v>
      </c>
      <c r="C21" s="284">
        <v>345714.20685999998</v>
      </c>
      <c r="D21" s="284">
        <v>388394.77707000001</v>
      </c>
      <c r="E21" s="24">
        <f t="shared" si="0"/>
        <v>1.1234562229815563</v>
      </c>
      <c r="F21" s="277"/>
      <c r="G21" s="21"/>
    </row>
    <row r="22" spans="1:7" ht="18" customHeight="1" x14ac:dyDescent="0.2">
      <c r="A22" s="22" t="s">
        <v>27</v>
      </c>
      <c r="B22" s="35" t="s">
        <v>28</v>
      </c>
      <c r="C22" s="284">
        <v>23603.6296</v>
      </c>
      <c r="D22" s="284">
        <v>18032.52952</v>
      </c>
      <c r="E22" s="24">
        <f t="shared" si="0"/>
        <v>0.76397273748101857</v>
      </c>
      <c r="F22" s="277"/>
      <c r="G22" s="21"/>
    </row>
    <row r="23" spans="1:7" ht="18" customHeight="1" x14ac:dyDescent="0.2">
      <c r="A23" s="22" t="s">
        <v>29</v>
      </c>
      <c r="B23" s="35" t="s">
        <v>30</v>
      </c>
      <c r="C23" s="284">
        <v>147857.9491</v>
      </c>
      <c r="D23" s="284">
        <v>196300.80937</v>
      </c>
      <c r="E23" s="24">
        <f t="shared" si="0"/>
        <v>1.3276310848680641</v>
      </c>
      <c r="F23" s="277"/>
      <c r="G23" s="21"/>
    </row>
    <row r="24" spans="1:7" ht="18" customHeight="1" x14ac:dyDescent="0.2">
      <c r="A24" s="22" t="s">
        <v>31</v>
      </c>
      <c r="B24" s="35" t="s">
        <v>32</v>
      </c>
      <c r="C24" s="284">
        <v>4351.6268899999995</v>
      </c>
      <c r="D24" s="284">
        <v>2282.1027300000001</v>
      </c>
      <c r="E24" s="24">
        <f t="shared" si="0"/>
        <v>0.52442518342835232</v>
      </c>
      <c r="F24" s="277"/>
      <c r="G24" s="21"/>
    </row>
    <row r="25" spans="1:7" ht="18" customHeight="1" x14ac:dyDescent="0.2">
      <c r="A25" s="22" t="s">
        <v>33</v>
      </c>
      <c r="B25" s="35" t="s">
        <v>34</v>
      </c>
      <c r="C25" s="284">
        <v>2416186.4597200002</v>
      </c>
      <c r="D25" s="284">
        <v>2417593.68004</v>
      </c>
      <c r="E25" s="24">
        <f t="shared" si="0"/>
        <v>1.0005824137927513</v>
      </c>
      <c r="F25" s="277"/>
      <c r="G25" s="21"/>
    </row>
    <row r="26" spans="1:7" ht="18" customHeight="1" x14ac:dyDescent="0.2">
      <c r="A26" s="22" t="s">
        <v>35</v>
      </c>
      <c r="B26" s="35" t="s">
        <v>36</v>
      </c>
      <c r="C26" s="284">
        <v>1401.84213</v>
      </c>
      <c r="D26" s="284">
        <v>1176.00307</v>
      </c>
      <c r="E26" s="24">
        <f t="shared" si="0"/>
        <v>0.83889836439713794</v>
      </c>
      <c r="F26" s="277"/>
      <c r="G26" s="21"/>
    </row>
    <row r="27" spans="1:7" ht="18" customHeight="1" x14ac:dyDescent="0.2">
      <c r="A27" s="22" t="s">
        <v>37</v>
      </c>
      <c r="B27" s="35" t="s">
        <v>38</v>
      </c>
      <c r="C27" s="284">
        <v>5530.6506600000002</v>
      </c>
      <c r="D27" s="284">
        <v>4266.4629000000004</v>
      </c>
      <c r="E27" s="24">
        <f t="shared" si="0"/>
        <v>0.77142151299789385</v>
      </c>
      <c r="F27" s="277"/>
      <c r="G27" s="21"/>
    </row>
    <row r="28" spans="1:7" ht="18" customHeight="1" x14ac:dyDescent="0.2">
      <c r="A28" s="22" t="s">
        <v>39</v>
      </c>
      <c r="B28" s="35" t="s">
        <v>40</v>
      </c>
      <c r="C28" s="284">
        <v>207452.43995999999</v>
      </c>
      <c r="D28" s="284">
        <v>235775.0442</v>
      </c>
      <c r="E28" s="24">
        <f t="shared" si="0"/>
        <v>1.1365257706559684</v>
      </c>
      <c r="F28" s="277"/>
      <c r="G28" s="21"/>
    </row>
    <row r="29" spans="1:7" ht="18" customHeight="1" x14ac:dyDescent="0.2">
      <c r="A29" s="22" t="s">
        <v>41</v>
      </c>
      <c r="B29" s="35" t="s">
        <v>42</v>
      </c>
      <c r="C29" s="284">
        <v>691.04777000000001</v>
      </c>
      <c r="D29" s="284">
        <v>461.61948999999998</v>
      </c>
      <c r="E29" s="24">
        <f t="shared" si="0"/>
        <v>0.66799939170630707</v>
      </c>
      <c r="F29" s="277"/>
      <c r="G29" s="21"/>
    </row>
    <row r="30" spans="1:7" ht="18" customHeight="1" x14ac:dyDescent="0.2">
      <c r="A30" s="22" t="s">
        <v>43</v>
      </c>
      <c r="B30" s="35" t="s">
        <v>44</v>
      </c>
      <c r="C30" s="284">
        <v>43237.360540000103</v>
      </c>
      <c r="D30" s="284">
        <v>130336.44675</v>
      </c>
      <c r="E30" s="24">
        <f t="shared" si="0"/>
        <v>3.0144404080684359</v>
      </c>
      <c r="F30" s="277"/>
      <c r="G30" s="21"/>
    </row>
    <row r="31" spans="1:7" ht="18" customHeight="1" x14ac:dyDescent="0.2">
      <c r="A31" s="22" t="s">
        <v>45</v>
      </c>
      <c r="B31" s="35" t="s">
        <v>46</v>
      </c>
      <c r="C31" s="284">
        <v>32527.013860000101</v>
      </c>
      <c r="D31" s="284">
        <v>8423.3150299999998</v>
      </c>
      <c r="E31" s="24">
        <f t="shared" si="0"/>
        <v>0.25896367450928293</v>
      </c>
      <c r="F31" s="277"/>
      <c r="G31" s="21"/>
    </row>
    <row r="32" spans="1:7" ht="18" customHeight="1" x14ac:dyDescent="0.2">
      <c r="A32" s="22" t="s">
        <v>47</v>
      </c>
      <c r="B32" s="35" t="s">
        <v>48</v>
      </c>
      <c r="C32" s="284">
        <v>11438.620779999999</v>
      </c>
      <c r="D32" s="284">
        <v>67369.869510000004</v>
      </c>
      <c r="E32" s="24">
        <f t="shared" si="0"/>
        <v>5.8896846749036129</v>
      </c>
      <c r="F32" s="277"/>
      <c r="G32" s="21"/>
    </row>
    <row r="33" spans="1:7" ht="18" customHeight="1" thickBot="1" x14ac:dyDescent="0.25">
      <c r="A33" s="22" t="s">
        <v>49</v>
      </c>
      <c r="B33" s="35" t="s">
        <v>50</v>
      </c>
      <c r="C33" s="284">
        <v>178747.65356999999</v>
      </c>
      <c r="D33" s="284">
        <v>213323.22130999999</v>
      </c>
      <c r="E33" s="24">
        <f t="shared" si="0"/>
        <v>1.1934322887570648</v>
      </c>
      <c r="F33" s="277"/>
      <c r="G33" s="21"/>
    </row>
    <row r="34" spans="1:7" ht="18" customHeight="1" thickBot="1" x14ac:dyDescent="0.25">
      <c r="A34" s="130"/>
      <c r="B34" s="131" t="s">
        <v>10</v>
      </c>
      <c r="C34" s="283">
        <f>SUM(C14:C33)</f>
        <v>4469938.2699600002</v>
      </c>
      <c r="D34" s="283">
        <f>SUM(D14:D33)</f>
        <v>4883841.1354799997</v>
      </c>
      <c r="E34" s="28">
        <f>+IF(C34=0,"X",D34/C34)</f>
        <v>1.0925969981065764</v>
      </c>
      <c r="F34" s="277"/>
      <c r="G34" s="21"/>
    </row>
    <row r="35" spans="1:7" ht="18" customHeight="1" x14ac:dyDescent="0.2">
      <c r="C35" s="275"/>
      <c r="D35" s="275"/>
      <c r="E35" s="275"/>
      <c r="G35" s="21"/>
    </row>
    <row r="36" spans="1:7" s="282" customFormat="1" ht="18" customHeight="1" x14ac:dyDescent="0.2">
      <c r="A36" s="425" t="s">
        <v>165</v>
      </c>
      <c r="B36" s="425"/>
      <c r="C36" s="425"/>
      <c r="D36" s="425"/>
      <c r="E36" s="425"/>
      <c r="G36" s="21"/>
    </row>
    <row r="37" spans="1:7" ht="18" customHeight="1" thickBot="1" x14ac:dyDescent="0.25">
      <c r="A37" s="281"/>
      <c r="B37" s="281"/>
      <c r="C37" s="281"/>
      <c r="D37" s="281"/>
      <c r="E37" s="281"/>
      <c r="G37" s="21"/>
    </row>
    <row r="38" spans="1:7" ht="18" customHeight="1" thickBot="1" x14ac:dyDescent="0.25">
      <c r="A38" s="280" t="s">
        <v>1</v>
      </c>
      <c r="B38" s="280" t="s">
        <v>12</v>
      </c>
      <c r="C38" s="426" t="s">
        <v>164</v>
      </c>
      <c r="D38" s="427"/>
      <c r="E38" s="279" t="s">
        <v>4</v>
      </c>
      <c r="G38" s="21"/>
    </row>
    <row r="39" spans="1:7" ht="18" customHeight="1" thickBot="1" x14ac:dyDescent="0.25">
      <c r="A39" s="158"/>
      <c r="B39" s="158"/>
      <c r="C39" s="34">
        <f>+C5</f>
        <v>2024</v>
      </c>
      <c r="D39" s="34">
        <f>+D5</f>
        <v>2025</v>
      </c>
      <c r="E39" s="34" t="str">
        <f>+E5</f>
        <v>24/25</v>
      </c>
      <c r="G39" s="21"/>
    </row>
    <row r="40" spans="1:7" ht="18" customHeight="1" x14ac:dyDescent="0.2">
      <c r="A40" s="10" t="s">
        <v>6</v>
      </c>
      <c r="B40" s="17" t="s">
        <v>52</v>
      </c>
      <c r="C40" s="278">
        <v>-45983.694689999997</v>
      </c>
      <c r="D40" s="23">
        <v>-17951.08351</v>
      </c>
      <c r="E40" s="24">
        <f t="shared" ref="E40:E66" si="1">+IFERROR(IF(D40/C40&gt;0,D40/C40,"X"),"X")</f>
        <v>0.39037932099666178</v>
      </c>
      <c r="F40" s="277"/>
      <c r="G40" s="21"/>
    </row>
    <row r="41" spans="1:7" ht="18" customHeight="1" x14ac:dyDescent="0.2">
      <c r="A41" s="22" t="s">
        <v>8</v>
      </c>
      <c r="B41" s="35" t="s">
        <v>53</v>
      </c>
      <c r="C41" s="278">
        <v>26513.494630000001</v>
      </c>
      <c r="D41" s="23">
        <v>38054.081709999999</v>
      </c>
      <c r="E41" s="24">
        <f t="shared" si="1"/>
        <v>1.4352721978392782</v>
      </c>
      <c r="F41" s="277"/>
      <c r="G41" s="21"/>
    </row>
    <row r="42" spans="1:7" ht="18" customHeight="1" x14ac:dyDescent="0.2">
      <c r="A42" s="22" t="s">
        <v>15</v>
      </c>
      <c r="B42" s="35" t="s">
        <v>54</v>
      </c>
      <c r="C42" s="278">
        <v>-39627.529000000199</v>
      </c>
      <c r="D42" s="23">
        <v>181017.47938000099</v>
      </c>
      <c r="E42" s="24" t="str">
        <f t="shared" si="1"/>
        <v>X</v>
      </c>
      <c r="F42" s="277"/>
      <c r="G42" s="21"/>
    </row>
    <row r="43" spans="1:7" ht="18" customHeight="1" x14ac:dyDescent="0.2">
      <c r="A43" s="22" t="s">
        <v>17</v>
      </c>
      <c r="B43" s="35" t="s">
        <v>55</v>
      </c>
      <c r="C43" s="278">
        <v>-4615.7682100000002</v>
      </c>
      <c r="D43" s="23">
        <v>-5186.2031200000001</v>
      </c>
      <c r="E43" s="24">
        <f t="shared" si="1"/>
        <v>1.1235839591693881</v>
      </c>
      <c r="F43" s="277"/>
      <c r="G43" s="21"/>
    </row>
    <row r="44" spans="1:7" ht="18" customHeight="1" x14ac:dyDescent="0.2">
      <c r="A44" s="22" t="s">
        <v>19</v>
      </c>
      <c r="B44" s="35" t="s">
        <v>56</v>
      </c>
      <c r="C44" s="278">
        <v>2083.9299099999998</v>
      </c>
      <c r="D44" s="23">
        <v>-2246.2776399999998</v>
      </c>
      <c r="E44" s="24" t="str">
        <f t="shared" si="1"/>
        <v>X</v>
      </c>
      <c r="F44" s="277"/>
      <c r="G44" s="21"/>
    </row>
    <row r="45" spans="1:7" ht="18" customHeight="1" x14ac:dyDescent="0.2">
      <c r="A45" s="22" t="s">
        <v>21</v>
      </c>
      <c r="B45" s="35" t="s">
        <v>57</v>
      </c>
      <c r="C45" s="278">
        <v>279775.78398000001</v>
      </c>
      <c r="D45" s="23">
        <v>415823.21587999898</v>
      </c>
      <c r="E45" s="24">
        <f t="shared" si="1"/>
        <v>1.4862730789800036</v>
      </c>
      <c r="F45" s="277"/>
      <c r="G45" s="21"/>
    </row>
    <row r="46" spans="1:7" ht="18" customHeight="1" x14ac:dyDescent="0.2">
      <c r="A46" s="22" t="s">
        <v>23</v>
      </c>
      <c r="B46" s="35" t="s">
        <v>58</v>
      </c>
      <c r="C46" s="278">
        <v>16560.55242</v>
      </c>
      <c r="D46" s="23">
        <v>20780.401590000001</v>
      </c>
      <c r="E46" s="24">
        <f t="shared" si="1"/>
        <v>1.2548133095429677</v>
      </c>
      <c r="F46" s="277"/>
      <c r="G46" s="21"/>
    </row>
    <row r="47" spans="1:7" ht="18" customHeight="1" x14ac:dyDescent="0.2">
      <c r="A47" s="22" t="s">
        <v>25</v>
      </c>
      <c r="B47" s="35" t="s">
        <v>59</v>
      </c>
      <c r="C47" s="278">
        <v>16345.3847999999</v>
      </c>
      <c r="D47" s="23">
        <v>20320.593350000101</v>
      </c>
      <c r="E47" s="24">
        <f t="shared" si="1"/>
        <v>1.243200670931909</v>
      </c>
      <c r="F47" s="277"/>
      <c r="G47" s="21"/>
    </row>
    <row r="48" spans="1:7" ht="18" customHeight="1" x14ac:dyDescent="0.2">
      <c r="A48" s="22" t="s">
        <v>27</v>
      </c>
      <c r="B48" s="35" t="s">
        <v>60</v>
      </c>
      <c r="C48" s="278">
        <v>47077.059799999799</v>
      </c>
      <c r="D48" s="23">
        <v>68488.655820000393</v>
      </c>
      <c r="E48" s="24">
        <f t="shared" si="1"/>
        <v>1.4548201631742661</v>
      </c>
      <c r="F48" s="277"/>
      <c r="G48" s="21"/>
    </row>
    <row r="49" spans="1:7" ht="18" customHeight="1" x14ac:dyDescent="0.2">
      <c r="A49" s="22" t="s">
        <v>29</v>
      </c>
      <c r="B49" s="35" t="s">
        <v>61</v>
      </c>
      <c r="C49" s="278">
        <v>4106.9511400000001</v>
      </c>
      <c r="D49" s="23">
        <v>-34.867600000000003</v>
      </c>
      <c r="E49" s="24" t="str">
        <f t="shared" si="1"/>
        <v>X</v>
      </c>
      <c r="F49" s="277"/>
      <c r="G49" s="21"/>
    </row>
    <row r="50" spans="1:7" ht="18" customHeight="1" x14ac:dyDescent="0.2">
      <c r="A50" s="22" t="s">
        <v>31</v>
      </c>
      <c r="B50" s="35" t="s">
        <v>62</v>
      </c>
      <c r="C50" s="278">
        <v>59121.6559800002</v>
      </c>
      <c r="D50" s="23">
        <v>101546.81514999999</v>
      </c>
      <c r="E50" s="24">
        <f t="shared" si="1"/>
        <v>1.7175908466493475</v>
      </c>
      <c r="F50" s="277"/>
      <c r="G50" s="21"/>
    </row>
    <row r="51" spans="1:7" ht="18" customHeight="1" x14ac:dyDescent="0.2">
      <c r="A51" s="22" t="s">
        <v>33</v>
      </c>
      <c r="B51" s="35" t="s">
        <v>63</v>
      </c>
      <c r="C51" s="278">
        <v>6584.6364599999997</v>
      </c>
      <c r="D51" s="23">
        <v>7255.9062800000002</v>
      </c>
      <c r="E51" s="24">
        <f t="shared" si="1"/>
        <v>1.1019448566489274</v>
      </c>
      <c r="F51" s="277"/>
      <c r="G51" s="21"/>
    </row>
    <row r="52" spans="1:7" ht="18" customHeight="1" x14ac:dyDescent="0.2">
      <c r="A52" s="22" t="s">
        <v>35</v>
      </c>
      <c r="B52" s="35" t="s">
        <v>64</v>
      </c>
      <c r="C52" s="278">
        <v>-109213.46610000001</v>
      </c>
      <c r="D52" s="23">
        <v>-65419.260219999996</v>
      </c>
      <c r="E52" s="24">
        <f t="shared" si="1"/>
        <v>0.59900360785271323</v>
      </c>
      <c r="F52" s="277"/>
      <c r="G52" s="21"/>
    </row>
    <row r="53" spans="1:7" ht="18" customHeight="1" x14ac:dyDescent="0.2">
      <c r="A53" s="22" t="s">
        <v>37</v>
      </c>
      <c r="B53" s="35" t="s">
        <v>65</v>
      </c>
      <c r="C53" s="278">
        <v>-2682.3857499999999</v>
      </c>
      <c r="D53" s="23">
        <v>15066.26347</v>
      </c>
      <c r="E53" s="24" t="str">
        <f t="shared" si="1"/>
        <v>X</v>
      </c>
      <c r="F53" s="277"/>
      <c r="G53" s="21"/>
    </row>
    <row r="54" spans="1:7" ht="18" customHeight="1" x14ac:dyDescent="0.2">
      <c r="A54" s="22" t="s">
        <v>39</v>
      </c>
      <c r="B54" s="35" t="s">
        <v>66</v>
      </c>
      <c r="C54" s="278">
        <v>2249.4736200000002</v>
      </c>
      <c r="D54" s="23">
        <v>3085.2154700000001</v>
      </c>
      <c r="E54" s="24">
        <f t="shared" si="1"/>
        <v>1.3715277398985457</v>
      </c>
      <c r="F54" s="277"/>
      <c r="G54" s="21"/>
    </row>
    <row r="55" spans="1:7" ht="18" customHeight="1" x14ac:dyDescent="0.2">
      <c r="A55" s="22" t="s">
        <v>41</v>
      </c>
      <c r="B55" s="35" t="s">
        <v>67</v>
      </c>
      <c r="C55" s="278">
        <v>76998.621230000004</v>
      </c>
      <c r="D55" s="23">
        <v>52839.429959999798</v>
      </c>
      <c r="E55" s="24">
        <f t="shared" si="1"/>
        <v>0.68623865097746239</v>
      </c>
      <c r="F55" s="277"/>
      <c r="G55" s="21"/>
    </row>
    <row r="56" spans="1:7" ht="18" customHeight="1" x14ac:dyDescent="0.2">
      <c r="A56" s="22" t="s">
        <v>43</v>
      </c>
      <c r="B56" s="35" t="s">
        <v>68</v>
      </c>
      <c r="C56" s="278">
        <v>23594.019820000001</v>
      </c>
      <c r="D56" s="23">
        <v>59846.351440000202</v>
      </c>
      <c r="E56" s="24">
        <f t="shared" si="1"/>
        <v>2.5365050930943993</v>
      </c>
      <c r="F56" s="277"/>
      <c r="G56" s="21"/>
    </row>
    <row r="57" spans="1:7" ht="18" customHeight="1" x14ac:dyDescent="0.2">
      <c r="A57" s="22" t="s">
        <v>45</v>
      </c>
      <c r="B57" s="35" t="s">
        <v>69</v>
      </c>
      <c r="C57" s="278">
        <v>1068625.3500600001</v>
      </c>
      <c r="D57" s="23">
        <v>1639653.13641</v>
      </c>
      <c r="E57" s="24">
        <f t="shared" si="1"/>
        <v>1.5343573276807803</v>
      </c>
      <c r="F57" s="277"/>
      <c r="G57" s="21"/>
    </row>
    <row r="58" spans="1:7" ht="18" customHeight="1" x14ac:dyDescent="0.2">
      <c r="A58" s="22" t="s">
        <v>47</v>
      </c>
      <c r="B58" s="35" t="s">
        <v>70</v>
      </c>
      <c r="C58" s="278">
        <v>51623.36047</v>
      </c>
      <c r="D58" s="23">
        <v>64543.0260099999</v>
      </c>
      <c r="E58" s="24">
        <f t="shared" si="1"/>
        <v>1.2502678132995224</v>
      </c>
      <c r="F58" s="277"/>
      <c r="G58" s="21"/>
    </row>
    <row r="59" spans="1:7" ht="18" customHeight="1" x14ac:dyDescent="0.2">
      <c r="A59" s="22" t="s">
        <v>49</v>
      </c>
      <c r="B59" s="35" t="s">
        <v>71</v>
      </c>
      <c r="C59" s="278">
        <v>13013.88348</v>
      </c>
      <c r="D59" s="23">
        <v>12387.410239999999</v>
      </c>
      <c r="E59" s="24">
        <f t="shared" si="1"/>
        <v>0.95186116112359709</v>
      </c>
      <c r="F59" s="277"/>
      <c r="G59" s="21"/>
    </row>
    <row r="60" spans="1:7" ht="18" customHeight="1" x14ac:dyDescent="0.2">
      <c r="A60" s="22" t="s">
        <v>72</v>
      </c>
      <c r="B60" s="35" t="s">
        <v>73</v>
      </c>
      <c r="C60" s="278">
        <v>29322.724030000001</v>
      </c>
      <c r="D60" s="23">
        <v>42294.615969999999</v>
      </c>
      <c r="E60" s="24">
        <f t="shared" si="1"/>
        <v>1.4423835905125488</v>
      </c>
      <c r="F60" s="277"/>
      <c r="G60" s="21"/>
    </row>
    <row r="61" spans="1:7" ht="18" customHeight="1" x14ac:dyDescent="0.2">
      <c r="A61" s="22" t="s">
        <v>74</v>
      </c>
      <c r="B61" s="35" t="s">
        <v>75</v>
      </c>
      <c r="C61" s="278">
        <v>-290.70003000000003</v>
      </c>
      <c r="D61" s="23">
        <v>7903.0007400000004</v>
      </c>
      <c r="E61" s="24" t="str">
        <f t="shared" si="1"/>
        <v>X</v>
      </c>
      <c r="F61" s="277"/>
      <c r="G61" s="21"/>
    </row>
    <row r="62" spans="1:7" ht="18" customHeight="1" x14ac:dyDescent="0.2">
      <c r="A62" s="22" t="s">
        <v>76</v>
      </c>
      <c r="B62" s="35" t="s">
        <v>77</v>
      </c>
      <c r="C62" s="278">
        <v>-86334.168449999997</v>
      </c>
      <c r="D62" s="23">
        <v>7079.5103799999997</v>
      </c>
      <c r="E62" s="24" t="str">
        <f t="shared" si="1"/>
        <v>X</v>
      </c>
      <c r="F62" s="277"/>
      <c r="G62" s="21"/>
    </row>
    <row r="63" spans="1:7" ht="18" customHeight="1" x14ac:dyDescent="0.2">
      <c r="A63" s="22" t="s">
        <v>78</v>
      </c>
      <c r="B63" s="35" t="s">
        <v>79</v>
      </c>
      <c r="C63" s="278">
        <v>-14455.03412</v>
      </c>
      <c r="D63" s="23">
        <v>6128.7038199999997</v>
      </c>
      <c r="E63" s="24" t="str">
        <f t="shared" si="1"/>
        <v>X</v>
      </c>
      <c r="F63" s="277"/>
      <c r="G63" s="21"/>
    </row>
    <row r="64" spans="1:7" ht="18" customHeight="1" x14ac:dyDescent="0.2">
      <c r="A64" s="22" t="s">
        <v>80</v>
      </c>
      <c r="B64" s="35" t="s">
        <v>81</v>
      </c>
      <c r="C64" s="278">
        <v>126782.70479</v>
      </c>
      <c r="D64" s="23">
        <v>130842.29822</v>
      </c>
      <c r="E64" s="24">
        <f t="shared" si="1"/>
        <v>1.0320200885185737</v>
      </c>
      <c r="F64" s="277"/>
      <c r="G64" s="21"/>
    </row>
    <row r="65" spans="1:7" ht="18" customHeight="1" x14ac:dyDescent="0.2">
      <c r="A65" s="22" t="s">
        <v>82</v>
      </c>
      <c r="B65" s="35" t="s">
        <v>83</v>
      </c>
      <c r="C65" s="278">
        <v>457099.72914999799</v>
      </c>
      <c r="D65" s="23">
        <v>800838.34488999995</v>
      </c>
      <c r="E65" s="24">
        <f t="shared" si="1"/>
        <v>1.7519991674009581</v>
      </c>
      <c r="F65" s="277"/>
      <c r="G65" s="21"/>
    </row>
    <row r="66" spans="1:7" ht="18" customHeight="1" thickBot="1" x14ac:dyDescent="0.25">
      <c r="A66" s="22" t="s">
        <v>84</v>
      </c>
      <c r="B66" s="17" t="s">
        <v>85</v>
      </c>
      <c r="C66" s="278">
        <v>15810.592269999999</v>
      </c>
      <c r="D66" s="23">
        <v>11305.11988</v>
      </c>
      <c r="E66" s="24">
        <f t="shared" si="1"/>
        <v>0.71503455954974171</v>
      </c>
      <c r="F66" s="277"/>
      <c r="G66" s="21"/>
    </row>
    <row r="67" spans="1:7" ht="18" customHeight="1" thickBot="1" x14ac:dyDescent="0.25">
      <c r="A67" s="25"/>
      <c r="B67" s="39" t="s">
        <v>10</v>
      </c>
      <c r="C67" s="120">
        <f>SUM(C40:C66)</f>
        <v>2020087.1616899979</v>
      </c>
      <c r="D67" s="120">
        <f>SUM(D40:D66)</f>
        <v>3616261.8839700003</v>
      </c>
      <c r="E67" s="28">
        <f>+IF(C67=0,"X",D67/C67)</f>
        <v>1.7901514115582262</v>
      </c>
      <c r="F67" s="277"/>
      <c r="G67" s="21"/>
    </row>
    <row r="68" spans="1:7" ht="18" customHeight="1" x14ac:dyDescent="0.2">
      <c r="C68" s="276"/>
      <c r="D68" s="276"/>
      <c r="E68" s="275"/>
    </row>
    <row r="69" spans="1:7" ht="18" customHeight="1" x14ac:dyDescent="0.2">
      <c r="B69" s="274"/>
      <c r="C69" s="21"/>
      <c r="D69" s="41"/>
    </row>
    <row r="70" spans="1:7" ht="18" customHeight="1" x14ac:dyDescent="0.2">
      <c r="B70" s="274"/>
      <c r="C70" s="21"/>
      <c r="D70" s="21"/>
    </row>
    <row r="71" spans="1:7" ht="18" customHeight="1" x14ac:dyDescent="0.2">
      <c r="B71" s="274"/>
      <c r="C71" s="273"/>
      <c r="D71" s="273"/>
    </row>
    <row r="72" spans="1:7" ht="18" customHeight="1" x14ac:dyDescent="0.2">
      <c r="B72" s="274"/>
      <c r="C72" s="273"/>
      <c r="D72" s="273"/>
    </row>
    <row r="73" spans="1:7" ht="18" customHeight="1" x14ac:dyDescent="0.2"/>
    <row r="74" spans="1:7" ht="18" customHeight="1" x14ac:dyDescent="0.2"/>
    <row r="75" spans="1:7" ht="18" customHeight="1" x14ac:dyDescent="0.2"/>
    <row r="76" spans="1:7" ht="18" customHeight="1" x14ac:dyDescent="0.2"/>
    <row r="77" spans="1:7" ht="18" customHeight="1" x14ac:dyDescent="0.2">
      <c r="C77" s="270" t="s">
        <v>163</v>
      </c>
    </row>
    <row r="78" spans="1:7" ht="18" customHeight="1" x14ac:dyDescent="0.2"/>
    <row r="79" spans="1:7" ht="18" customHeight="1" x14ac:dyDescent="0.2"/>
    <row r="80" spans="1:7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</sheetData>
  <mergeCells count="4">
    <mergeCell ref="A2:E2"/>
    <mergeCell ref="A10:E10"/>
    <mergeCell ref="A36:E36"/>
    <mergeCell ref="C38:D38"/>
  </mergeCells>
  <pageMargins left="0.78740157480314965" right="0.78740157480314965" top="0.98425196850393704" bottom="0.98425196850393704" header="0.51181102362204722" footer="0.51181102362204722"/>
  <pageSetup paperSize="9" scale="74" fitToHeight="5" orientation="portrait" horizontalDpi="300" verticalDpi="300" r:id="rId1"/>
  <headerFooter alignWithMargins="0"/>
  <rowBreaks count="1" manualBreakCount="1">
    <brk id="35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A82B-7E73-47E8-87B7-073ED9E9BADB}">
  <dimension ref="A1:O138"/>
  <sheetViews>
    <sheetView showGridLines="0" zoomScale="69" zoomScaleNormal="69" zoomScaleSheetLayoutView="100" workbookViewId="0">
      <selection activeCell="B154" sqref="B154"/>
    </sheetView>
  </sheetViews>
  <sheetFormatPr defaultColWidth="9.140625" defaultRowHeight="12.75" x14ac:dyDescent="0.2"/>
  <cols>
    <col min="1" max="1" width="4.28515625" style="109" bestFit="1" customWidth="1"/>
    <col min="2" max="2" width="35.7109375" style="17" bestFit="1" customWidth="1"/>
    <col min="3" max="4" width="13.5703125" style="17" bestFit="1" customWidth="1"/>
    <col min="5" max="5" width="10.7109375" style="17" bestFit="1" customWidth="1"/>
    <col min="6" max="7" width="11.42578125" style="17" customWidth="1"/>
    <col min="8" max="8" width="11.5703125" style="17" customWidth="1"/>
    <col min="9" max="10" width="11.42578125" style="17" customWidth="1"/>
    <col min="11" max="11" width="10.7109375" style="17" bestFit="1" customWidth="1"/>
    <col min="12" max="13" width="11.42578125" style="17" customWidth="1"/>
    <col min="14" max="14" width="10.7109375" style="17" bestFit="1" customWidth="1"/>
    <col min="15" max="15" width="9.85546875" style="17" customWidth="1"/>
    <col min="16" max="16384" width="9.140625" style="17"/>
  </cols>
  <sheetData>
    <row r="1" spans="1:15" s="97" customFormat="1" ht="20.100000000000001" customHeight="1" x14ac:dyDescent="0.2">
      <c r="A1" s="409" t="s">
        <v>148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</row>
    <row r="2" spans="1:15" s="97" customFormat="1" ht="20.100000000000001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5" s="97" customFormat="1" ht="20.100000000000001" customHeight="1" thickBot="1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5" s="97" customFormat="1" ht="26.25" customHeight="1" thickBot="1" x14ac:dyDescent="0.25">
      <c r="A4" s="218" t="s">
        <v>1</v>
      </c>
      <c r="B4" s="218" t="s">
        <v>2</v>
      </c>
      <c r="C4" s="429" t="s">
        <v>149</v>
      </c>
      <c r="D4" s="430"/>
      <c r="E4" s="219" t="s">
        <v>4</v>
      </c>
      <c r="F4" s="220" t="s">
        <v>150</v>
      </c>
      <c r="G4" s="221"/>
      <c r="H4" s="219" t="s">
        <v>4</v>
      </c>
      <c r="I4" s="429" t="s">
        <v>151</v>
      </c>
      <c r="J4" s="430"/>
      <c r="K4" s="106" t="s">
        <v>4</v>
      </c>
      <c r="L4" s="429" t="s">
        <v>152</v>
      </c>
      <c r="M4" s="430"/>
      <c r="N4" s="218" t="s">
        <v>4</v>
      </c>
    </row>
    <row r="5" spans="1:15" s="97" customFormat="1" ht="20.100000000000001" customHeight="1" thickBot="1" x14ac:dyDescent="0.25">
      <c r="A5" s="222"/>
      <c r="B5" s="222"/>
      <c r="C5" s="34">
        <v>2024</v>
      </c>
      <c r="D5" s="34">
        <v>2025</v>
      </c>
      <c r="E5" s="223" t="s">
        <v>5</v>
      </c>
      <c r="F5" s="34">
        <f>+C5</f>
        <v>2024</v>
      </c>
      <c r="G5" s="34">
        <f t="shared" ref="G5:N5" si="0">+D5</f>
        <v>2025</v>
      </c>
      <c r="H5" s="34" t="str">
        <f t="shared" si="0"/>
        <v>24/25</v>
      </c>
      <c r="I5" s="34">
        <f t="shared" si="0"/>
        <v>2024</v>
      </c>
      <c r="J5" s="34">
        <f t="shared" si="0"/>
        <v>2025</v>
      </c>
      <c r="K5" s="34" t="str">
        <f t="shared" si="0"/>
        <v>24/25</v>
      </c>
      <c r="L5" s="34">
        <f t="shared" si="0"/>
        <v>2024</v>
      </c>
      <c r="M5" s="34">
        <f t="shared" si="0"/>
        <v>2025</v>
      </c>
      <c r="N5" s="34" t="str">
        <f t="shared" si="0"/>
        <v>24/25</v>
      </c>
    </row>
    <row r="6" spans="1:15" ht="20.100000000000001" customHeight="1" x14ac:dyDescent="0.2">
      <c r="A6" s="99" t="s">
        <v>6</v>
      </c>
      <c r="B6" s="161" t="s">
        <v>246</v>
      </c>
      <c r="C6" s="224">
        <f>+C34</f>
        <v>6102215.4518599985</v>
      </c>
      <c r="D6" s="224">
        <f>+D34</f>
        <v>6329998.7508599991</v>
      </c>
      <c r="E6" s="76">
        <f>+D6/C6</f>
        <v>1.0373279673254687</v>
      </c>
      <c r="F6" s="224">
        <f>+F34</f>
        <v>3985286.4214600003</v>
      </c>
      <c r="G6" s="224">
        <f>+G34</f>
        <v>4106338.6031400003</v>
      </c>
      <c r="H6" s="76">
        <f>+G6/F6</f>
        <v>1.0303747758324615</v>
      </c>
      <c r="I6" s="224">
        <f>+I34</f>
        <v>2258344.0829300005</v>
      </c>
      <c r="J6" s="224">
        <f>+J34</f>
        <v>2354030.46202</v>
      </c>
      <c r="K6" s="76">
        <f>+J6/I6</f>
        <v>1.0423701506839715</v>
      </c>
      <c r="L6" s="224">
        <f>+L34</f>
        <v>141415.05253000002</v>
      </c>
      <c r="M6" s="224">
        <f>+M34</f>
        <v>130370.3143</v>
      </c>
      <c r="N6" s="76">
        <f>+M6/L6</f>
        <v>0.92189842571633618</v>
      </c>
      <c r="O6" s="20"/>
    </row>
    <row r="7" spans="1:15" ht="20.100000000000001" customHeight="1" thickBot="1" x14ac:dyDescent="0.25">
      <c r="A7" s="105" t="s">
        <v>8</v>
      </c>
      <c r="B7" s="165" t="s">
        <v>247</v>
      </c>
      <c r="C7" s="225">
        <f>+C67</f>
        <v>14956881.591200003</v>
      </c>
      <c r="D7" s="225">
        <f>+D67</f>
        <v>16152021.786309998</v>
      </c>
      <c r="E7" s="57">
        <f>+D7/C7</f>
        <v>1.079905706802758</v>
      </c>
      <c r="F7" s="225">
        <f>+F67</f>
        <v>14086197.403040001</v>
      </c>
      <c r="G7" s="225">
        <f>+G67</f>
        <v>15136458.300769998</v>
      </c>
      <c r="H7" s="57">
        <f>+G7/F7</f>
        <v>1.0745595754254682</v>
      </c>
      <c r="I7" s="225">
        <f>+I67</f>
        <v>3165726.0779300001</v>
      </c>
      <c r="J7" s="225">
        <f>+J67</f>
        <v>3306753.6003400004</v>
      </c>
      <c r="K7" s="57">
        <f>+J7/I7</f>
        <v>1.0445482391522058</v>
      </c>
      <c r="L7" s="225">
        <f>+L67</f>
        <v>2295041.8897699998</v>
      </c>
      <c r="M7" s="225">
        <f>+M67</f>
        <v>2291190.1148000001</v>
      </c>
      <c r="N7" s="57">
        <f>+M7/L7</f>
        <v>0.99832169731316511</v>
      </c>
      <c r="O7" s="20"/>
    </row>
    <row r="8" spans="1:15" s="97" customFormat="1" ht="20.100000000000001" customHeight="1" thickBot="1" x14ac:dyDescent="0.25">
      <c r="A8" s="106"/>
      <c r="B8" s="226" t="s">
        <v>10</v>
      </c>
      <c r="C8" s="93">
        <f>SUM(C6:C7)</f>
        <v>21059097.043060001</v>
      </c>
      <c r="D8" s="93">
        <f t="shared" ref="D8" si="1">SUM(D6:D7)</f>
        <v>22482020.537169997</v>
      </c>
      <c r="E8" s="108">
        <f>+D8/C8</f>
        <v>1.0675681151570988</v>
      </c>
      <c r="F8" s="93">
        <f>SUM(F6:F7)</f>
        <v>18071483.824500002</v>
      </c>
      <c r="G8" s="93">
        <f t="shared" ref="G8" si="2">SUM(G6:G7)</f>
        <v>19242796.903909996</v>
      </c>
      <c r="H8" s="108">
        <f>+G8/F8</f>
        <v>1.0648155453522867</v>
      </c>
      <c r="I8" s="93">
        <f>SUM(I6:I7)</f>
        <v>5424070.1608600002</v>
      </c>
      <c r="J8" s="93">
        <f t="shared" ref="J8" si="3">SUM(J6:J7)</f>
        <v>5660784.0623599999</v>
      </c>
      <c r="K8" s="108">
        <f>+J8/I8</f>
        <v>1.0436413789792254</v>
      </c>
      <c r="L8" s="93">
        <f>SUM(L6:L7)</f>
        <v>2436456.9422999998</v>
      </c>
      <c r="M8" s="93">
        <f t="shared" ref="M8" si="4">SUM(M6:M7)</f>
        <v>2421560.4291000003</v>
      </c>
      <c r="N8" s="108">
        <f>+M8/L8</f>
        <v>0.99388599365686414</v>
      </c>
      <c r="O8" s="20"/>
    </row>
    <row r="9" spans="1:15" ht="20.100000000000001" customHeight="1" x14ac:dyDescent="0.2">
      <c r="C9" s="21"/>
      <c r="D9" s="21"/>
      <c r="E9" s="97"/>
      <c r="F9" s="21"/>
      <c r="G9" s="21"/>
      <c r="H9" s="21"/>
      <c r="I9" s="21"/>
      <c r="J9" s="21"/>
      <c r="K9" s="21"/>
      <c r="L9" s="21"/>
      <c r="M9" s="21"/>
    </row>
    <row r="10" spans="1:15" s="97" customFormat="1" ht="20.100000000000001" customHeight="1" x14ac:dyDescent="0.2">
      <c r="A10" s="428" t="s">
        <v>153</v>
      </c>
      <c r="B10" s="428"/>
      <c r="C10" s="428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</row>
    <row r="11" spans="1:15" s="97" customFormat="1" ht="20.100000000000001" customHeight="1" thickBot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</row>
    <row r="12" spans="1:15" s="97" customFormat="1" ht="27.75" customHeight="1" thickBot="1" x14ac:dyDescent="0.25">
      <c r="A12" s="218" t="s">
        <v>1</v>
      </c>
      <c r="B12" s="218" t="s">
        <v>12</v>
      </c>
      <c r="C12" s="429" t="s">
        <v>149</v>
      </c>
      <c r="D12" s="430"/>
      <c r="E12" s="227" t="s">
        <v>4</v>
      </c>
      <c r="F12" s="220" t="s">
        <v>150</v>
      </c>
      <c r="G12" s="221"/>
      <c r="H12" s="227" t="s">
        <v>4</v>
      </c>
      <c r="I12" s="429" t="s">
        <v>151</v>
      </c>
      <c r="J12" s="430"/>
      <c r="K12" s="227" t="s">
        <v>4</v>
      </c>
      <c r="L12" s="429" t="s">
        <v>152</v>
      </c>
      <c r="M12" s="430"/>
      <c r="N12" s="227" t="s">
        <v>4</v>
      </c>
    </row>
    <row r="13" spans="1:15" s="97" customFormat="1" ht="20.100000000000001" customHeight="1" thickBot="1" x14ac:dyDescent="0.25">
      <c r="A13" s="222"/>
      <c r="B13" s="222"/>
      <c r="C13" s="34">
        <f>+C5</f>
        <v>2024</v>
      </c>
      <c r="D13" s="34">
        <f t="shared" ref="D13:N13" si="5">+D5</f>
        <v>2025</v>
      </c>
      <c r="E13" s="34" t="str">
        <f t="shared" si="5"/>
        <v>24/25</v>
      </c>
      <c r="F13" s="34">
        <f t="shared" si="5"/>
        <v>2024</v>
      </c>
      <c r="G13" s="34">
        <f t="shared" si="5"/>
        <v>2025</v>
      </c>
      <c r="H13" s="34" t="str">
        <f t="shared" si="5"/>
        <v>24/25</v>
      </c>
      <c r="I13" s="34">
        <f t="shared" si="5"/>
        <v>2024</v>
      </c>
      <c r="J13" s="34">
        <f t="shared" si="5"/>
        <v>2025</v>
      </c>
      <c r="K13" s="34" t="str">
        <f t="shared" si="5"/>
        <v>24/25</v>
      </c>
      <c r="L13" s="34">
        <f t="shared" si="5"/>
        <v>2024</v>
      </c>
      <c r="M13" s="34">
        <f t="shared" si="5"/>
        <v>2025</v>
      </c>
      <c r="N13" s="34" t="str">
        <f t="shared" si="5"/>
        <v>24/25</v>
      </c>
    </row>
    <row r="14" spans="1:15" ht="20.100000000000001" customHeight="1" x14ac:dyDescent="0.2">
      <c r="A14" s="22" t="s">
        <v>6</v>
      </c>
      <c r="B14" s="35" t="s">
        <v>13</v>
      </c>
      <c r="C14" s="23">
        <f t="shared" ref="C14:D29" si="6">+F14+I14-L14</f>
        <v>661506.88068000006</v>
      </c>
      <c r="D14" s="23">
        <f t="shared" si="6"/>
        <v>717007.82425999991</v>
      </c>
      <c r="E14" s="24">
        <f t="shared" ref="E14:E33" si="7">+IFERROR(IF(D14/C14&gt;0,D14/C14,"X"),"X")</f>
        <v>1.0839007804770637</v>
      </c>
      <c r="F14" s="23">
        <v>402622.40843000001</v>
      </c>
      <c r="G14" s="23">
        <v>458781.97729000001</v>
      </c>
      <c r="H14" s="24">
        <f t="shared" ref="H14:H33" si="8">+IFERROR(IF(G14/F14&gt;0,G14/F14,"X"),"X")</f>
        <v>1.1394844590965283</v>
      </c>
      <c r="I14" s="23">
        <v>267102.13585000002</v>
      </c>
      <c r="J14" s="23">
        <v>268501.04848</v>
      </c>
      <c r="K14" s="24">
        <f t="shared" ref="K14:K33" si="9">+IFERROR(IF(J14/I14&gt;0,J14/I14,"X"),"X")</f>
        <v>1.0052373696883712</v>
      </c>
      <c r="L14" s="23">
        <v>8217.6635999999999</v>
      </c>
      <c r="M14" s="23">
        <v>10275.201510000001</v>
      </c>
      <c r="N14" s="24">
        <f t="shared" ref="N14:N33" si="10">+IFERROR(IF(M14/L14&gt;0,M14/L14,"X"),"X")</f>
        <v>1.2503799145538157</v>
      </c>
      <c r="O14" s="20"/>
    </row>
    <row r="15" spans="1:15" ht="20.100000000000001" customHeight="1" x14ac:dyDescent="0.2">
      <c r="A15" s="22" t="s">
        <v>8</v>
      </c>
      <c r="B15" s="35" t="s">
        <v>14</v>
      </c>
      <c r="C15" s="23">
        <f t="shared" si="6"/>
        <v>90065.348729999998</v>
      </c>
      <c r="D15" s="23">
        <f t="shared" si="6"/>
        <v>109059.02386</v>
      </c>
      <c r="E15" s="24">
        <f t="shared" si="7"/>
        <v>1.2108877098443229</v>
      </c>
      <c r="F15" s="23">
        <v>69182.988039999997</v>
      </c>
      <c r="G15" s="23">
        <v>83384.520569999993</v>
      </c>
      <c r="H15" s="24">
        <f t="shared" si="8"/>
        <v>1.2052749228146811</v>
      </c>
      <c r="I15" s="23">
        <v>22349.288990000001</v>
      </c>
      <c r="J15" s="23">
        <v>28274.106930000002</v>
      </c>
      <c r="K15" s="24">
        <f t="shared" si="9"/>
        <v>1.2651009588113076</v>
      </c>
      <c r="L15" s="23">
        <v>1466.9283</v>
      </c>
      <c r="M15" s="23">
        <v>2599.6036399999998</v>
      </c>
      <c r="N15" s="24">
        <f t="shared" si="10"/>
        <v>1.7721409015014571</v>
      </c>
      <c r="O15" s="20"/>
    </row>
    <row r="16" spans="1:15" ht="20.100000000000001" customHeight="1" x14ac:dyDescent="0.2">
      <c r="A16" s="22" t="s">
        <v>15</v>
      </c>
      <c r="B16" s="35" t="s">
        <v>16</v>
      </c>
      <c r="C16" s="23">
        <f t="shared" si="6"/>
        <v>219943.41266</v>
      </c>
      <c r="D16" s="23">
        <f t="shared" si="6"/>
        <v>217793.13556</v>
      </c>
      <c r="E16" s="24">
        <f t="shared" si="7"/>
        <v>0.9902234985172117</v>
      </c>
      <c r="F16" s="23">
        <v>185068.14851</v>
      </c>
      <c r="G16" s="23">
        <v>184180.61043</v>
      </c>
      <c r="H16" s="24">
        <f t="shared" si="8"/>
        <v>0.99520426347188506</v>
      </c>
      <c r="I16" s="23">
        <v>36636.391940000001</v>
      </c>
      <c r="J16" s="23">
        <v>37430.775880000001</v>
      </c>
      <c r="K16" s="24">
        <f t="shared" si="9"/>
        <v>1.0216829195762775</v>
      </c>
      <c r="L16" s="23">
        <v>1761.12779</v>
      </c>
      <c r="M16" s="23">
        <v>3818.2507500000002</v>
      </c>
      <c r="N16" s="24">
        <f t="shared" si="10"/>
        <v>2.1680713754451628</v>
      </c>
      <c r="O16" s="20"/>
    </row>
    <row r="17" spans="1:15" ht="20.100000000000001" customHeight="1" x14ac:dyDescent="0.2">
      <c r="A17" s="22" t="s">
        <v>17</v>
      </c>
      <c r="B17" s="35" t="s">
        <v>18</v>
      </c>
      <c r="C17" s="23">
        <f t="shared" si="6"/>
        <v>217151.44958999997</v>
      </c>
      <c r="D17" s="23">
        <f t="shared" si="6"/>
        <v>252851.50162</v>
      </c>
      <c r="E17" s="24">
        <f t="shared" si="7"/>
        <v>1.1644016288972727</v>
      </c>
      <c r="F17" s="23">
        <v>176450.26410999999</v>
      </c>
      <c r="G17" s="23">
        <v>206630.95134</v>
      </c>
      <c r="H17" s="24">
        <f t="shared" si="8"/>
        <v>1.1710435934013974</v>
      </c>
      <c r="I17" s="23">
        <v>45979.035089999998</v>
      </c>
      <c r="J17" s="23">
        <v>51390.267619999999</v>
      </c>
      <c r="K17" s="24">
        <f t="shared" si="9"/>
        <v>1.1176891276515042</v>
      </c>
      <c r="L17" s="23">
        <v>5277.8496100000002</v>
      </c>
      <c r="M17" s="23">
        <v>5169.7173400000001</v>
      </c>
      <c r="N17" s="24">
        <f t="shared" si="10"/>
        <v>0.97951205926839591</v>
      </c>
      <c r="O17" s="20"/>
    </row>
    <row r="18" spans="1:15" ht="20.100000000000001" customHeight="1" x14ac:dyDescent="0.2">
      <c r="A18" s="22" t="s">
        <v>19</v>
      </c>
      <c r="B18" s="35" t="s">
        <v>20</v>
      </c>
      <c r="C18" s="23">
        <f t="shared" si="6"/>
        <v>48460.462030000002</v>
      </c>
      <c r="D18" s="23">
        <f t="shared" si="6"/>
        <v>-54063.528430000006</v>
      </c>
      <c r="E18" s="24" t="str">
        <f t="shared" si="7"/>
        <v>X</v>
      </c>
      <c r="F18" s="23">
        <v>12137.656849999999</v>
      </c>
      <c r="G18" s="23">
        <v>-90542.294720000005</v>
      </c>
      <c r="H18" s="24" t="str">
        <f t="shared" si="8"/>
        <v>X</v>
      </c>
      <c r="I18" s="23">
        <v>36359.399100000002</v>
      </c>
      <c r="J18" s="23">
        <v>36478.260020000002</v>
      </c>
      <c r="K18" s="24">
        <f t="shared" si="9"/>
        <v>1.0032690562259594</v>
      </c>
      <c r="L18" s="23">
        <v>36.593919999999997</v>
      </c>
      <c r="M18" s="23">
        <v>-0.50627</v>
      </c>
      <c r="N18" s="24" t="str">
        <f t="shared" si="10"/>
        <v>X</v>
      </c>
      <c r="O18" s="20"/>
    </row>
    <row r="19" spans="1:15" ht="20.100000000000001" customHeight="1" x14ac:dyDescent="0.2">
      <c r="A19" s="22" t="s">
        <v>21</v>
      </c>
      <c r="B19" s="35" t="s">
        <v>22</v>
      </c>
      <c r="C19" s="23">
        <f t="shared" si="6"/>
        <v>258761.11881000001</v>
      </c>
      <c r="D19" s="23">
        <f t="shared" si="6"/>
        <v>306111.56994999998</v>
      </c>
      <c r="E19" s="24">
        <f t="shared" si="7"/>
        <v>1.1829890493508335</v>
      </c>
      <c r="F19" s="23">
        <v>255761.71397000001</v>
      </c>
      <c r="G19" s="23">
        <v>266851.60162999999</v>
      </c>
      <c r="H19" s="24">
        <f t="shared" si="8"/>
        <v>1.0433602335856287</v>
      </c>
      <c r="I19" s="23">
        <v>74919.042159999997</v>
      </c>
      <c r="J19" s="23">
        <v>75073.455409999995</v>
      </c>
      <c r="K19" s="24">
        <f t="shared" si="9"/>
        <v>1.0020610681283169</v>
      </c>
      <c r="L19" s="23">
        <v>71919.637319999994</v>
      </c>
      <c r="M19" s="23">
        <v>35813.487090000002</v>
      </c>
      <c r="N19" s="24">
        <f t="shared" si="10"/>
        <v>0.4979653461077827</v>
      </c>
      <c r="O19" s="20"/>
    </row>
    <row r="20" spans="1:15" ht="20.100000000000001" customHeight="1" x14ac:dyDescent="0.2">
      <c r="A20" s="22" t="s">
        <v>23</v>
      </c>
      <c r="B20" s="35" t="s">
        <v>24</v>
      </c>
      <c r="C20" s="23">
        <f t="shared" si="6"/>
        <v>10018.02594</v>
      </c>
      <c r="D20" s="23">
        <f t="shared" si="6"/>
        <v>11801.929320000001</v>
      </c>
      <c r="E20" s="24">
        <f t="shared" si="7"/>
        <v>1.1780693512558424</v>
      </c>
      <c r="F20" s="23">
        <v>6993.4546700000001</v>
      </c>
      <c r="G20" s="23">
        <v>7733.0543500000003</v>
      </c>
      <c r="H20" s="24">
        <f t="shared" si="8"/>
        <v>1.1057559839735116</v>
      </c>
      <c r="I20" s="23">
        <v>3183.1710699999999</v>
      </c>
      <c r="J20" s="23">
        <v>4082.6928800000001</v>
      </c>
      <c r="K20" s="24">
        <f t="shared" si="9"/>
        <v>1.2825867005633473</v>
      </c>
      <c r="L20" s="23">
        <v>158.59979999999999</v>
      </c>
      <c r="M20" s="23">
        <v>13.817909999999999</v>
      </c>
      <c r="N20" s="24">
        <f t="shared" si="10"/>
        <v>8.712438477223805E-2</v>
      </c>
      <c r="O20" s="20"/>
    </row>
    <row r="21" spans="1:15" ht="20.100000000000001" customHeight="1" x14ac:dyDescent="0.2">
      <c r="A21" s="22" t="s">
        <v>25</v>
      </c>
      <c r="B21" s="35" t="s">
        <v>26</v>
      </c>
      <c r="C21" s="23">
        <f t="shared" si="6"/>
        <v>842462.55804000003</v>
      </c>
      <c r="D21" s="23">
        <f t="shared" si="6"/>
        <v>854643.71695999999</v>
      </c>
      <c r="E21" s="24">
        <f t="shared" si="7"/>
        <v>1.0144589914456728</v>
      </c>
      <c r="F21" s="23">
        <v>598531.29909999995</v>
      </c>
      <c r="G21" s="23">
        <v>619836.20577999996</v>
      </c>
      <c r="H21" s="24">
        <f t="shared" si="8"/>
        <v>1.0355953092378558</v>
      </c>
      <c r="I21" s="23">
        <v>245759.16451</v>
      </c>
      <c r="J21" s="23">
        <v>236309.59333999999</v>
      </c>
      <c r="K21" s="24">
        <f t="shared" si="9"/>
        <v>0.96154946575912736</v>
      </c>
      <c r="L21" s="23">
        <v>1827.9055699999999</v>
      </c>
      <c r="M21" s="23">
        <v>1502.0821599999999</v>
      </c>
      <c r="N21" s="24">
        <f t="shared" si="10"/>
        <v>0.82175041460155951</v>
      </c>
      <c r="O21" s="20"/>
    </row>
    <row r="22" spans="1:15" ht="20.100000000000001" customHeight="1" x14ac:dyDescent="0.2">
      <c r="A22" s="22" t="s">
        <v>27</v>
      </c>
      <c r="B22" s="35" t="s">
        <v>28</v>
      </c>
      <c r="C22" s="23">
        <f t="shared" si="6"/>
        <v>42850.467690000005</v>
      </c>
      <c r="D22" s="23">
        <f t="shared" si="6"/>
        <v>34963.695890000003</v>
      </c>
      <c r="E22" s="24">
        <f t="shared" si="7"/>
        <v>0.81594665764078611</v>
      </c>
      <c r="F22" s="23">
        <v>16529.010180000001</v>
      </c>
      <c r="G22" s="23">
        <v>8701.9896800000006</v>
      </c>
      <c r="H22" s="24">
        <f t="shared" si="8"/>
        <v>0.52646768228924889</v>
      </c>
      <c r="I22" s="23">
        <v>26321.45751</v>
      </c>
      <c r="J22" s="23">
        <v>26261.70621</v>
      </c>
      <c r="K22" s="24">
        <f t="shared" si="9"/>
        <v>0.99772993953783529</v>
      </c>
      <c r="L22" s="23">
        <v>0</v>
      </c>
      <c r="M22" s="23">
        <v>0</v>
      </c>
      <c r="N22" s="24" t="str">
        <f t="shared" si="10"/>
        <v>X</v>
      </c>
      <c r="O22" s="20"/>
    </row>
    <row r="23" spans="1:15" ht="20.100000000000001" customHeight="1" x14ac:dyDescent="0.2">
      <c r="A23" s="22" t="s">
        <v>29</v>
      </c>
      <c r="B23" s="35" t="s">
        <v>30</v>
      </c>
      <c r="C23" s="23">
        <f t="shared" si="6"/>
        <v>92949.778419999988</v>
      </c>
      <c r="D23" s="23">
        <f t="shared" si="6"/>
        <v>36757.070189999999</v>
      </c>
      <c r="E23" s="24">
        <f t="shared" si="7"/>
        <v>0.39545086405597052</v>
      </c>
      <c r="F23" s="23">
        <v>57082.030250000003</v>
      </c>
      <c r="G23" s="23">
        <v>-14571.4167</v>
      </c>
      <c r="H23" s="24" t="str">
        <f t="shared" si="8"/>
        <v>X</v>
      </c>
      <c r="I23" s="23">
        <v>36862.184439999997</v>
      </c>
      <c r="J23" s="23">
        <v>54099.536</v>
      </c>
      <c r="K23" s="24">
        <f t="shared" si="9"/>
        <v>1.4676161172178217</v>
      </c>
      <c r="L23" s="23">
        <v>994.43627000000004</v>
      </c>
      <c r="M23" s="23">
        <v>2771.0491099999999</v>
      </c>
      <c r="N23" s="24">
        <f t="shared" si="10"/>
        <v>2.7865527370597611</v>
      </c>
      <c r="O23" s="20"/>
    </row>
    <row r="24" spans="1:15" ht="20.100000000000001" customHeight="1" x14ac:dyDescent="0.2">
      <c r="A24" s="22" t="s">
        <v>31</v>
      </c>
      <c r="B24" s="35" t="s">
        <v>32</v>
      </c>
      <c r="C24" s="23">
        <f t="shared" si="6"/>
        <v>29223.592940000002</v>
      </c>
      <c r="D24" s="23">
        <f t="shared" si="6"/>
        <v>28705.475150000002</v>
      </c>
      <c r="E24" s="24">
        <f t="shared" si="7"/>
        <v>0.98227056505119792</v>
      </c>
      <c r="F24" s="23">
        <v>16267.809740000001</v>
      </c>
      <c r="G24" s="23">
        <v>15900.626920000001</v>
      </c>
      <c r="H24" s="24">
        <f t="shared" si="8"/>
        <v>0.97742887174927096</v>
      </c>
      <c r="I24" s="23">
        <v>12995.42647</v>
      </c>
      <c r="J24" s="23">
        <v>12836.12609</v>
      </c>
      <c r="K24" s="24">
        <f t="shared" si="9"/>
        <v>0.98774181206228617</v>
      </c>
      <c r="L24" s="23">
        <v>39.643270000000001</v>
      </c>
      <c r="M24" s="23">
        <v>31.27786</v>
      </c>
      <c r="N24" s="24">
        <f t="shared" si="10"/>
        <v>0.78898284626873616</v>
      </c>
      <c r="O24" s="20"/>
    </row>
    <row r="25" spans="1:15" ht="20.100000000000001" customHeight="1" x14ac:dyDescent="0.2">
      <c r="A25" s="22" t="s">
        <v>33</v>
      </c>
      <c r="B25" s="35" t="s">
        <v>34</v>
      </c>
      <c r="C25" s="23">
        <f t="shared" si="6"/>
        <v>1820760.2337199999</v>
      </c>
      <c r="D25" s="23">
        <f t="shared" si="6"/>
        <v>1899058.4456900002</v>
      </c>
      <c r="E25" s="24">
        <f t="shared" si="7"/>
        <v>1.0430030327551854</v>
      </c>
      <c r="F25" s="23">
        <v>787236.57059000002</v>
      </c>
      <c r="G25" s="23">
        <v>833914.60918000003</v>
      </c>
      <c r="H25" s="24">
        <f t="shared" si="8"/>
        <v>1.0592935342866716</v>
      </c>
      <c r="I25" s="23">
        <v>1034578.16967</v>
      </c>
      <c r="J25" s="23">
        <v>1066509.2484200001</v>
      </c>
      <c r="K25" s="24">
        <f t="shared" si="9"/>
        <v>1.0308638628632432</v>
      </c>
      <c r="L25" s="23">
        <v>1054.5065400000001</v>
      </c>
      <c r="M25" s="23">
        <v>1365.41191</v>
      </c>
      <c r="N25" s="24">
        <f t="shared" si="10"/>
        <v>1.294834937676157</v>
      </c>
      <c r="O25" s="20"/>
    </row>
    <row r="26" spans="1:15" ht="20.100000000000001" customHeight="1" x14ac:dyDescent="0.2">
      <c r="A26" s="22" t="s">
        <v>35</v>
      </c>
      <c r="B26" s="35" t="s">
        <v>36</v>
      </c>
      <c r="C26" s="23">
        <f t="shared" si="6"/>
        <v>2449.8967600000001</v>
      </c>
      <c r="D26" s="23">
        <f t="shared" si="6"/>
        <v>2653.5000599999998</v>
      </c>
      <c r="E26" s="24">
        <f t="shared" si="7"/>
        <v>1.0831068897776737</v>
      </c>
      <c r="F26" s="23">
        <v>873.04642999999999</v>
      </c>
      <c r="G26" s="23">
        <v>915.83749999999998</v>
      </c>
      <c r="H26" s="24">
        <f t="shared" si="8"/>
        <v>1.0490135100833067</v>
      </c>
      <c r="I26" s="23">
        <v>1576.85033</v>
      </c>
      <c r="J26" s="23">
        <v>1737.66256</v>
      </c>
      <c r="K26" s="24">
        <f t="shared" si="9"/>
        <v>1.1019831920255869</v>
      </c>
      <c r="L26" s="23">
        <v>0</v>
      </c>
      <c r="M26" s="23">
        <v>0</v>
      </c>
      <c r="N26" s="24" t="str">
        <f t="shared" si="10"/>
        <v>X</v>
      </c>
      <c r="O26" s="20"/>
    </row>
    <row r="27" spans="1:15" ht="20.100000000000001" customHeight="1" x14ac:dyDescent="0.2">
      <c r="A27" s="22" t="s">
        <v>37</v>
      </c>
      <c r="B27" s="35" t="s">
        <v>38</v>
      </c>
      <c r="C27" s="23">
        <f t="shared" si="6"/>
        <v>52581.369529999996</v>
      </c>
      <c r="D27" s="23">
        <f t="shared" si="6"/>
        <v>55447.946640000002</v>
      </c>
      <c r="E27" s="24">
        <f t="shared" si="7"/>
        <v>1.054516973133697</v>
      </c>
      <c r="F27" s="23">
        <v>32816.052250000001</v>
      </c>
      <c r="G27" s="23">
        <v>29540.040959999998</v>
      </c>
      <c r="H27" s="24">
        <f t="shared" si="8"/>
        <v>0.90017046337436879</v>
      </c>
      <c r="I27" s="23">
        <v>20294.465370000002</v>
      </c>
      <c r="J27" s="23">
        <v>26560.433000000001</v>
      </c>
      <c r="K27" s="24">
        <f t="shared" si="9"/>
        <v>1.3087525350267455</v>
      </c>
      <c r="L27" s="23">
        <v>529.14809000000002</v>
      </c>
      <c r="M27" s="23">
        <v>652.52732000000003</v>
      </c>
      <c r="N27" s="24">
        <f t="shared" si="10"/>
        <v>1.2331657854042335</v>
      </c>
      <c r="O27" s="20"/>
    </row>
    <row r="28" spans="1:15" ht="20.100000000000001" customHeight="1" x14ac:dyDescent="0.2">
      <c r="A28" s="22" t="s">
        <v>39</v>
      </c>
      <c r="B28" s="35" t="s">
        <v>40</v>
      </c>
      <c r="C28" s="23">
        <f t="shared" si="6"/>
        <v>261299.45128000001</v>
      </c>
      <c r="D28" s="23">
        <f t="shared" si="6"/>
        <v>227284.83910000001</v>
      </c>
      <c r="E28" s="24">
        <f t="shared" si="7"/>
        <v>0.86982516796963705</v>
      </c>
      <c r="F28" s="23">
        <v>249392.44886</v>
      </c>
      <c r="G28" s="23">
        <v>230441.23013000001</v>
      </c>
      <c r="H28" s="24">
        <f t="shared" si="8"/>
        <v>0.92401045494108558</v>
      </c>
      <c r="I28" s="23">
        <v>11907.002420000001</v>
      </c>
      <c r="J28" s="23">
        <v>12996.232969999999</v>
      </c>
      <c r="K28" s="24">
        <f t="shared" si="9"/>
        <v>1.0914781497121757</v>
      </c>
      <c r="L28" s="23">
        <v>0</v>
      </c>
      <c r="M28" s="23">
        <v>16152.624</v>
      </c>
      <c r="N28" s="24" t="str">
        <f t="shared" si="10"/>
        <v>X</v>
      </c>
      <c r="O28" s="20"/>
    </row>
    <row r="29" spans="1:15" ht="20.100000000000001" customHeight="1" x14ac:dyDescent="0.2">
      <c r="A29" s="22" t="s">
        <v>41</v>
      </c>
      <c r="B29" s="35" t="s">
        <v>42</v>
      </c>
      <c r="C29" s="23">
        <f t="shared" si="6"/>
        <v>28009.4607</v>
      </c>
      <c r="D29" s="23">
        <f t="shared" si="6"/>
        <v>30085.358220000002</v>
      </c>
      <c r="E29" s="24">
        <f t="shared" si="7"/>
        <v>1.0741141552932507</v>
      </c>
      <c r="F29" s="23">
        <v>17568.545399999999</v>
      </c>
      <c r="G29" s="23">
        <v>18749.842420000001</v>
      </c>
      <c r="H29" s="24">
        <f t="shared" si="8"/>
        <v>1.0672393185152369</v>
      </c>
      <c r="I29" s="23">
        <v>10824.559719999999</v>
      </c>
      <c r="J29" s="23">
        <v>11644.38876</v>
      </c>
      <c r="K29" s="24">
        <f t="shared" si="9"/>
        <v>1.0757378647452278</v>
      </c>
      <c r="L29" s="23">
        <v>383.64442000000003</v>
      </c>
      <c r="M29" s="23">
        <v>308.87295999999998</v>
      </c>
      <c r="N29" s="24">
        <f t="shared" si="10"/>
        <v>0.80510218290155233</v>
      </c>
      <c r="O29" s="20"/>
    </row>
    <row r="30" spans="1:15" ht="20.100000000000001" customHeight="1" x14ac:dyDescent="0.2">
      <c r="A30" s="22" t="s">
        <v>43</v>
      </c>
      <c r="B30" s="35" t="s">
        <v>44</v>
      </c>
      <c r="C30" s="23">
        <f t="shared" ref="C30:D33" si="11">+F30+I30-L30</f>
        <v>362284.23358</v>
      </c>
      <c r="D30" s="23">
        <f t="shared" si="11"/>
        <v>374339.13070000004</v>
      </c>
      <c r="E30" s="24">
        <f t="shared" si="7"/>
        <v>1.033274694294247</v>
      </c>
      <c r="F30" s="23">
        <v>297161.74192</v>
      </c>
      <c r="G30" s="23">
        <v>308048.04201999999</v>
      </c>
      <c r="H30" s="24">
        <f t="shared" si="8"/>
        <v>1.0366342586016026</v>
      </c>
      <c r="I30" s="23">
        <v>82295.631949999995</v>
      </c>
      <c r="J30" s="23">
        <v>86986.937160000001</v>
      </c>
      <c r="K30" s="24">
        <f t="shared" si="9"/>
        <v>1.0570055189909748</v>
      </c>
      <c r="L30" s="23">
        <v>17173.140289999999</v>
      </c>
      <c r="M30" s="23">
        <v>20695.848480000001</v>
      </c>
      <c r="N30" s="24">
        <f t="shared" si="10"/>
        <v>1.2051289473277809</v>
      </c>
      <c r="O30" s="20"/>
    </row>
    <row r="31" spans="1:15" ht="20.100000000000001" customHeight="1" x14ac:dyDescent="0.2">
      <c r="A31" s="22" t="s">
        <v>45</v>
      </c>
      <c r="B31" s="35" t="s">
        <v>46</v>
      </c>
      <c r="C31" s="23">
        <f t="shared" si="11"/>
        <v>253502.39434</v>
      </c>
      <c r="D31" s="23">
        <f t="shared" si="11"/>
        <v>302939.52236</v>
      </c>
      <c r="E31" s="24">
        <f t="shared" si="7"/>
        <v>1.1950164145341144</v>
      </c>
      <c r="F31" s="23">
        <v>138826.30794</v>
      </c>
      <c r="G31" s="23">
        <v>165155.78304000001</v>
      </c>
      <c r="H31" s="24">
        <f t="shared" si="8"/>
        <v>1.1896576772133094</v>
      </c>
      <c r="I31" s="23">
        <v>121093.03805</v>
      </c>
      <c r="J31" s="23">
        <v>141537.13988999999</v>
      </c>
      <c r="K31" s="24">
        <f t="shared" si="9"/>
        <v>1.1688297045744158</v>
      </c>
      <c r="L31" s="23">
        <v>6416.95165</v>
      </c>
      <c r="M31" s="23">
        <v>3753.4005699999998</v>
      </c>
      <c r="N31" s="24">
        <f t="shared" si="10"/>
        <v>0.58491956535156375</v>
      </c>
      <c r="O31" s="20"/>
    </row>
    <row r="32" spans="1:15" ht="20.100000000000001" customHeight="1" x14ac:dyDescent="0.2">
      <c r="A32" s="22" t="s">
        <v>47</v>
      </c>
      <c r="B32" s="35" t="s">
        <v>48</v>
      </c>
      <c r="C32" s="23">
        <f t="shared" si="11"/>
        <v>298768.49005999998</v>
      </c>
      <c r="D32" s="23">
        <f t="shared" si="11"/>
        <v>328846.68827000004</v>
      </c>
      <c r="E32" s="24">
        <f t="shared" si="7"/>
        <v>1.1006739305204496</v>
      </c>
      <c r="F32" s="23">
        <v>230924.93767000001</v>
      </c>
      <c r="G32" s="23">
        <v>268596.97849000001</v>
      </c>
      <c r="H32" s="24">
        <f t="shared" si="8"/>
        <v>1.1631354378617813</v>
      </c>
      <c r="I32" s="23">
        <v>90238.832680000007</v>
      </c>
      <c r="J32" s="23">
        <v>84119.419269999999</v>
      </c>
      <c r="K32" s="24">
        <f t="shared" si="9"/>
        <v>0.93218647417902289</v>
      </c>
      <c r="L32" s="23">
        <v>22395.280289999999</v>
      </c>
      <c r="M32" s="23">
        <v>23869.709490000001</v>
      </c>
      <c r="N32" s="24">
        <f t="shared" si="10"/>
        <v>1.0658366040034948</v>
      </c>
      <c r="O32" s="20"/>
    </row>
    <row r="33" spans="1:15" ht="20.100000000000001" customHeight="1" thickBot="1" x14ac:dyDescent="0.25">
      <c r="A33" s="22" t="s">
        <v>49</v>
      </c>
      <c r="B33" s="35" t="s">
        <v>50</v>
      </c>
      <c r="C33" s="23">
        <f t="shared" si="11"/>
        <v>509166.82636000001</v>
      </c>
      <c r="D33" s="23">
        <f t="shared" si="11"/>
        <v>593711.90548999992</v>
      </c>
      <c r="E33" s="24">
        <f t="shared" si="7"/>
        <v>1.1660459298466224</v>
      </c>
      <c r="F33" s="23">
        <v>433859.98654999997</v>
      </c>
      <c r="G33" s="23">
        <v>504088.41282999999</v>
      </c>
      <c r="H33" s="24">
        <f t="shared" si="8"/>
        <v>1.1618688711960916</v>
      </c>
      <c r="I33" s="23">
        <v>77068.835609999995</v>
      </c>
      <c r="J33" s="23">
        <v>91201.431129999997</v>
      </c>
      <c r="K33" s="24">
        <f t="shared" si="9"/>
        <v>1.1833762688658844</v>
      </c>
      <c r="L33" s="23">
        <v>1761.9957999999999</v>
      </c>
      <c r="M33" s="23">
        <v>1577.9384700000001</v>
      </c>
      <c r="N33" s="24">
        <f t="shared" si="10"/>
        <v>0.89554042637332065</v>
      </c>
      <c r="O33" s="20"/>
    </row>
    <row r="34" spans="1:15" ht="20.100000000000001" customHeight="1" thickBot="1" x14ac:dyDescent="0.25">
      <c r="A34" s="130"/>
      <c r="B34" s="131" t="s">
        <v>10</v>
      </c>
      <c r="C34" s="27">
        <f>SUM(C14:C33)</f>
        <v>6102215.4518599985</v>
      </c>
      <c r="D34" s="27">
        <f>SUM(D14:D33)</f>
        <v>6329998.7508599991</v>
      </c>
      <c r="E34" s="28">
        <f t="shared" ref="E34" si="12">+IF(C34=0,"X",D34/C34)</f>
        <v>1.0373279673254687</v>
      </c>
      <c r="F34" s="27">
        <f>SUM(F14:F33)</f>
        <v>3985286.4214600003</v>
      </c>
      <c r="G34" s="27">
        <f>SUM(G14:G33)</f>
        <v>4106338.6031400003</v>
      </c>
      <c r="H34" s="28">
        <f t="shared" ref="H34" si="13">+IF(F34=0,"X",G34/F34)</f>
        <v>1.0303747758324615</v>
      </c>
      <c r="I34" s="27">
        <f>SUM(I14:I33)</f>
        <v>2258344.0829300005</v>
      </c>
      <c r="J34" s="27">
        <f>SUM(J14:J33)</f>
        <v>2354030.46202</v>
      </c>
      <c r="K34" s="28">
        <f t="shared" ref="K34" si="14">+IF(I34=0,"X",J34/I34)</f>
        <v>1.0423701506839715</v>
      </c>
      <c r="L34" s="27">
        <f>SUM(L14:L33)</f>
        <v>141415.05253000002</v>
      </c>
      <c r="M34" s="27">
        <f>SUM(M14:M33)</f>
        <v>130370.3143</v>
      </c>
      <c r="N34" s="28">
        <f t="shared" ref="N34" si="15">+IF(L34=0,"X",M34/L34)</f>
        <v>0.92189842571633618</v>
      </c>
      <c r="O34" s="20"/>
    </row>
    <row r="35" spans="1:15" ht="20.100000000000001" customHeight="1" x14ac:dyDescent="0.2"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5" ht="20.100000000000001" customHeight="1" x14ac:dyDescent="0.2">
      <c r="A36" s="185" t="s">
        <v>154</v>
      </c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</row>
    <row r="37" spans="1:15" ht="20.100000000000001" customHeight="1" thickBot="1" x14ac:dyDescent="0.2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</row>
    <row r="38" spans="1:15" ht="32.25" customHeight="1" thickBot="1" x14ac:dyDescent="0.25">
      <c r="A38" s="431" t="s">
        <v>1</v>
      </c>
      <c r="B38" s="414" t="s">
        <v>12</v>
      </c>
      <c r="C38" s="429" t="s">
        <v>149</v>
      </c>
      <c r="D38" s="430"/>
      <c r="E38" s="227" t="s">
        <v>4</v>
      </c>
      <c r="F38" s="220" t="s">
        <v>150</v>
      </c>
      <c r="G38" s="221"/>
      <c r="H38" s="227" t="s">
        <v>4</v>
      </c>
      <c r="I38" s="429" t="s">
        <v>151</v>
      </c>
      <c r="J38" s="430"/>
      <c r="K38" s="227" t="s">
        <v>4</v>
      </c>
      <c r="L38" s="429" t="s">
        <v>152</v>
      </c>
      <c r="M38" s="430"/>
      <c r="N38" s="227" t="s">
        <v>4</v>
      </c>
    </row>
    <row r="39" spans="1:15" s="97" customFormat="1" ht="20.100000000000001" customHeight="1" thickBot="1" x14ac:dyDescent="0.25">
      <c r="A39" s="432"/>
      <c r="B39" s="415"/>
      <c r="C39" s="34">
        <f t="shared" ref="C39:N39" si="16">+C5</f>
        <v>2024</v>
      </c>
      <c r="D39" s="34">
        <f t="shared" si="16"/>
        <v>2025</v>
      </c>
      <c r="E39" s="34" t="str">
        <f t="shared" si="16"/>
        <v>24/25</v>
      </c>
      <c r="F39" s="34">
        <f t="shared" si="16"/>
        <v>2024</v>
      </c>
      <c r="G39" s="34">
        <f t="shared" si="16"/>
        <v>2025</v>
      </c>
      <c r="H39" s="34" t="str">
        <f t="shared" si="16"/>
        <v>24/25</v>
      </c>
      <c r="I39" s="34">
        <f t="shared" si="16"/>
        <v>2024</v>
      </c>
      <c r="J39" s="34">
        <f t="shared" si="16"/>
        <v>2025</v>
      </c>
      <c r="K39" s="34" t="str">
        <f t="shared" si="16"/>
        <v>24/25</v>
      </c>
      <c r="L39" s="34">
        <f t="shared" si="16"/>
        <v>2024</v>
      </c>
      <c r="M39" s="34">
        <f t="shared" si="16"/>
        <v>2025</v>
      </c>
      <c r="N39" s="34" t="str">
        <f t="shared" si="16"/>
        <v>24/25</v>
      </c>
    </row>
    <row r="40" spans="1:15" s="97" customFormat="1" ht="20.100000000000001" customHeight="1" x14ac:dyDescent="0.2">
      <c r="A40" s="10" t="s">
        <v>6</v>
      </c>
      <c r="B40" s="228" t="s">
        <v>52</v>
      </c>
      <c r="C40" s="23">
        <f t="shared" ref="C40:D65" si="17">+F40+I40-L40</f>
        <v>94450.881930000018</v>
      </c>
      <c r="D40" s="23">
        <f t="shared" si="17"/>
        <v>102139.54217999999</v>
      </c>
      <c r="E40" s="24">
        <f t="shared" ref="E40:E66" si="18">+IFERROR(IF(D40/C40&gt;0,D40/C40,"X"),"X")</f>
        <v>1.0814037952096438</v>
      </c>
      <c r="F40" s="36">
        <v>87598.822010000004</v>
      </c>
      <c r="G40" s="23">
        <v>90550.179579999996</v>
      </c>
      <c r="H40" s="24">
        <f t="shared" ref="H40:H66" si="19">+IFERROR(IF(G40/F40&gt;0,G40/F40,"X"),"X")</f>
        <v>1.0336917495267581</v>
      </c>
      <c r="I40" s="36">
        <v>45110.616049999997</v>
      </c>
      <c r="J40" s="23">
        <v>48979.472170000001</v>
      </c>
      <c r="K40" s="24">
        <f t="shared" ref="K40:K66" si="20">+IFERROR(IF(J40/I40&gt;0,J40/I40,"X"),"X")</f>
        <v>1.085763761588</v>
      </c>
      <c r="L40" s="36">
        <v>38258.556129999997</v>
      </c>
      <c r="M40" s="23">
        <v>37390.109570000001</v>
      </c>
      <c r="N40" s="24">
        <f t="shared" ref="N40:N66" si="21">+IFERROR(IF(M40/L40&gt;0,M40/L40,"X"),"X")</f>
        <v>0.97730059239431111</v>
      </c>
      <c r="O40" s="20"/>
    </row>
    <row r="41" spans="1:15" s="97" customFormat="1" ht="20.100000000000001" customHeight="1" x14ac:dyDescent="0.2">
      <c r="A41" s="22" t="s">
        <v>8</v>
      </c>
      <c r="B41" s="228" t="s">
        <v>53</v>
      </c>
      <c r="C41" s="23">
        <f t="shared" si="17"/>
        <v>685836.64676000003</v>
      </c>
      <c r="D41" s="23">
        <f t="shared" si="17"/>
        <v>687083.99787999992</v>
      </c>
      <c r="E41" s="24">
        <f t="shared" si="18"/>
        <v>1.0018187291768275</v>
      </c>
      <c r="F41" s="36">
        <v>692577.39754000003</v>
      </c>
      <c r="G41" s="23">
        <v>676432.77298000001</v>
      </c>
      <c r="H41" s="24">
        <f t="shared" si="19"/>
        <v>0.97668906808488853</v>
      </c>
      <c r="I41" s="36">
        <v>134504.34229999999</v>
      </c>
      <c r="J41" s="23">
        <v>101585.17819999999</v>
      </c>
      <c r="K41" s="24">
        <f t="shared" si="20"/>
        <v>0.7552557520665264</v>
      </c>
      <c r="L41" s="36">
        <v>141245.09307999999</v>
      </c>
      <c r="M41" s="23">
        <v>90933.953299999994</v>
      </c>
      <c r="N41" s="24">
        <f t="shared" si="21"/>
        <v>0.64380256557653148</v>
      </c>
      <c r="O41" s="20"/>
    </row>
    <row r="42" spans="1:15" s="97" customFormat="1" ht="20.100000000000001" customHeight="1" x14ac:dyDescent="0.2">
      <c r="A42" s="22" t="s">
        <v>15</v>
      </c>
      <c r="B42" s="228" t="s">
        <v>54</v>
      </c>
      <c r="C42" s="23">
        <f t="shared" si="17"/>
        <v>989319.61846000003</v>
      </c>
      <c r="D42" s="23">
        <f t="shared" si="17"/>
        <v>1019577.4826000001</v>
      </c>
      <c r="E42" s="24">
        <f t="shared" si="18"/>
        <v>1.0305845184664388</v>
      </c>
      <c r="F42" s="36">
        <v>964082.27289000002</v>
      </c>
      <c r="G42" s="23">
        <v>993690.46732000005</v>
      </c>
      <c r="H42" s="24">
        <f t="shared" si="19"/>
        <v>1.0307112735734103</v>
      </c>
      <c r="I42" s="36">
        <v>148716.49778999999</v>
      </c>
      <c r="J42" s="23">
        <v>159628.83971999999</v>
      </c>
      <c r="K42" s="24">
        <f t="shared" si="20"/>
        <v>1.0733768081696566</v>
      </c>
      <c r="L42" s="36">
        <v>123479.15222</v>
      </c>
      <c r="M42" s="23">
        <v>133741.82444</v>
      </c>
      <c r="N42" s="24">
        <f t="shared" si="21"/>
        <v>1.0831125905506318</v>
      </c>
      <c r="O42" s="20"/>
    </row>
    <row r="43" spans="1:15" s="97" customFormat="1" ht="20.100000000000001" customHeight="1" x14ac:dyDescent="0.2">
      <c r="A43" s="22" t="s">
        <v>17</v>
      </c>
      <c r="B43" s="228" t="s">
        <v>55</v>
      </c>
      <c r="C43" s="23">
        <f t="shared" si="17"/>
        <v>68928.851549999992</v>
      </c>
      <c r="D43" s="23">
        <f t="shared" si="17"/>
        <v>69436.169420000006</v>
      </c>
      <c r="E43" s="24">
        <f t="shared" si="18"/>
        <v>1.007360022089328</v>
      </c>
      <c r="F43" s="36">
        <v>36938.388350000001</v>
      </c>
      <c r="G43" s="23">
        <v>37911.390039999998</v>
      </c>
      <c r="H43" s="24">
        <f t="shared" si="19"/>
        <v>1.0263412058149526</v>
      </c>
      <c r="I43" s="36">
        <v>32015.282340000002</v>
      </c>
      <c r="J43" s="23">
        <v>31673.607090000001</v>
      </c>
      <c r="K43" s="24">
        <f t="shared" si="20"/>
        <v>0.98932774521956623</v>
      </c>
      <c r="L43" s="36">
        <v>24.819140000000001</v>
      </c>
      <c r="M43" s="23">
        <v>148.82771</v>
      </c>
      <c r="N43" s="24">
        <f t="shared" si="21"/>
        <v>5.9964894029366045</v>
      </c>
      <c r="O43" s="20"/>
    </row>
    <row r="44" spans="1:15" ht="20.100000000000001" customHeight="1" x14ac:dyDescent="0.2">
      <c r="A44" s="22" t="s">
        <v>19</v>
      </c>
      <c r="B44" s="228" t="s">
        <v>56</v>
      </c>
      <c r="C44" s="23">
        <f t="shared" si="17"/>
        <v>7635.8771300000008</v>
      </c>
      <c r="D44" s="23">
        <f t="shared" si="17"/>
        <v>9839.8618700000006</v>
      </c>
      <c r="E44" s="24">
        <f t="shared" si="18"/>
        <v>1.2886354380089402</v>
      </c>
      <c r="F44" s="36">
        <v>2152.8174899999999</v>
      </c>
      <c r="G44" s="23">
        <v>2609.3087700000001</v>
      </c>
      <c r="H44" s="24">
        <f t="shared" si="19"/>
        <v>1.2120436507601953</v>
      </c>
      <c r="I44" s="36">
        <v>5483.0596400000004</v>
      </c>
      <c r="J44" s="23">
        <v>7230.5531000000001</v>
      </c>
      <c r="K44" s="24">
        <f t="shared" si="20"/>
        <v>1.3187077242880398</v>
      </c>
      <c r="L44" s="36">
        <v>0</v>
      </c>
      <c r="M44" s="23">
        <v>0</v>
      </c>
      <c r="N44" s="24" t="str">
        <f t="shared" si="21"/>
        <v>X</v>
      </c>
      <c r="O44" s="20"/>
    </row>
    <row r="45" spans="1:15" ht="20.100000000000001" customHeight="1" x14ac:dyDescent="0.2">
      <c r="A45" s="22" t="s">
        <v>21</v>
      </c>
      <c r="B45" s="228" t="s">
        <v>57</v>
      </c>
      <c r="C45" s="23">
        <f t="shared" si="17"/>
        <v>2679579.4314000001</v>
      </c>
      <c r="D45" s="23">
        <f t="shared" si="17"/>
        <v>2837871.04568</v>
      </c>
      <c r="E45" s="24">
        <f t="shared" si="18"/>
        <v>1.059073305469171</v>
      </c>
      <c r="F45" s="36">
        <v>2531842.5362800001</v>
      </c>
      <c r="G45" s="23">
        <v>2623981.5231699999</v>
      </c>
      <c r="H45" s="24">
        <f t="shared" si="19"/>
        <v>1.0363920684520049</v>
      </c>
      <c r="I45" s="36">
        <v>313530.70965999999</v>
      </c>
      <c r="J45" s="23">
        <v>336401.69003</v>
      </c>
      <c r="K45" s="24">
        <f t="shared" si="20"/>
        <v>1.0729465397338647</v>
      </c>
      <c r="L45" s="36">
        <v>165793.81453999999</v>
      </c>
      <c r="M45" s="23">
        <v>122512.16752</v>
      </c>
      <c r="N45" s="24">
        <f t="shared" si="21"/>
        <v>0.73894293258113253</v>
      </c>
      <c r="O45" s="20"/>
    </row>
    <row r="46" spans="1:15" ht="20.100000000000001" customHeight="1" x14ac:dyDescent="0.2">
      <c r="A46" s="22" t="s">
        <v>23</v>
      </c>
      <c r="B46" s="228" t="s">
        <v>58</v>
      </c>
      <c r="C46" s="23">
        <f t="shared" si="17"/>
        <v>34852.905859999984</v>
      </c>
      <c r="D46" s="23">
        <f t="shared" si="17"/>
        <v>23422.038830000005</v>
      </c>
      <c r="E46" s="24">
        <f t="shared" si="18"/>
        <v>0.67202542376476659</v>
      </c>
      <c r="F46" s="36">
        <v>60682.805319999999</v>
      </c>
      <c r="G46" s="23">
        <v>60896.501300000004</v>
      </c>
      <c r="H46" s="24">
        <f t="shared" si="19"/>
        <v>1.0035215244066769</v>
      </c>
      <c r="I46" s="36">
        <v>76806.547930000001</v>
      </c>
      <c r="J46" s="23">
        <v>75282.965800000005</v>
      </c>
      <c r="K46" s="24">
        <f t="shared" si="20"/>
        <v>0.98016338227583721</v>
      </c>
      <c r="L46" s="36">
        <v>102636.44739</v>
      </c>
      <c r="M46" s="23">
        <v>112757.42827</v>
      </c>
      <c r="N46" s="24">
        <f t="shared" si="21"/>
        <v>1.0986100078224854</v>
      </c>
      <c r="O46" s="20"/>
    </row>
    <row r="47" spans="1:15" ht="20.100000000000001" customHeight="1" x14ac:dyDescent="0.2">
      <c r="A47" s="22" t="s">
        <v>25</v>
      </c>
      <c r="B47" s="228" t="s">
        <v>59</v>
      </c>
      <c r="C47" s="23">
        <f t="shared" si="17"/>
        <v>204168.49682</v>
      </c>
      <c r="D47" s="23">
        <f t="shared" si="17"/>
        <v>194861.64296999999</v>
      </c>
      <c r="E47" s="24">
        <f t="shared" si="18"/>
        <v>0.95441581833163436</v>
      </c>
      <c r="F47" s="36">
        <v>165357.35459</v>
      </c>
      <c r="G47" s="23">
        <v>152766.36038999999</v>
      </c>
      <c r="H47" s="24">
        <f t="shared" si="19"/>
        <v>0.92385585611707977</v>
      </c>
      <c r="I47" s="36">
        <v>54243.980940000001</v>
      </c>
      <c r="J47" s="23">
        <v>56439.435089999999</v>
      </c>
      <c r="K47" s="24">
        <f t="shared" si="20"/>
        <v>1.0404736914945165</v>
      </c>
      <c r="L47" s="36">
        <v>15432.83871</v>
      </c>
      <c r="M47" s="23">
        <v>14344.15251</v>
      </c>
      <c r="N47" s="24">
        <f t="shared" si="21"/>
        <v>0.92945651668771956</v>
      </c>
      <c r="O47" s="20"/>
    </row>
    <row r="48" spans="1:15" ht="20.100000000000001" customHeight="1" x14ac:dyDescent="0.2">
      <c r="A48" s="22" t="s">
        <v>27</v>
      </c>
      <c r="B48" s="228" t="s">
        <v>60</v>
      </c>
      <c r="C48" s="23">
        <f t="shared" si="17"/>
        <v>450159.78615999996</v>
      </c>
      <c r="D48" s="23">
        <f t="shared" si="17"/>
        <v>481208.81356999994</v>
      </c>
      <c r="E48" s="24">
        <f t="shared" si="18"/>
        <v>1.0689733476080963</v>
      </c>
      <c r="F48" s="36">
        <v>682300.80238999997</v>
      </c>
      <c r="G48" s="23">
        <v>724366.17223999999</v>
      </c>
      <c r="H48" s="24">
        <f t="shared" si="19"/>
        <v>1.0616522356454092</v>
      </c>
      <c r="I48" s="36">
        <v>172834.83452999999</v>
      </c>
      <c r="J48" s="23">
        <v>170620.97448</v>
      </c>
      <c r="K48" s="24">
        <f t="shared" si="20"/>
        <v>0.98719089206744537</v>
      </c>
      <c r="L48" s="36">
        <v>404975.85076</v>
      </c>
      <c r="M48" s="23">
        <v>413778.33315000002</v>
      </c>
      <c r="N48" s="24">
        <f t="shared" si="21"/>
        <v>1.0217358204778897</v>
      </c>
      <c r="O48" s="20"/>
    </row>
    <row r="49" spans="1:15" ht="20.100000000000001" customHeight="1" x14ac:dyDescent="0.2">
      <c r="A49" s="22" t="s">
        <v>29</v>
      </c>
      <c r="B49" s="228" t="s">
        <v>61</v>
      </c>
      <c r="C49" s="23">
        <f t="shared" si="17"/>
        <v>80240.369849999988</v>
      </c>
      <c r="D49" s="23">
        <f t="shared" si="17"/>
        <v>98358.522429999997</v>
      </c>
      <c r="E49" s="24">
        <f t="shared" si="18"/>
        <v>1.2257984679516032</v>
      </c>
      <c r="F49" s="36">
        <v>72307.636929999993</v>
      </c>
      <c r="G49" s="23">
        <v>80510.002089999994</v>
      </c>
      <c r="H49" s="24">
        <f t="shared" si="19"/>
        <v>1.113437051855817</v>
      </c>
      <c r="I49" s="36">
        <v>30714.00533</v>
      </c>
      <c r="J49" s="23">
        <v>36439.108189999999</v>
      </c>
      <c r="K49" s="24">
        <f t="shared" si="20"/>
        <v>1.1864003993776737</v>
      </c>
      <c r="L49" s="36">
        <v>22781.272410000001</v>
      </c>
      <c r="M49" s="23">
        <v>18590.58785</v>
      </c>
      <c r="N49" s="24">
        <f t="shared" si="21"/>
        <v>0.8160469492406196</v>
      </c>
      <c r="O49" s="20"/>
    </row>
    <row r="50" spans="1:15" ht="20.100000000000001" customHeight="1" x14ac:dyDescent="0.2">
      <c r="A50" s="22" t="s">
        <v>31</v>
      </c>
      <c r="B50" s="228" t="s">
        <v>62</v>
      </c>
      <c r="C50" s="23">
        <f t="shared" si="17"/>
        <v>382513.25995999994</v>
      </c>
      <c r="D50" s="23">
        <f t="shared" si="17"/>
        <v>451082.26006999996</v>
      </c>
      <c r="E50" s="24">
        <f t="shared" si="18"/>
        <v>1.1792591454664092</v>
      </c>
      <c r="F50" s="36">
        <v>439193.47538000002</v>
      </c>
      <c r="G50" s="23">
        <v>468938.62789</v>
      </c>
      <c r="H50" s="24">
        <f t="shared" si="19"/>
        <v>1.0677267632090022</v>
      </c>
      <c r="I50" s="36">
        <v>90887.076400000005</v>
      </c>
      <c r="J50" s="23">
        <v>98992.263099999996</v>
      </c>
      <c r="K50" s="24">
        <f t="shared" si="20"/>
        <v>1.0891786491660105</v>
      </c>
      <c r="L50" s="36">
        <v>147567.29182000001</v>
      </c>
      <c r="M50" s="23">
        <v>116848.63092</v>
      </c>
      <c r="N50" s="24">
        <f t="shared" si="21"/>
        <v>0.79183286132627484</v>
      </c>
      <c r="O50" s="20"/>
    </row>
    <row r="51" spans="1:15" ht="20.100000000000001" customHeight="1" x14ac:dyDescent="0.2">
      <c r="A51" s="22" t="s">
        <v>33</v>
      </c>
      <c r="B51" s="228" t="s">
        <v>63</v>
      </c>
      <c r="C51" s="23">
        <f t="shared" si="17"/>
        <v>39358.574800000002</v>
      </c>
      <c r="D51" s="23">
        <f t="shared" si="17"/>
        <v>40299.778559999992</v>
      </c>
      <c r="E51" s="24">
        <f t="shared" si="18"/>
        <v>1.0239135630490357</v>
      </c>
      <c r="F51" s="36">
        <v>33757.579239999999</v>
      </c>
      <c r="G51" s="23">
        <v>36143.696089999998</v>
      </c>
      <c r="H51" s="24">
        <f t="shared" si="19"/>
        <v>1.0706838850332208</v>
      </c>
      <c r="I51" s="36">
        <v>24981.198390000001</v>
      </c>
      <c r="J51" s="23">
        <v>26102.121319999998</v>
      </c>
      <c r="K51" s="24">
        <f t="shared" si="20"/>
        <v>1.0448706628281172</v>
      </c>
      <c r="L51" s="36">
        <v>19380.202829999998</v>
      </c>
      <c r="M51" s="23">
        <v>21946.038850000001</v>
      </c>
      <c r="N51" s="24">
        <f t="shared" si="21"/>
        <v>1.1323946938278768</v>
      </c>
      <c r="O51" s="20"/>
    </row>
    <row r="52" spans="1:15" ht="20.100000000000001" customHeight="1" x14ac:dyDescent="0.2">
      <c r="A52" s="22" t="s">
        <v>35</v>
      </c>
      <c r="B52" s="228" t="s">
        <v>64</v>
      </c>
      <c r="C52" s="23">
        <f t="shared" si="17"/>
        <v>227611.61523</v>
      </c>
      <c r="D52" s="23">
        <f t="shared" si="17"/>
        <v>206120.26560000004</v>
      </c>
      <c r="E52" s="24">
        <f t="shared" si="18"/>
        <v>0.9055788536613868</v>
      </c>
      <c r="F52" s="36">
        <v>270891.68497</v>
      </c>
      <c r="G52" s="23">
        <v>243368.84189000001</v>
      </c>
      <c r="H52" s="24">
        <f t="shared" si="19"/>
        <v>0.89839908492190146</v>
      </c>
      <c r="I52" s="36">
        <v>88870.279269999999</v>
      </c>
      <c r="J52" s="23">
        <v>87868.47825</v>
      </c>
      <c r="K52" s="24">
        <f t="shared" si="20"/>
        <v>0.98872737850911452</v>
      </c>
      <c r="L52" s="36">
        <v>132150.34901000001</v>
      </c>
      <c r="M52" s="23">
        <v>125117.05454</v>
      </c>
      <c r="N52" s="24">
        <f t="shared" si="21"/>
        <v>0.94677808630329241</v>
      </c>
      <c r="O52" s="20"/>
    </row>
    <row r="53" spans="1:15" ht="20.100000000000001" customHeight="1" x14ac:dyDescent="0.2">
      <c r="A53" s="22" t="s">
        <v>37</v>
      </c>
      <c r="B53" s="228" t="s">
        <v>65</v>
      </c>
      <c r="C53" s="23">
        <f t="shared" si="17"/>
        <v>81339.856960000005</v>
      </c>
      <c r="D53" s="23">
        <f t="shared" si="17"/>
        <v>75936.222320000001</v>
      </c>
      <c r="E53" s="24">
        <f t="shared" si="18"/>
        <v>0.93356719765738816</v>
      </c>
      <c r="F53" s="36">
        <v>76978.794280000002</v>
      </c>
      <c r="G53" s="23">
        <v>85569.978870000006</v>
      </c>
      <c r="H53" s="24">
        <f t="shared" si="19"/>
        <v>1.1116045616244745</v>
      </c>
      <c r="I53" s="36">
        <v>32437.81551</v>
      </c>
      <c r="J53" s="23">
        <v>32139.65554</v>
      </c>
      <c r="K53" s="24">
        <f t="shared" si="20"/>
        <v>0.99080825988704191</v>
      </c>
      <c r="L53" s="36">
        <v>28076.752830000001</v>
      </c>
      <c r="M53" s="23">
        <v>41773.412089999998</v>
      </c>
      <c r="N53" s="24">
        <f t="shared" si="21"/>
        <v>1.487829178214837</v>
      </c>
      <c r="O53" s="20"/>
    </row>
    <row r="54" spans="1:15" s="97" customFormat="1" ht="20.100000000000001" customHeight="1" x14ac:dyDescent="0.2">
      <c r="A54" s="22" t="s">
        <v>39</v>
      </c>
      <c r="B54" s="228" t="s">
        <v>66</v>
      </c>
      <c r="C54" s="23">
        <f t="shared" si="17"/>
        <v>7025.2078999999994</v>
      </c>
      <c r="D54" s="23">
        <f t="shared" si="17"/>
        <v>6214.3772400000007</v>
      </c>
      <c r="E54" s="24">
        <f t="shared" si="18"/>
        <v>0.8845826811758839</v>
      </c>
      <c r="F54" s="36">
        <v>1099.81953</v>
      </c>
      <c r="G54" s="23">
        <v>1353.17443</v>
      </c>
      <c r="H54" s="24">
        <f t="shared" si="19"/>
        <v>1.2303604301334783</v>
      </c>
      <c r="I54" s="36">
        <v>5925.9730399999999</v>
      </c>
      <c r="J54" s="23">
        <v>4862.0222700000004</v>
      </c>
      <c r="K54" s="24">
        <f t="shared" si="20"/>
        <v>0.82045973499737701</v>
      </c>
      <c r="L54" s="36">
        <v>0.58467000000000002</v>
      </c>
      <c r="M54" s="23">
        <v>0.81945999999999997</v>
      </c>
      <c r="N54" s="24">
        <f t="shared" si="21"/>
        <v>1.4015769579420869</v>
      </c>
      <c r="O54" s="20"/>
    </row>
    <row r="55" spans="1:15" s="97" customFormat="1" ht="20.100000000000001" customHeight="1" x14ac:dyDescent="0.2">
      <c r="A55" s="22" t="s">
        <v>41</v>
      </c>
      <c r="B55" s="228" t="s">
        <v>67</v>
      </c>
      <c r="C55" s="23">
        <f t="shared" si="17"/>
        <v>293688.97158999997</v>
      </c>
      <c r="D55" s="23">
        <f t="shared" si="17"/>
        <v>304405.35570999997</v>
      </c>
      <c r="E55" s="24">
        <f t="shared" si="18"/>
        <v>1.0364888884386181</v>
      </c>
      <c r="F55" s="36">
        <v>357146.79758000001</v>
      </c>
      <c r="G55" s="23">
        <v>303028.24985999998</v>
      </c>
      <c r="H55" s="24">
        <f t="shared" si="19"/>
        <v>0.84846973825132055</v>
      </c>
      <c r="I55" s="36">
        <v>69576.958780000001</v>
      </c>
      <c r="J55" s="23">
        <v>68362.228799999997</v>
      </c>
      <c r="K55" s="24">
        <f t="shared" si="20"/>
        <v>0.98254120327620331</v>
      </c>
      <c r="L55" s="36">
        <v>133034.78477</v>
      </c>
      <c r="M55" s="23">
        <v>66985.122950000004</v>
      </c>
      <c r="N55" s="24">
        <f t="shared" si="21"/>
        <v>0.50351585163089974</v>
      </c>
      <c r="O55" s="20"/>
    </row>
    <row r="56" spans="1:15" s="97" customFormat="1" ht="20.100000000000001" customHeight="1" x14ac:dyDescent="0.2">
      <c r="A56" s="22" t="s">
        <v>43</v>
      </c>
      <c r="B56" s="228" t="s">
        <v>68</v>
      </c>
      <c r="C56" s="23">
        <f t="shared" si="17"/>
        <v>232365.49213000003</v>
      </c>
      <c r="D56" s="23">
        <f t="shared" si="17"/>
        <v>254984.03727999999</v>
      </c>
      <c r="E56" s="24">
        <f t="shared" si="18"/>
        <v>1.0973403793423238</v>
      </c>
      <c r="F56" s="36">
        <v>214610.70949000001</v>
      </c>
      <c r="G56" s="23">
        <v>223531.52606999999</v>
      </c>
      <c r="H56" s="24">
        <f t="shared" si="19"/>
        <v>1.0415674343614976</v>
      </c>
      <c r="I56" s="36">
        <v>29725.257809999999</v>
      </c>
      <c r="J56" s="23">
        <v>31471.036520000001</v>
      </c>
      <c r="K56" s="24">
        <f t="shared" si="20"/>
        <v>1.0587304817054504</v>
      </c>
      <c r="L56" s="36">
        <v>11970.47517</v>
      </c>
      <c r="M56" s="23">
        <v>18.525310000000001</v>
      </c>
      <c r="N56" s="24">
        <f t="shared" si="21"/>
        <v>1.5475835116744159E-3</v>
      </c>
      <c r="O56" s="20"/>
    </row>
    <row r="57" spans="1:15" ht="20.100000000000001" customHeight="1" x14ac:dyDescent="0.2">
      <c r="A57" s="22" t="s">
        <v>45</v>
      </c>
      <c r="B57" s="228" t="s">
        <v>69</v>
      </c>
      <c r="C57" s="23">
        <f t="shared" si="17"/>
        <v>4309838.6493399991</v>
      </c>
      <c r="D57" s="23">
        <f t="shared" si="17"/>
        <v>4529544.8385600001</v>
      </c>
      <c r="E57" s="24">
        <f t="shared" si="18"/>
        <v>1.050977822395659</v>
      </c>
      <c r="F57" s="36">
        <v>3481669.3377299998</v>
      </c>
      <c r="G57" s="23">
        <v>3669028.5161299999</v>
      </c>
      <c r="H57" s="24">
        <f t="shared" si="19"/>
        <v>1.0538130305395847</v>
      </c>
      <c r="I57" s="36">
        <v>972551.50424000004</v>
      </c>
      <c r="J57" s="23">
        <v>1016697.50229</v>
      </c>
      <c r="K57" s="24">
        <f t="shared" si="20"/>
        <v>1.045391938480932</v>
      </c>
      <c r="L57" s="36">
        <v>144382.19263000001</v>
      </c>
      <c r="M57" s="23">
        <v>156181.17986</v>
      </c>
      <c r="N57" s="24">
        <f t="shared" si="21"/>
        <v>1.0817205156333689</v>
      </c>
      <c r="O57" s="20"/>
    </row>
    <row r="58" spans="1:15" ht="20.100000000000001" customHeight="1" x14ac:dyDescent="0.2">
      <c r="A58" s="22" t="s">
        <v>47</v>
      </c>
      <c r="B58" s="228" t="s">
        <v>70</v>
      </c>
      <c r="C58" s="23">
        <f t="shared" si="17"/>
        <v>78767.659110000008</v>
      </c>
      <c r="D58" s="23">
        <f t="shared" si="17"/>
        <v>83010.166339999996</v>
      </c>
      <c r="E58" s="24">
        <f t="shared" si="18"/>
        <v>1.0538610297416009</v>
      </c>
      <c r="F58" s="36">
        <v>84808.153560000006</v>
      </c>
      <c r="G58" s="23">
        <v>92935.264779999998</v>
      </c>
      <c r="H58" s="24">
        <f t="shared" si="19"/>
        <v>1.0958293616692201</v>
      </c>
      <c r="I58" s="36">
        <v>46849.009669999999</v>
      </c>
      <c r="J58" s="23">
        <v>46886.89142</v>
      </c>
      <c r="K58" s="24">
        <f t="shared" si="20"/>
        <v>1.0008085923324066</v>
      </c>
      <c r="L58" s="36">
        <v>52889.504119999998</v>
      </c>
      <c r="M58" s="23">
        <v>56811.989860000001</v>
      </c>
      <c r="N58" s="24">
        <f t="shared" si="21"/>
        <v>1.0741637836327667</v>
      </c>
      <c r="O58" s="20"/>
    </row>
    <row r="59" spans="1:15" ht="20.100000000000001" customHeight="1" x14ac:dyDescent="0.2">
      <c r="A59" s="22" t="s">
        <v>49</v>
      </c>
      <c r="B59" s="228" t="s">
        <v>71</v>
      </c>
      <c r="C59" s="23">
        <f t="shared" si="17"/>
        <v>205408.18763999999</v>
      </c>
      <c r="D59" s="23">
        <f t="shared" si="17"/>
        <v>182409.69878999999</v>
      </c>
      <c r="E59" s="24">
        <f t="shared" si="18"/>
        <v>0.8880351892773265</v>
      </c>
      <c r="F59" s="36">
        <v>162074.00529999999</v>
      </c>
      <c r="G59" s="23">
        <v>129035.87222</v>
      </c>
      <c r="H59" s="24">
        <f t="shared" si="19"/>
        <v>0.7961540284091444</v>
      </c>
      <c r="I59" s="36">
        <v>43334.182339999999</v>
      </c>
      <c r="J59" s="23">
        <v>53373.826569999997</v>
      </c>
      <c r="K59" s="24">
        <f t="shared" si="20"/>
        <v>1.2316795584425466</v>
      </c>
      <c r="L59" s="36">
        <v>0</v>
      </c>
      <c r="M59" s="23">
        <v>0</v>
      </c>
      <c r="N59" s="24" t="str">
        <f t="shared" si="21"/>
        <v>X</v>
      </c>
      <c r="O59" s="20"/>
    </row>
    <row r="60" spans="1:15" ht="20.100000000000001" customHeight="1" x14ac:dyDescent="0.2">
      <c r="A60" s="22" t="s">
        <v>72</v>
      </c>
      <c r="B60" s="228" t="s">
        <v>73</v>
      </c>
      <c r="C60" s="23">
        <f t="shared" si="17"/>
        <v>55743.76320999999</v>
      </c>
      <c r="D60" s="23">
        <f t="shared" si="17"/>
        <v>57858.708749999998</v>
      </c>
      <c r="E60" s="24">
        <f t="shared" si="18"/>
        <v>1.0379404872977898</v>
      </c>
      <c r="F60" s="36">
        <v>47481.693529999997</v>
      </c>
      <c r="G60" s="23">
        <v>50025.904889999998</v>
      </c>
      <c r="H60" s="24">
        <f t="shared" si="19"/>
        <v>1.0535829952735891</v>
      </c>
      <c r="I60" s="36">
        <v>9409.2075000000004</v>
      </c>
      <c r="J60" s="23">
        <v>9555.0137400000003</v>
      </c>
      <c r="K60" s="24">
        <f t="shared" si="20"/>
        <v>1.0154961233451383</v>
      </c>
      <c r="L60" s="36">
        <v>1147.1378199999999</v>
      </c>
      <c r="M60" s="23">
        <v>1722.2098800000001</v>
      </c>
      <c r="N60" s="24">
        <f t="shared" si="21"/>
        <v>1.5013103482195367</v>
      </c>
      <c r="O60" s="20"/>
    </row>
    <row r="61" spans="1:15" ht="20.100000000000001" customHeight="1" x14ac:dyDescent="0.2">
      <c r="A61" s="22" t="s">
        <v>74</v>
      </c>
      <c r="B61" s="228" t="s">
        <v>75</v>
      </c>
      <c r="C61" s="23">
        <f t="shared" si="17"/>
        <v>44135.95018</v>
      </c>
      <c r="D61" s="23">
        <f t="shared" si="17"/>
        <v>51907.942890000006</v>
      </c>
      <c r="E61" s="24">
        <f t="shared" si="18"/>
        <v>1.1760921126270858</v>
      </c>
      <c r="F61" s="36">
        <v>25140.3694</v>
      </c>
      <c r="G61" s="23">
        <v>30844.11117</v>
      </c>
      <c r="H61" s="24">
        <f t="shared" si="19"/>
        <v>1.2268758139249936</v>
      </c>
      <c r="I61" s="36">
        <v>19049.88264</v>
      </c>
      <c r="J61" s="23">
        <v>21131.03254</v>
      </c>
      <c r="K61" s="24">
        <f t="shared" si="20"/>
        <v>1.109247386943482</v>
      </c>
      <c r="L61" s="36">
        <v>54.301859999999998</v>
      </c>
      <c r="M61" s="23">
        <v>67.200819999999993</v>
      </c>
      <c r="N61" s="24">
        <f t="shared" si="21"/>
        <v>1.2375417711290184</v>
      </c>
      <c r="O61" s="20"/>
    </row>
    <row r="62" spans="1:15" ht="20.100000000000001" customHeight="1" x14ac:dyDescent="0.2">
      <c r="A62" s="22" t="s">
        <v>76</v>
      </c>
      <c r="B62" s="228" t="s">
        <v>77</v>
      </c>
      <c r="C62" s="23">
        <f t="shared" si="17"/>
        <v>152681.28939999998</v>
      </c>
      <c r="D62" s="23">
        <f t="shared" si="17"/>
        <v>105198.44986000002</v>
      </c>
      <c r="E62" s="24">
        <f t="shared" si="18"/>
        <v>0.6890068211593191</v>
      </c>
      <c r="F62" s="36">
        <v>164512.64455999999</v>
      </c>
      <c r="G62" s="23">
        <v>164164.73811000001</v>
      </c>
      <c r="H62" s="24">
        <f t="shared" si="19"/>
        <v>0.99788522972850824</v>
      </c>
      <c r="I62" s="36">
        <v>80210.012910000005</v>
      </c>
      <c r="J62" s="23">
        <v>81566.566089999993</v>
      </c>
      <c r="K62" s="24">
        <f t="shared" si="20"/>
        <v>1.0169125166644981</v>
      </c>
      <c r="L62" s="36">
        <v>92041.368069999997</v>
      </c>
      <c r="M62" s="23">
        <v>140532.85433999999</v>
      </c>
      <c r="N62" s="24">
        <f t="shared" si="21"/>
        <v>1.5268444753354913</v>
      </c>
      <c r="O62" s="20"/>
    </row>
    <row r="63" spans="1:15" ht="20.100000000000001" customHeight="1" x14ac:dyDescent="0.2">
      <c r="A63" s="22" t="s">
        <v>78</v>
      </c>
      <c r="B63" s="228" t="s">
        <v>79</v>
      </c>
      <c r="C63" s="23">
        <f t="shared" si="17"/>
        <v>155562.37072000001</v>
      </c>
      <c r="D63" s="23">
        <f t="shared" si="17"/>
        <v>167769.45454000001</v>
      </c>
      <c r="E63" s="24">
        <f t="shared" si="18"/>
        <v>1.0784706723322686</v>
      </c>
      <c r="F63" s="36">
        <v>147688.84933</v>
      </c>
      <c r="G63" s="23">
        <v>157302.77174</v>
      </c>
      <c r="H63" s="24">
        <f t="shared" si="19"/>
        <v>1.0650957906004019</v>
      </c>
      <c r="I63" s="36">
        <v>28607.17008</v>
      </c>
      <c r="J63" s="23">
        <v>24652.80358</v>
      </c>
      <c r="K63" s="24">
        <f t="shared" si="20"/>
        <v>0.86177009159096807</v>
      </c>
      <c r="L63" s="36">
        <v>20733.648690000002</v>
      </c>
      <c r="M63" s="23">
        <v>14186.120779999999</v>
      </c>
      <c r="N63" s="24">
        <f t="shared" si="21"/>
        <v>0.68420763716528454</v>
      </c>
      <c r="O63" s="20"/>
    </row>
    <row r="64" spans="1:15" ht="20.100000000000001" customHeight="1" x14ac:dyDescent="0.2">
      <c r="A64" s="22" t="s">
        <v>80</v>
      </c>
      <c r="B64" s="228" t="s">
        <v>81</v>
      </c>
      <c r="C64" s="23">
        <f t="shared" si="17"/>
        <v>776022.64569999999</v>
      </c>
      <c r="D64" s="23">
        <f t="shared" si="17"/>
        <v>967306.58967999998</v>
      </c>
      <c r="E64" s="24">
        <f t="shared" si="18"/>
        <v>1.2464927345096419</v>
      </c>
      <c r="F64" s="36">
        <v>927618.84409999999</v>
      </c>
      <c r="G64" s="23">
        <v>1174361.5863099999</v>
      </c>
      <c r="H64" s="24">
        <f t="shared" si="19"/>
        <v>1.2659958276822159</v>
      </c>
      <c r="I64" s="36">
        <v>299617.57725999999</v>
      </c>
      <c r="J64" s="23">
        <v>338669.36307999998</v>
      </c>
      <c r="K64" s="24">
        <f t="shared" si="20"/>
        <v>1.1303387677623196</v>
      </c>
      <c r="L64" s="36">
        <v>451213.77565999998</v>
      </c>
      <c r="M64" s="23">
        <v>545724.35970999999</v>
      </c>
      <c r="N64" s="24">
        <f t="shared" si="21"/>
        <v>1.2094585519064824</v>
      </c>
      <c r="O64" s="20"/>
    </row>
    <row r="65" spans="1:15" ht="20.100000000000001" customHeight="1" x14ac:dyDescent="0.2">
      <c r="A65" s="22" t="s">
        <v>82</v>
      </c>
      <c r="B65" s="228" t="s">
        <v>83</v>
      </c>
      <c r="C65" s="23">
        <f t="shared" si="17"/>
        <v>2586592.5013600001</v>
      </c>
      <c r="D65" s="23">
        <f t="shared" si="17"/>
        <v>3108273.2171300002</v>
      </c>
      <c r="E65" s="24">
        <f t="shared" si="18"/>
        <v>1.2016864718720504</v>
      </c>
      <c r="F65" s="36">
        <v>2329610.6981600001</v>
      </c>
      <c r="G65" s="23">
        <v>2833482.9865000001</v>
      </c>
      <c r="H65" s="24">
        <f t="shared" si="19"/>
        <v>1.2162903392991689</v>
      </c>
      <c r="I65" s="36">
        <v>302753.47863999999</v>
      </c>
      <c r="J65" s="23">
        <v>333867.44173999998</v>
      </c>
      <c r="K65" s="24">
        <f t="shared" si="20"/>
        <v>1.1027699606946455</v>
      </c>
      <c r="L65" s="36">
        <v>45771.675439999999</v>
      </c>
      <c r="M65" s="23">
        <v>59077.211109999997</v>
      </c>
      <c r="N65" s="24">
        <f t="shared" si="21"/>
        <v>1.2906936558929685</v>
      </c>
      <c r="O65" s="20"/>
    </row>
    <row r="66" spans="1:15" ht="19.5" customHeight="1" thickBot="1" x14ac:dyDescent="0.25">
      <c r="A66" s="22" t="s">
        <v>84</v>
      </c>
      <c r="B66" s="17" t="s">
        <v>85</v>
      </c>
      <c r="C66" s="23">
        <f t="shared" ref="C66:D67" si="22">+F66+I66-L66</f>
        <v>33052.730049999998</v>
      </c>
      <c r="D66" s="23">
        <f t="shared" si="22"/>
        <v>35901.305560000001</v>
      </c>
      <c r="E66" s="24">
        <f t="shared" si="18"/>
        <v>1.0861827602649119</v>
      </c>
      <c r="F66" s="36">
        <v>26073.113109999998</v>
      </c>
      <c r="G66" s="23">
        <v>29627.77594</v>
      </c>
      <c r="H66" s="24">
        <f t="shared" si="19"/>
        <v>1.1363344229361187</v>
      </c>
      <c r="I66" s="36">
        <v>6979.6169399999999</v>
      </c>
      <c r="J66" s="23">
        <v>6273.5296200000003</v>
      </c>
      <c r="K66" s="24">
        <f t="shared" si="20"/>
        <v>0.89883580631002369</v>
      </c>
      <c r="L66" s="36">
        <v>0</v>
      </c>
      <c r="M66" s="23">
        <v>0</v>
      </c>
      <c r="N66" s="24" t="str">
        <f t="shared" si="21"/>
        <v>X</v>
      </c>
      <c r="O66" s="20"/>
    </row>
    <row r="67" spans="1:15" s="97" customFormat="1" ht="20.100000000000001" customHeight="1" thickBot="1" x14ac:dyDescent="0.25">
      <c r="A67" s="25"/>
      <c r="B67" s="39" t="s">
        <v>10</v>
      </c>
      <c r="C67" s="27">
        <f t="shared" si="22"/>
        <v>14956881.591200003</v>
      </c>
      <c r="D67" s="27">
        <f>SUM(D40:D66)</f>
        <v>16152021.786309998</v>
      </c>
      <c r="E67" s="28">
        <f t="shared" ref="E67" si="23">+IF(C67=0,"X",D67/C67)</f>
        <v>1.079905706802758</v>
      </c>
      <c r="F67" s="27">
        <f>SUM(F40:F66)</f>
        <v>14086197.403040001</v>
      </c>
      <c r="G67" s="27">
        <f>SUM(G40:G66)</f>
        <v>15136458.300769998</v>
      </c>
      <c r="H67" s="28">
        <f t="shared" ref="H67" si="24">+IF(F67=0,"X",G67/F67)</f>
        <v>1.0745595754254682</v>
      </c>
      <c r="I67" s="27">
        <f>SUM(I40:I66)</f>
        <v>3165726.0779300001</v>
      </c>
      <c r="J67" s="27">
        <f>SUM(J40:J66)</f>
        <v>3306753.6003400004</v>
      </c>
      <c r="K67" s="28">
        <f t="shared" ref="K67" si="25">+IF(I67=0,"X",J67/I67)</f>
        <v>1.0445482391522058</v>
      </c>
      <c r="L67" s="27">
        <f>SUM(L40:L66)</f>
        <v>2295041.8897699998</v>
      </c>
      <c r="M67" s="27">
        <f>SUM(M40:M66)</f>
        <v>2291190.1148000001</v>
      </c>
      <c r="N67" s="28">
        <f t="shared" ref="N67" si="26">+IF(L67=0,"X",M67/L67)</f>
        <v>0.99832169731316511</v>
      </c>
      <c r="O67" s="20"/>
    </row>
    <row r="68" spans="1:15" ht="20.100000000000001" customHeight="1" x14ac:dyDescent="0.2"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</row>
    <row r="69" spans="1:15" ht="20.100000000000001" customHeight="1" x14ac:dyDescent="0.2">
      <c r="A69" s="229" t="s">
        <v>155</v>
      </c>
      <c r="B69" s="229"/>
      <c r="C69" s="229"/>
      <c r="D69" s="229"/>
      <c r="E69" s="229"/>
      <c r="F69" s="229"/>
      <c r="G69" s="229"/>
      <c r="H69" s="229"/>
      <c r="I69" s="229"/>
      <c r="J69" s="229"/>
    </row>
    <row r="70" spans="1:15" ht="20.100000000000001" customHeight="1" thickBot="1" x14ac:dyDescent="0.25">
      <c r="A70" s="98"/>
      <c r="B70" s="98"/>
      <c r="C70" s="98"/>
      <c r="D70" s="98"/>
      <c r="E70" s="98"/>
      <c r="F70" s="98"/>
      <c r="G70" s="98"/>
      <c r="H70" s="98"/>
      <c r="I70" s="98"/>
      <c r="J70" s="98"/>
    </row>
    <row r="71" spans="1:15" ht="20.100000000000001" customHeight="1" x14ac:dyDescent="0.2">
      <c r="A71" s="230"/>
      <c r="B71" s="230"/>
      <c r="C71" s="231" t="s">
        <v>156</v>
      </c>
      <c r="D71" s="231"/>
      <c r="E71" s="232" t="s">
        <v>157</v>
      </c>
      <c r="F71" s="233"/>
      <c r="G71" s="231" t="s">
        <v>156</v>
      </c>
      <c r="H71" s="231"/>
      <c r="I71" s="232" t="s">
        <v>157</v>
      </c>
      <c r="J71" s="233"/>
    </row>
    <row r="72" spans="1:15" ht="20.100000000000001" customHeight="1" thickBot="1" x14ac:dyDescent="0.25">
      <c r="A72" s="234" t="s">
        <v>1</v>
      </c>
      <c r="B72" s="234" t="s">
        <v>2</v>
      </c>
      <c r="C72" s="235" t="s">
        <v>158</v>
      </c>
      <c r="D72" s="235"/>
      <c r="E72" s="236" t="s">
        <v>159</v>
      </c>
      <c r="F72" s="237"/>
      <c r="G72" s="235" t="s">
        <v>160</v>
      </c>
      <c r="H72" s="235"/>
      <c r="I72" s="236" t="s">
        <v>159</v>
      </c>
      <c r="J72" s="237"/>
    </row>
    <row r="73" spans="1:15" ht="20.100000000000001" customHeight="1" thickBot="1" x14ac:dyDescent="0.25">
      <c r="A73" s="234"/>
      <c r="B73" s="238"/>
      <c r="C73" s="34">
        <f>+C5</f>
        <v>2024</v>
      </c>
      <c r="D73" s="34">
        <f>+D5</f>
        <v>2025</v>
      </c>
      <c r="E73" s="34">
        <f>+C73</f>
        <v>2024</v>
      </c>
      <c r="F73" s="34">
        <f t="shared" ref="F73:J73" si="27">+D73</f>
        <v>2025</v>
      </c>
      <c r="G73" s="34">
        <f t="shared" si="27"/>
        <v>2024</v>
      </c>
      <c r="H73" s="34">
        <f t="shared" si="27"/>
        <v>2025</v>
      </c>
      <c r="I73" s="34">
        <f t="shared" si="27"/>
        <v>2024</v>
      </c>
      <c r="J73" s="34">
        <f t="shared" si="27"/>
        <v>2025</v>
      </c>
    </row>
    <row r="74" spans="1:15" ht="20.100000000000001" customHeight="1" x14ac:dyDescent="0.2">
      <c r="A74" s="239" t="s">
        <v>6</v>
      </c>
      <c r="B74" s="161" t="s">
        <v>246</v>
      </c>
      <c r="C74" s="38">
        <f t="shared" ref="C74:J74" si="28">+C103</f>
        <v>3985286.4214600003</v>
      </c>
      <c r="D74" s="38">
        <f t="shared" si="28"/>
        <v>4106338.6031400003</v>
      </c>
      <c r="E74" s="240">
        <f t="shared" si="28"/>
        <v>0.16886617542609952</v>
      </c>
      <c r="F74" s="241">
        <f t="shared" si="28"/>
        <v>0.16543123371361745</v>
      </c>
      <c r="G74" s="38">
        <f t="shared" si="28"/>
        <v>2258344.0829300005</v>
      </c>
      <c r="H74" s="38">
        <f t="shared" si="28"/>
        <v>2354030.46202</v>
      </c>
      <c r="I74" s="240">
        <f t="shared" si="28"/>
        <v>9.5691473021113929E-2</v>
      </c>
      <c r="J74" s="241">
        <f t="shared" si="28"/>
        <v>9.483634964579378E-2</v>
      </c>
      <c r="K74" s="20"/>
      <c r="L74" s="21"/>
      <c r="M74" s="20"/>
      <c r="N74" s="21"/>
      <c r="O74" s="20"/>
    </row>
    <row r="75" spans="1:15" ht="20.100000000000001" customHeight="1" thickBot="1" x14ac:dyDescent="0.25">
      <c r="A75" s="242" t="s">
        <v>8</v>
      </c>
      <c r="B75" s="165" t="s">
        <v>247</v>
      </c>
      <c r="C75" s="38">
        <f t="shared" ref="C75:J75" si="29">+C137</f>
        <v>14086197.403040001</v>
      </c>
      <c r="D75" s="38">
        <f t="shared" si="29"/>
        <v>15136458.300769998</v>
      </c>
      <c r="E75" s="243">
        <f t="shared" si="29"/>
        <v>0.22693434020476744</v>
      </c>
      <c r="F75" s="244">
        <f t="shared" si="29"/>
        <v>0.23008327652219404</v>
      </c>
      <c r="G75" s="38">
        <f t="shared" si="29"/>
        <v>3165726.0779300001</v>
      </c>
      <c r="H75" s="38">
        <f t="shared" si="29"/>
        <v>3306753.6003400004</v>
      </c>
      <c r="I75" s="243">
        <f t="shared" si="29"/>
        <v>5.100112814044671E-2</v>
      </c>
      <c r="J75" s="244">
        <f t="shared" si="29"/>
        <v>5.0264644998168781E-2</v>
      </c>
      <c r="K75" s="20"/>
      <c r="L75" s="21"/>
      <c r="M75" s="20"/>
      <c r="N75" s="21"/>
      <c r="O75" s="20"/>
    </row>
    <row r="76" spans="1:15" ht="20.100000000000001" customHeight="1" thickBot="1" x14ac:dyDescent="0.25">
      <c r="A76" s="245"/>
      <c r="B76" s="245" t="s">
        <v>10</v>
      </c>
      <c r="C76" s="246">
        <f>SUM(C74:C75)</f>
        <v>18071483.824500002</v>
      </c>
      <c r="D76" s="145">
        <f>SUM(D74:D75)</f>
        <v>19242796.903909996</v>
      </c>
      <c r="E76" s="247">
        <v>0.21093815915532391</v>
      </c>
      <c r="F76" s="248">
        <v>0.21237204899804502</v>
      </c>
      <c r="G76" s="246">
        <f>SUM(G74:G75)</f>
        <v>5424070.1608600002</v>
      </c>
      <c r="H76" s="145">
        <f>SUM(H74:H75)</f>
        <v>5660784.0623599999</v>
      </c>
      <c r="I76" s="247">
        <v>6.3312088037285788E-2</v>
      </c>
      <c r="J76" s="248">
        <v>6.2474925878087582E-2</v>
      </c>
      <c r="K76" s="20"/>
      <c r="L76" s="21"/>
      <c r="M76" s="20"/>
      <c r="N76" s="21"/>
      <c r="O76" s="20"/>
    </row>
    <row r="77" spans="1:15" ht="20.100000000000001" customHeight="1" x14ac:dyDescent="0.2">
      <c r="C77" s="115"/>
      <c r="D77" s="115"/>
      <c r="E77" s="249"/>
      <c r="F77" s="249"/>
      <c r="G77" s="115"/>
      <c r="H77" s="115"/>
      <c r="I77" s="249"/>
      <c r="J77" s="249"/>
      <c r="L77" s="21"/>
      <c r="N77" s="21"/>
    </row>
    <row r="78" spans="1:15" ht="20.100000000000001" customHeight="1" x14ac:dyDescent="0.2">
      <c r="A78" s="185" t="s">
        <v>161</v>
      </c>
      <c r="B78" s="185"/>
      <c r="C78" s="185"/>
      <c r="D78" s="185"/>
      <c r="E78" s="250"/>
      <c r="F78" s="250"/>
      <c r="G78" s="185"/>
      <c r="H78" s="185"/>
      <c r="I78" s="250"/>
      <c r="J78" s="250"/>
      <c r="L78" s="21"/>
      <c r="N78" s="21"/>
    </row>
    <row r="79" spans="1:15" ht="20.100000000000001" customHeight="1" thickBot="1" x14ac:dyDescent="0.25">
      <c r="A79" s="98"/>
      <c r="B79" s="98"/>
      <c r="C79" s="98"/>
      <c r="D79" s="98"/>
      <c r="E79" s="251"/>
      <c r="F79" s="251"/>
      <c r="G79" s="98"/>
      <c r="H79" s="98"/>
      <c r="I79" s="251"/>
      <c r="J79" s="251"/>
      <c r="L79" s="21"/>
      <c r="N79" s="21"/>
    </row>
    <row r="80" spans="1:15" ht="20.100000000000001" customHeight="1" x14ac:dyDescent="0.2">
      <c r="A80" s="230"/>
      <c r="B80" s="230"/>
      <c r="C80" s="231" t="s">
        <v>156</v>
      </c>
      <c r="D80" s="231"/>
      <c r="E80" s="232" t="s">
        <v>157</v>
      </c>
      <c r="F80" s="233"/>
      <c r="G80" s="231" t="s">
        <v>156</v>
      </c>
      <c r="H80" s="231"/>
      <c r="I80" s="232" t="s">
        <v>157</v>
      </c>
      <c r="J80" s="233"/>
      <c r="L80" s="21"/>
      <c r="N80" s="21"/>
    </row>
    <row r="81" spans="1:15" ht="20.100000000000001" customHeight="1" thickBot="1" x14ac:dyDescent="0.25">
      <c r="A81" s="234" t="s">
        <v>1</v>
      </c>
      <c r="B81" s="234" t="s">
        <v>12</v>
      </c>
      <c r="C81" s="235" t="s">
        <v>158</v>
      </c>
      <c r="D81" s="235"/>
      <c r="E81" s="236" t="s">
        <v>159</v>
      </c>
      <c r="F81" s="237"/>
      <c r="G81" s="235" t="s">
        <v>160</v>
      </c>
      <c r="H81" s="235"/>
      <c r="I81" s="236" t="s">
        <v>159</v>
      </c>
      <c r="J81" s="237"/>
      <c r="L81" s="21"/>
      <c r="N81" s="21"/>
    </row>
    <row r="82" spans="1:15" ht="20.100000000000001" customHeight="1" thickBot="1" x14ac:dyDescent="0.25">
      <c r="A82" s="222"/>
      <c r="B82" s="252"/>
      <c r="C82" s="34">
        <f>+C73</f>
        <v>2024</v>
      </c>
      <c r="D82" s="34">
        <f t="shared" ref="D82:J82" si="30">+D73</f>
        <v>2025</v>
      </c>
      <c r="E82" s="34">
        <f t="shared" si="30"/>
        <v>2024</v>
      </c>
      <c r="F82" s="34">
        <f t="shared" si="30"/>
        <v>2025</v>
      </c>
      <c r="G82" s="34">
        <f t="shared" si="30"/>
        <v>2024</v>
      </c>
      <c r="H82" s="34">
        <f t="shared" si="30"/>
        <v>2025</v>
      </c>
      <c r="I82" s="34">
        <f t="shared" si="30"/>
        <v>2024</v>
      </c>
      <c r="J82" s="34">
        <f t="shared" si="30"/>
        <v>2025</v>
      </c>
      <c r="L82" s="21"/>
      <c r="N82" s="21"/>
    </row>
    <row r="83" spans="1:15" ht="20.100000000000001" customHeight="1" x14ac:dyDescent="0.2">
      <c r="A83" s="22" t="s">
        <v>6</v>
      </c>
      <c r="B83" s="35" t="s">
        <v>13</v>
      </c>
      <c r="C83" s="36">
        <f t="shared" ref="C83:D102" si="31">+F14</f>
        <v>402622.40843000001</v>
      </c>
      <c r="D83" s="36">
        <f t="shared" si="31"/>
        <v>458781.97729000001</v>
      </c>
      <c r="E83" s="253">
        <v>0.14567317208623987</v>
      </c>
      <c r="F83" s="253">
        <v>0.15553877084546755</v>
      </c>
      <c r="G83" s="36">
        <f t="shared" ref="G83:H102" si="32">+I14</f>
        <v>267102.13585000002</v>
      </c>
      <c r="H83" s="36">
        <f t="shared" si="32"/>
        <v>268501.04848</v>
      </c>
      <c r="I83" s="253">
        <v>9.6640461597765501E-2</v>
      </c>
      <c r="J83" s="254">
        <v>9.1028691445087365E-2</v>
      </c>
      <c r="K83" s="20"/>
      <c r="L83" s="21"/>
      <c r="M83" s="20"/>
      <c r="N83" s="21"/>
      <c r="O83" s="20"/>
    </row>
    <row r="84" spans="1:15" ht="20.100000000000001" customHeight="1" x14ac:dyDescent="0.2">
      <c r="A84" s="22" t="s">
        <v>8</v>
      </c>
      <c r="B84" s="35" t="s">
        <v>14</v>
      </c>
      <c r="C84" s="36">
        <f t="shared" si="31"/>
        <v>69182.988039999997</v>
      </c>
      <c r="D84" s="36">
        <f t="shared" si="31"/>
        <v>83384.520569999993</v>
      </c>
      <c r="E84" s="253">
        <v>0.15094633412989572</v>
      </c>
      <c r="F84" s="253">
        <v>0.16373560512598212</v>
      </c>
      <c r="G84" s="36">
        <f t="shared" si="32"/>
        <v>22349.288990000001</v>
      </c>
      <c r="H84" s="36">
        <f t="shared" si="32"/>
        <v>28274.106930000002</v>
      </c>
      <c r="I84" s="253">
        <v>4.8762612587644166E-2</v>
      </c>
      <c r="J84" s="254">
        <v>5.5519633331631388E-2</v>
      </c>
      <c r="K84" s="20"/>
      <c r="L84" s="21"/>
      <c r="M84" s="20"/>
      <c r="N84" s="21"/>
      <c r="O84" s="20"/>
    </row>
    <row r="85" spans="1:15" ht="20.100000000000001" customHeight="1" x14ac:dyDescent="0.2">
      <c r="A85" s="22" t="s">
        <v>15</v>
      </c>
      <c r="B85" s="35" t="s">
        <v>16</v>
      </c>
      <c r="C85" s="36">
        <f t="shared" si="31"/>
        <v>185068.14851</v>
      </c>
      <c r="D85" s="36">
        <f t="shared" si="31"/>
        <v>184180.61043</v>
      </c>
      <c r="E85" s="253">
        <v>0.65011633992202655</v>
      </c>
      <c r="F85" s="253">
        <v>0.56208542547668328</v>
      </c>
      <c r="G85" s="36">
        <f t="shared" si="32"/>
        <v>36636.391940000001</v>
      </c>
      <c r="H85" s="36">
        <f t="shared" si="32"/>
        <v>37430.775880000001</v>
      </c>
      <c r="I85" s="253">
        <v>0.12869808893503171</v>
      </c>
      <c r="J85" s="254">
        <v>0.1142318593543179</v>
      </c>
      <c r="K85" s="20"/>
      <c r="L85" s="21"/>
      <c r="M85" s="20"/>
      <c r="N85" s="21"/>
      <c r="O85" s="20"/>
    </row>
    <row r="86" spans="1:15" ht="20.100000000000001" customHeight="1" x14ac:dyDescent="0.2">
      <c r="A86" s="22" t="s">
        <v>17</v>
      </c>
      <c r="B86" s="35" t="s">
        <v>18</v>
      </c>
      <c r="C86" s="36">
        <f t="shared" si="31"/>
        <v>176450.26410999999</v>
      </c>
      <c r="D86" s="36">
        <f t="shared" si="31"/>
        <v>206630.95134</v>
      </c>
      <c r="E86" s="253">
        <v>0.27125889120397645</v>
      </c>
      <c r="F86" s="253">
        <v>0.28436117430935987</v>
      </c>
      <c r="G86" s="36">
        <f t="shared" si="32"/>
        <v>45979.035089999998</v>
      </c>
      <c r="H86" s="36">
        <f t="shared" si="32"/>
        <v>51390.267619999999</v>
      </c>
      <c r="I86" s="253">
        <v>7.0684065790725475E-2</v>
      </c>
      <c r="J86" s="254">
        <v>7.0722206686499353E-2</v>
      </c>
      <c r="K86" s="20"/>
      <c r="L86" s="21"/>
      <c r="M86" s="20"/>
      <c r="N86" s="21"/>
      <c r="O86" s="20"/>
    </row>
    <row r="87" spans="1:15" ht="20.100000000000001" customHeight="1" x14ac:dyDescent="0.2">
      <c r="A87" s="22" t="s">
        <v>19</v>
      </c>
      <c r="B87" s="35" t="s">
        <v>20</v>
      </c>
      <c r="C87" s="36">
        <f t="shared" si="31"/>
        <v>12137.656849999999</v>
      </c>
      <c r="D87" s="36">
        <f t="shared" si="31"/>
        <v>-90542.294720000005</v>
      </c>
      <c r="E87" s="253">
        <v>4.6636655989998617E-2</v>
      </c>
      <c r="F87" s="253">
        <v>0.5837416853177515</v>
      </c>
      <c r="G87" s="36">
        <f t="shared" si="32"/>
        <v>36359.399100000002</v>
      </c>
      <c r="H87" s="36">
        <f t="shared" si="32"/>
        <v>36478.260020000002</v>
      </c>
      <c r="I87" s="253">
        <v>0.13970412978265781</v>
      </c>
      <c r="J87" s="254">
        <v>-0.23518159162394547</v>
      </c>
      <c r="K87" s="20"/>
      <c r="L87" s="21"/>
      <c r="M87" s="20"/>
      <c r="N87" s="21"/>
      <c r="O87" s="20"/>
    </row>
    <row r="88" spans="1:15" ht="20.100000000000001" customHeight="1" x14ac:dyDescent="0.2">
      <c r="A88" s="22" t="s">
        <v>21</v>
      </c>
      <c r="B88" s="35" t="s">
        <v>22</v>
      </c>
      <c r="C88" s="36">
        <f t="shared" si="31"/>
        <v>255761.71397000001</v>
      </c>
      <c r="D88" s="36">
        <f t="shared" si="31"/>
        <v>266851.60162999999</v>
      </c>
      <c r="E88" s="253">
        <v>0.26073133981758168</v>
      </c>
      <c r="F88" s="253">
        <v>0.2649559196306317</v>
      </c>
      <c r="G88" s="36">
        <f t="shared" si="32"/>
        <v>74919.042159999997</v>
      </c>
      <c r="H88" s="36">
        <f t="shared" si="32"/>
        <v>75073.455409999995</v>
      </c>
      <c r="I88" s="253">
        <v>7.6374770629344196E-2</v>
      </c>
      <c r="J88" s="254">
        <v>7.4540142523055283E-2</v>
      </c>
      <c r="K88" s="20"/>
      <c r="L88" s="21"/>
      <c r="M88" s="20"/>
      <c r="N88" s="21"/>
      <c r="O88" s="20"/>
    </row>
    <row r="89" spans="1:15" ht="20.100000000000001" customHeight="1" x14ac:dyDescent="0.2">
      <c r="A89" s="22" t="s">
        <v>23</v>
      </c>
      <c r="B89" s="35" t="s">
        <v>24</v>
      </c>
      <c r="C89" s="36">
        <f t="shared" si="31"/>
        <v>6993.4546700000001</v>
      </c>
      <c r="D89" s="36">
        <f t="shared" si="31"/>
        <v>7733.0543500000003</v>
      </c>
      <c r="E89" s="253">
        <v>0.31273480701631329</v>
      </c>
      <c r="F89" s="253">
        <v>0.31173981276262019</v>
      </c>
      <c r="G89" s="36">
        <f t="shared" si="32"/>
        <v>3183.1710699999999</v>
      </c>
      <c r="H89" s="36">
        <f t="shared" si="32"/>
        <v>4082.6928800000001</v>
      </c>
      <c r="I89" s="253">
        <v>0.14234572714780483</v>
      </c>
      <c r="J89" s="254">
        <v>0.16458411597462552</v>
      </c>
      <c r="K89" s="20"/>
      <c r="L89" s="21"/>
      <c r="M89" s="20"/>
      <c r="N89" s="21"/>
      <c r="O89" s="20"/>
    </row>
    <row r="90" spans="1:15" ht="20.100000000000001" customHeight="1" x14ac:dyDescent="0.2">
      <c r="A90" s="22" t="s">
        <v>25</v>
      </c>
      <c r="B90" s="35" t="s">
        <v>26</v>
      </c>
      <c r="C90" s="36">
        <f t="shared" si="31"/>
        <v>598531.29909999995</v>
      </c>
      <c r="D90" s="36">
        <f t="shared" si="31"/>
        <v>619836.20577999996</v>
      </c>
      <c r="E90" s="253">
        <v>0.25633637095804485</v>
      </c>
      <c r="F90" s="253">
        <v>0.26251971339015845</v>
      </c>
      <c r="G90" s="36">
        <f t="shared" si="32"/>
        <v>245759.16451</v>
      </c>
      <c r="H90" s="36">
        <f t="shared" si="32"/>
        <v>236309.59333999999</v>
      </c>
      <c r="I90" s="253">
        <v>0.10525266173197947</v>
      </c>
      <c r="J90" s="254">
        <v>0.10008438703075739</v>
      </c>
      <c r="K90" s="20"/>
      <c r="L90" s="21"/>
      <c r="M90" s="20"/>
      <c r="N90" s="21"/>
      <c r="O90" s="20"/>
    </row>
    <row r="91" spans="1:15" ht="20.100000000000001" customHeight="1" x14ac:dyDescent="0.2">
      <c r="A91" s="22" t="s">
        <v>27</v>
      </c>
      <c r="B91" s="35" t="s">
        <v>28</v>
      </c>
      <c r="C91" s="36">
        <f t="shared" si="31"/>
        <v>16529.010180000001</v>
      </c>
      <c r="D91" s="36">
        <f t="shared" si="31"/>
        <v>8701.9896800000006</v>
      </c>
      <c r="E91" s="253">
        <v>0.34907996241664974</v>
      </c>
      <c r="F91" s="253">
        <v>0.23206064503123774</v>
      </c>
      <c r="G91" s="36">
        <f t="shared" si="32"/>
        <v>26321.45751</v>
      </c>
      <c r="H91" s="36">
        <f t="shared" si="32"/>
        <v>26261.70621</v>
      </c>
      <c r="I91" s="253">
        <v>0.55588890673320657</v>
      </c>
      <c r="J91" s="254">
        <v>0.70033506207438545</v>
      </c>
      <c r="K91" s="20"/>
      <c r="L91" s="21"/>
      <c r="M91" s="20"/>
      <c r="N91" s="21"/>
      <c r="O91" s="20"/>
    </row>
    <row r="92" spans="1:15" ht="20.100000000000001" customHeight="1" x14ac:dyDescent="0.2">
      <c r="A92" s="22" t="s">
        <v>29</v>
      </c>
      <c r="B92" s="35" t="s">
        <v>30</v>
      </c>
      <c r="C92" s="36">
        <f t="shared" si="31"/>
        <v>57082.030250000003</v>
      </c>
      <c r="D92" s="36">
        <f t="shared" si="31"/>
        <v>-14571.4167</v>
      </c>
      <c r="E92" s="253">
        <v>0.21617287576252173</v>
      </c>
      <c r="F92" s="253">
        <v>-8.2364192721077242E-2</v>
      </c>
      <c r="G92" s="36">
        <f t="shared" si="32"/>
        <v>36862.184439999997</v>
      </c>
      <c r="H92" s="36">
        <f t="shared" si="32"/>
        <v>54099.536</v>
      </c>
      <c r="I92" s="253">
        <v>0.13959917652514262</v>
      </c>
      <c r="J92" s="254">
        <v>0.30579487917772991</v>
      </c>
      <c r="K92" s="20"/>
      <c r="L92" s="21"/>
      <c r="M92" s="20"/>
      <c r="N92" s="21"/>
      <c r="O92" s="20"/>
    </row>
    <row r="93" spans="1:15" ht="20.100000000000001" customHeight="1" x14ac:dyDescent="0.2">
      <c r="A93" s="22" t="s">
        <v>31</v>
      </c>
      <c r="B93" s="35" t="s">
        <v>32</v>
      </c>
      <c r="C93" s="36">
        <f t="shared" si="31"/>
        <v>16267.809740000001</v>
      </c>
      <c r="D93" s="36">
        <f t="shared" si="31"/>
        <v>15900.626920000001</v>
      </c>
      <c r="E93" s="253">
        <v>0.20950935909639731</v>
      </c>
      <c r="F93" s="253">
        <v>0.19962223290766973</v>
      </c>
      <c r="G93" s="36">
        <f t="shared" si="32"/>
        <v>12995.42647</v>
      </c>
      <c r="H93" s="36">
        <f t="shared" si="32"/>
        <v>12836.12609</v>
      </c>
      <c r="I93" s="253">
        <v>0.16736509182422102</v>
      </c>
      <c r="J93" s="254">
        <v>0.16114937888060302</v>
      </c>
      <c r="K93" s="20"/>
      <c r="L93" s="21"/>
      <c r="M93" s="20"/>
      <c r="N93" s="21"/>
      <c r="O93" s="20"/>
    </row>
    <row r="94" spans="1:15" ht="20.100000000000001" customHeight="1" x14ac:dyDescent="0.2">
      <c r="A94" s="22" t="s">
        <v>33</v>
      </c>
      <c r="B94" s="35" t="s">
        <v>34</v>
      </c>
      <c r="C94" s="36">
        <f t="shared" si="31"/>
        <v>787236.57059000002</v>
      </c>
      <c r="D94" s="36">
        <f t="shared" si="31"/>
        <v>833914.60918000003</v>
      </c>
      <c r="E94" s="253">
        <v>7.8154177591226823E-2</v>
      </c>
      <c r="F94" s="253">
        <v>7.7875838936652106E-2</v>
      </c>
      <c r="G94" s="36">
        <f t="shared" si="32"/>
        <v>1034578.16967</v>
      </c>
      <c r="H94" s="36">
        <f t="shared" si="32"/>
        <v>1066509.2484200001</v>
      </c>
      <c r="I94" s="253">
        <v>0.10270941293262967</v>
      </c>
      <c r="J94" s="254">
        <v>9.9596891024700068E-2</v>
      </c>
      <c r="K94" s="20"/>
      <c r="L94" s="21"/>
      <c r="M94" s="20"/>
      <c r="N94" s="21"/>
      <c r="O94" s="20"/>
    </row>
    <row r="95" spans="1:15" ht="20.100000000000001" customHeight="1" x14ac:dyDescent="0.2">
      <c r="A95" s="22" t="s">
        <v>35</v>
      </c>
      <c r="B95" s="35" t="s">
        <v>36</v>
      </c>
      <c r="C95" s="36">
        <f t="shared" si="31"/>
        <v>873.04642999999999</v>
      </c>
      <c r="D95" s="36">
        <f t="shared" si="31"/>
        <v>915.83749999999998</v>
      </c>
      <c r="E95" s="253">
        <v>4.3556478952583161E-2</v>
      </c>
      <c r="F95" s="253">
        <v>4.4650277010935303E-2</v>
      </c>
      <c r="G95" s="36">
        <f t="shared" si="32"/>
        <v>1576.85033</v>
      </c>
      <c r="H95" s="36">
        <f t="shared" si="32"/>
        <v>1737.66256</v>
      </c>
      <c r="I95" s="253">
        <v>7.8669410755186076E-2</v>
      </c>
      <c r="J95" s="254">
        <v>8.471711920021946E-2</v>
      </c>
      <c r="K95" s="20"/>
      <c r="L95" s="21"/>
      <c r="M95" s="20"/>
      <c r="N95" s="21"/>
      <c r="O95" s="20"/>
    </row>
    <row r="96" spans="1:15" ht="20.100000000000001" customHeight="1" x14ac:dyDescent="0.2">
      <c r="A96" s="22" t="s">
        <v>37</v>
      </c>
      <c r="B96" s="35" t="s">
        <v>38</v>
      </c>
      <c r="C96" s="36">
        <f t="shared" si="31"/>
        <v>32816.052250000001</v>
      </c>
      <c r="D96" s="36">
        <f t="shared" si="31"/>
        <v>29540.040959999998</v>
      </c>
      <c r="E96" s="253">
        <v>0.6940010572015789</v>
      </c>
      <c r="F96" s="253">
        <v>0.22589853087311335</v>
      </c>
      <c r="G96" s="36">
        <f t="shared" si="32"/>
        <v>20294.465370000002</v>
      </c>
      <c r="H96" s="36">
        <f t="shared" si="32"/>
        <v>26560.433000000001</v>
      </c>
      <c r="I96" s="253">
        <v>0.42919179658853795</v>
      </c>
      <c r="J96" s="254">
        <v>0.20311287997800254</v>
      </c>
      <c r="K96" s="20"/>
      <c r="L96" s="21"/>
      <c r="M96" s="20"/>
      <c r="N96" s="21"/>
      <c r="O96" s="20"/>
    </row>
    <row r="97" spans="1:15" ht="20.100000000000001" customHeight="1" x14ac:dyDescent="0.2">
      <c r="A97" s="22" t="s">
        <v>39</v>
      </c>
      <c r="B97" s="35" t="s">
        <v>40</v>
      </c>
      <c r="C97" s="36">
        <f t="shared" si="31"/>
        <v>249392.44886</v>
      </c>
      <c r="D97" s="36">
        <f t="shared" si="31"/>
        <v>230441.23013000001</v>
      </c>
      <c r="E97" s="253">
        <v>0.61307903662067142</v>
      </c>
      <c r="F97" s="253">
        <v>0.72213055132025894</v>
      </c>
      <c r="G97" s="36">
        <f t="shared" si="32"/>
        <v>11907.002420000001</v>
      </c>
      <c r="H97" s="36">
        <f t="shared" si="32"/>
        <v>12996.232969999999</v>
      </c>
      <c r="I97" s="253">
        <v>2.927086848885118E-2</v>
      </c>
      <c r="J97" s="254">
        <v>4.0726118648204704E-2</v>
      </c>
      <c r="K97" s="20"/>
      <c r="L97" s="21"/>
      <c r="M97" s="20"/>
      <c r="N97" s="21"/>
      <c r="O97" s="20"/>
    </row>
    <row r="98" spans="1:15" ht="20.100000000000001" customHeight="1" x14ac:dyDescent="0.2">
      <c r="A98" s="22" t="s">
        <v>41</v>
      </c>
      <c r="B98" s="35" t="s">
        <v>42</v>
      </c>
      <c r="C98" s="36">
        <f t="shared" si="31"/>
        <v>17568.545399999999</v>
      </c>
      <c r="D98" s="36">
        <f t="shared" si="31"/>
        <v>18749.842420000001</v>
      </c>
      <c r="E98" s="253">
        <v>0.33103877953291261</v>
      </c>
      <c r="F98" s="253">
        <v>0.33603033745950317</v>
      </c>
      <c r="G98" s="36">
        <f t="shared" si="32"/>
        <v>10824.559719999999</v>
      </c>
      <c r="H98" s="36">
        <f t="shared" si="32"/>
        <v>11644.38876</v>
      </c>
      <c r="I98" s="253">
        <v>0.20396390008986892</v>
      </c>
      <c r="J98" s="254">
        <v>0.20868804104501085</v>
      </c>
      <c r="K98" s="20"/>
      <c r="L98" s="21"/>
      <c r="M98" s="20"/>
      <c r="N98" s="21"/>
      <c r="O98" s="20"/>
    </row>
    <row r="99" spans="1:15" ht="20.100000000000001" customHeight="1" x14ac:dyDescent="0.2">
      <c r="A99" s="22" t="s">
        <v>43</v>
      </c>
      <c r="B99" s="35" t="s">
        <v>44</v>
      </c>
      <c r="C99" s="36">
        <f t="shared" si="31"/>
        <v>297161.74192</v>
      </c>
      <c r="D99" s="36">
        <f t="shared" si="31"/>
        <v>308048.04201999999</v>
      </c>
      <c r="E99" s="253">
        <v>0.29349816029130638</v>
      </c>
      <c r="F99" s="253">
        <v>0.28985419621812708</v>
      </c>
      <c r="G99" s="36">
        <f t="shared" si="32"/>
        <v>82295.631949999995</v>
      </c>
      <c r="H99" s="36">
        <f t="shared" si="32"/>
        <v>86986.937160000001</v>
      </c>
      <c r="I99" s="253">
        <v>8.1281043856035601E-2</v>
      </c>
      <c r="J99" s="254">
        <v>8.1849339429826806E-2</v>
      </c>
      <c r="K99" s="20"/>
      <c r="L99" s="21"/>
      <c r="M99" s="20"/>
      <c r="N99" s="21"/>
      <c r="O99" s="20"/>
    </row>
    <row r="100" spans="1:15" ht="20.100000000000001" customHeight="1" x14ac:dyDescent="0.2">
      <c r="A100" s="22" t="s">
        <v>45</v>
      </c>
      <c r="B100" s="35" t="s">
        <v>46</v>
      </c>
      <c r="C100" s="36">
        <f t="shared" si="31"/>
        <v>138826.30794</v>
      </c>
      <c r="D100" s="36">
        <f t="shared" si="31"/>
        <v>165155.78304000001</v>
      </c>
      <c r="E100" s="253">
        <v>0.21589659353089849</v>
      </c>
      <c r="F100" s="253">
        <v>0.21493975055664974</v>
      </c>
      <c r="G100" s="36">
        <f t="shared" si="32"/>
        <v>121093.03805</v>
      </c>
      <c r="H100" s="36">
        <f t="shared" si="32"/>
        <v>141537.13988999999</v>
      </c>
      <c r="I100" s="253">
        <v>0.18831858891328862</v>
      </c>
      <c r="J100" s="254">
        <v>0.18420158823678714</v>
      </c>
      <c r="K100" s="20"/>
      <c r="L100" s="21"/>
      <c r="M100" s="20"/>
      <c r="N100" s="21"/>
      <c r="O100" s="20"/>
    </row>
    <row r="101" spans="1:15" ht="20.100000000000001" customHeight="1" x14ac:dyDescent="0.2">
      <c r="A101" s="22" t="s">
        <v>47</v>
      </c>
      <c r="B101" s="35" t="s">
        <v>48</v>
      </c>
      <c r="C101" s="36">
        <f t="shared" si="31"/>
        <v>230924.93767000001</v>
      </c>
      <c r="D101" s="36">
        <f t="shared" si="31"/>
        <v>268596.97849000001</v>
      </c>
      <c r="E101" s="253">
        <v>0.14428764366641933</v>
      </c>
      <c r="F101" s="253">
        <v>0.14236054758575045</v>
      </c>
      <c r="G101" s="36">
        <f t="shared" si="32"/>
        <v>90238.832680000007</v>
      </c>
      <c r="H101" s="36">
        <f t="shared" si="32"/>
        <v>84119.419269999999</v>
      </c>
      <c r="I101" s="253">
        <v>5.6383466705583869E-2</v>
      </c>
      <c r="J101" s="254">
        <v>4.4584591595911695E-2</v>
      </c>
      <c r="K101" s="20"/>
      <c r="L101" s="21"/>
      <c r="M101" s="20"/>
      <c r="N101" s="21"/>
      <c r="O101" s="20"/>
    </row>
    <row r="102" spans="1:15" ht="20.100000000000001" customHeight="1" thickBot="1" x14ac:dyDescent="0.25">
      <c r="A102" s="22" t="s">
        <v>49</v>
      </c>
      <c r="B102" s="35" t="s">
        <v>50</v>
      </c>
      <c r="C102" s="36">
        <f t="shared" si="31"/>
        <v>433859.98654999997</v>
      </c>
      <c r="D102" s="36">
        <f t="shared" si="31"/>
        <v>504088.41282999999</v>
      </c>
      <c r="E102" s="253">
        <v>0.27127478522480769</v>
      </c>
      <c r="F102" s="253">
        <v>0.27629616126756079</v>
      </c>
      <c r="G102" s="36">
        <f t="shared" si="32"/>
        <v>77068.835609999995</v>
      </c>
      <c r="H102" s="36">
        <f t="shared" si="32"/>
        <v>91201.431129999997</v>
      </c>
      <c r="I102" s="253">
        <v>4.8187969565659315E-2</v>
      </c>
      <c r="J102" s="254">
        <v>4.9988463694016425E-2</v>
      </c>
      <c r="K102" s="20"/>
      <c r="L102" s="21"/>
      <c r="M102" s="20"/>
      <c r="N102" s="21"/>
      <c r="O102" s="20"/>
    </row>
    <row r="103" spans="1:15" ht="20.100000000000001" customHeight="1" thickBot="1" x14ac:dyDescent="0.25">
      <c r="A103" s="130"/>
      <c r="B103" s="131" t="s">
        <v>10</v>
      </c>
      <c r="C103" s="145">
        <f>SUM(C83:C102)</f>
        <v>3985286.4214600003</v>
      </c>
      <c r="D103" s="145">
        <f>SUM(D83:D102)</f>
        <v>4106338.6031400003</v>
      </c>
      <c r="E103" s="247">
        <v>0.16886617542609952</v>
      </c>
      <c r="F103" s="247">
        <v>0.16543123371361745</v>
      </c>
      <c r="G103" s="145">
        <f>SUM(G83:G102)</f>
        <v>2258344.0829300005</v>
      </c>
      <c r="H103" s="145">
        <f>SUM(H83:H102)</f>
        <v>2354030.46202</v>
      </c>
      <c r="I103" s="247">
        <v>9.5691473021113929E-2</v>
      </c>
      <c r="J103" s="248">
        <v>9.483634964579378E-2</v>
      </c>
      <c r="K103" s="20"/>
      <c r="L103" s="21"/>
      <c r="M103" s="20"/>
      <c r="N103" s="21"/>
      <c r="O103" s="20"/>
    </row>
    <row r="104" spans="1:15" ht="20.100000000000001" customHeight="1" x14ac:dyDescent="0.2">
      <c r="A104" s="94"/>
      <c r="B104" s="64"/>
      <c r="C104" s="21"/>
      <c r="D104" s="21"/>
      <c r="E104" s="249"/>
      <c r="F104" s="249"/>
      <c r="G104" s="21"/>
      <c r="H104" s="21"/>
      <c r="I104" s="249"/>
      <c r="J104" s="249"/>
      <c r="L104" s="21"/>
      <c r="N104" s="21"/>
    </row>
    <row r="105" spans="1:15" ht="20.100000000000001" customHeight="1" x14ac:dyDescent="0.2">
      <c r="A105" s="428" t="s">
        <v>162</v>
      </c>
      <c r="B105" s="428"/>
      <c r="C105" s="428"/>
      <c r="D105" s="428"/>
      <c r="E105" s="428"/>
      <c r="F105" s="428"/>
      <c r="G105" s="428"/>
      <c r="H105" s="428"/>
      <c r="I105" s="428"/>
      <c r="J105" s="428"/>
      <c r="L105" s="21"/>
      <c r="N105" s="21"/>
    </row>
    <row r="106" spans="1:15" ht="20.100000000000001" customHeight="1" thickBot="1" x14ac:dyDescent="0.25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L106" s="21"/>
      <c r="N106" s="21"/>
    </row>
    <row r="107" spans="1:15" ht="20.100000000000001" customHeight="1" x14ac:dyDescent="0.2">
      <c r="A107" s="255"/>
      <c r="B107" s="255"/>
      <c r="C107" s="256" t="s">
        <v>156</v>
      </c>
      <c r="D107" s="256"/>
      <c r="E107" s="257" t="s">
        <v>157</v>
      </c>
      <c r="F107" s="258"/>
      <c r="G107" s="256" t="s">
        <v>156</v>
      </c>
      <c r="H107" s="256"/>
      <c r="I107" s="257" t="s">
        <v>157</v>
      </c>
      <c r="J107" s="258"/>
      <c r="L107" s="21"/>
      <c r="N107" s="21"/>
    </row>
    <row r="108" spans="1:15" ht="20.100000000000001" customHeight="1" thickBot="1" x14ac:dyDescent="0.25">
      <c r="A108" s="259" t="s">
        <v>1</v>
      </c>
      <c r="B108" s="259" t="s">
        <v>12</v>
      </c>
      <c r="C108" s="260" t="s">
        <v>158</v>
      </c>
      <c r="D108" s="260"/>
      <c r="E108" s="261" t="s">
        <v>159</v>
      </c>
      <c r="F108" s="262"/>
      <c r="G108" s="260" t="s">
        <v>160</v>
      </c>
      <c r="H108" s="260"/>
      <c r="I108" s="261" t="s">
        <v>159</v>
      </c>
      <c r="J108" s="262"/>
      <c r="L108" s="21"/>
      <c r="N108" s="21"/>
    </row>
    <row r="109" spans="1:15" ht="20.100000000000001" customHeight="1" thickBot="1" x14ac:dyDescent="0.25">
      <c r="A109" s="263"/>
      <c r="B109" s="263"/>
      <c r="C109" s="34">
        <f t="shared" ref="C109:J109" si="33">+C82</f>
        <v>2024</v>
      </c>
      <c r="D109" s="34">
        <f t="shared" si="33"/>
        <v>2025</v>
      </c>
      <c r="E109" s="34">
        <f t="shared" si="33"/>
        <v>2024</v>
      </c>
      <c r="F109" s="34">
        <f t="shared" si="33"/>
        <v>2025</v>
      </c>
      <c r="G109" s="34">
        <f t="shared" si="33"/>
        <v>2024</v>
      </c>
      <c r="H109" s="34">
        <f t="shared" si="33"/>
        <v>2025</v>
      </c>
      <c r="I109" s="34">
        <f t="shared" si="33"/>
        <v>2024</v>
      </c>
      <c r="J109" s="34">
        <f t="shared" si="33"/>
        <v>2025</v>
      </c>
      <c r="L109" s="21"/>
      <c r="N109" s="21"/>
    </row>
    <row r="110" spans="1:15" ht="20.100000000000001" customHeight="1" x14ac:dyDescent="0.2">
      <c r="A110" s="10" t="s">
        <v>6</v>
      </c>
      <c r="B110" s="35" t="s">
        <v>52</v>
      </c>
      <c r="C110" s="264">
        <f t="shared" ref="C110:D136" si="34">+F40</f>
        <v>87598.822010000004</v>
      </c>
      <c r="D110" s="264">
        <f t="shared" si="34"/>
        <v>90550.179579999996</v>
      </c>
      <c r="E110" s="241">
        <v>0.14622595144817224</v>
      </c>
      <c r="F110" s="240">
        <v>0.14952256023191321</v>
      </c>
      <c r="G110" s="36">
        <f t="shared" ref="G110:H136" si="35">+I40</f>
        <v>45110.616049999997</v>
      </c>
      <c r="H110" s="36">
        <f t="shared" si="35"/>
        <v>48979.472170000001</v>
      </c>
      <c r="I110" s="240">
        <v>7.5301728961280109E-2</v>
      </c>
      <c r="J110" s="241">
        <v>8.0878206002848244E-2</v>
      </c>
      <c r="K110" s="20"/>
      <c r="L110" s="21"/>
      <c r="M110" s="20"/>
      <c r="N110" s="21"/>
      <c r="O110" s="20"/>
    </row>
    <row r="111" spans="1:15" ht="20.100000000000001" customHeight="1" x14ac:dyDescent="0.2">
      <c r="A111" s="22" t="s">
        <v>8</v>
      </c>
      <c r="B111" s="35" t="s">
        <v>53</v>
      </c>
      <c r="C111" s="264">
        <f t="shared" si="34"/>
        <v>692577.39754000003</v>
      </c>
      <c r="D111" s="264">
        <f t="shared" si="34"/>
        <v>676432.77298000001</v>
      </c>
      <c r="E111" s="254">
        <v>0.27971500366721253</v>
      </c>
      <c r="F111" s="253">
        <v>0.28046263116691222</v>
      </c>
      <c r="G111" s="36">
        <f t="shared" si="35"/>
        <v>134504.34229999999</v>
      </c>
      <c r="H111" s="36">
        <f t="shared" si="35"/>
        <v>101585.17819999999</v>
      </c>
      <c r="I111" s="253">
        <v>5.4323000914172317E-2</v>
      </c>
      <c r="J111" s="254">
        <v>4.2119257823680339E-2</v>
      </c>
      <c r="K111" s="20"/>
      <c r="L111" s="21"/>
      <c r="M111" s="20"/>
      <c r="N111" s="21"/>
      <c r="O111" s="20"/>
    </row>
    <row r="112" spans="1:15" ht="20.100000000000001" customHeight="1" x14ac:dyDescent="0.2">
      <c r="A112" s="22" t="s">
        <v>15</v>
      </c>
      <c r="B112" s="35" t="s">
        <v>54</v>
      </c>
      <c r="C112" s="264">
        <f t="shared" si="34"/>
        <v>964082.27289000002</v>
      </c>
      <c r="D112" s="264">
        <f t="shared" si="34"/>
        <v>993690.46732000005</v>
      </c>
      <c r="E112" s="254">
        <v>0.24852315596725941</v>
      </c>
      <c r="F112" s="253">
        <v>0.23802464870599216</v>
      </c>
      <c r="G112" s="36">
        <f t="shared" si="35"/>
        <v>148716.49778999999</v>
      </c>
      <c r="H112" s="36">
        <f t="shared" si="35"/>
        <v>159628.83971999999</v>
      </c>
      <c r="I112" s="253">
        <v>3.8336451581436518E-2</v>
      </c>
      <c r="J112" s="254">
        <v>3.8236855185068745E-2</v>
      </c>
      <c r="K112" s="20"/>
      <c r="L112" s="21"/>
      <c r="M112" s="20"/>
      <c r="N112" s="21"/>
      <c r="O112" s="20"/>
    </row>
    <row r="113" spans="1:15" ht="20.100000000000001" customHeight="1" x14ac:dyDescent="0.2">
      <c r="A113" s="22" t="s">
        <v>17</v>
      </c>
      <c r="B113" s="35" t="s">
        <v>55</v>
      </c>
      <c r="C113" s="264">
        <f t="shared" si="34"/>
        <v>36938.388350000001</v>
      </c>
      <c r="D113" s="264">
        <f t="shared" si="34"/>
        <v>37911.390039999998</v>
      </c>
      <c r="E113" s="254">
        <v>0.40444804460224626</v>
      </c>
      <c r="F113" s="253">
        <v>0.32381260679793905</v>
      </c>
      <c r="G113" s="36">
        <f t="shared" si="35"/>
        <v>32015.282340000002</v>
      </c>
      <c r="H113" s="36">
        <f t="shared" si="35"/>
        <v>31673.607090000001</v>
      </c>
      <c r="I113" s="253">
        <v>0.35054367334902492</v>
      </c>
      <c r="J113" s="254">
        <v>0.27053382288766603</v>
      </c>
      <c r="K113" s="20"/>
      <c r="L113" s="21"/>
      <c r="M113" s="20"/>
      <c r="N113" s="21"/>
      <c r="O113" s="20"/>
    </row>
    <row r="114" spans="1:15" ht="20.100000000000001" customHeight="1" x14ac:dyDescent="0.2">
      <c r="A114" s="22" t="s">
        <v>19</v>
      </c>
      <c r="B114" s="35" t="s">
        <v>56</v>
      </c>
      <c r="C114" s="264">
        <f t="shared" si="34"/>
        <v>2152.8174899999999</v>
      </c>
      <c r="D114" s="264">
        <f t="shared" si="34"/>
        <v>2609.3087700000001</v>
      </c>
      <c r="E114" s="254">
        <v>2.3797435752816103E-2</v>
      </c>
      <c r="F114" s="253">
        <v>2.6578784100199784E-2</v>
      </c>
      <c r="G114" s="36">
        <f t="shared" si="35"/>
        <v>5483.0596400000004</v>
      </c>
      <c r="H114" s="36">
        <f t="shared" si="35"/>
        <v>7230.5531000000001</v>
      </c>
      <c r="I114" s="253">
        <v>6.0610228278923456E-2</v>
      </c>
      <c r="J114" s="254">
        <v>7.3651425227812442E-2</v>
      </c>
      <c r="K114" s="20"/>
      <c r="L114" s="21"/>
      <c r="M114" s="20"/>
      <c r="N114" s="21"/>
      <c r="O114" s="20"/>
    </row>
    <row r="115" spans="1:15" ht="20.100000000000001" customHeight="1" x14ac:dyDescent="0.2">
      <c r="A115" s="22" t="s">
        <v>21</v>
      </c>
      <c r="B115" s="35" t="s">
        <v>57</v>
      </c>
      <c r="C115" s="264">
        <f t="shared" si="34"/>
        <v>2531842.5362800001</v>
      </c>
      <c r="D115" s="264">
        <f t="shared" si="34"/>
        <v>2623981.5231699999</v>
      </c>
      <c r="E115" s="254">
        <v>0.26323703414180655</v>
      </c>
      <c r="F115" s="253">
        <v>0.26818629339554662</v>
      </c>
      <c r="G115" s="36">
        <f t="shared" si="35"/>
        <v>313530.70965999999</v>
      </c>
      <c r="H115" s="36">
        <f t="shared" si="35"/>
        <v>336401.69003</v>
      </c>
      <c r="I115" s="253">
        <v>3.2597956997965069E-2</v>
      </c>
      <c r="J115" s="254">
        <v>3.4382224701091514E-2</v>
      </c>
      <c r="K115" s="20"/>
      <c r="L115" s="21"/>
      <c r="M115" s="20"/>
      <c r="N115" s="21"/>
      <c r="O115" s="20"/>
    </row>
    <row r="116" spans="1:15" ht="20.100000000000001" customHeight="1" x14ac:dyDescent="0.2">
      <c r="A116" s="22" t="s">
        <v>23</v>
      </c>
      <c r="B116" s="35" t="s">
        <v>58</v>
      </c>
      <c r="C116" s="264">
        <f t="shared" si="34"/>
        <v>60682.805319999999</v>
      </c>
      <c r="D116" s="264">
        <f t="shared" si="34"/>
        <v>60896.501300000004</v>
      </c>
      <c r="E116" s="254">
        <v>0.13911259329200734</v>
      </c>
      <c r="F116" s="253">
        <v>0.14582145478606168</v>
      </c>
      <c r="G116" s="36">
        <f t="shared" si="35"/>
        <v>76806.547930000001</v>
      </c>
      <c r="H116" s="36">
        <f t="shared" si="35"/>
        <v>75282.965800000005</v>
      </c>
      <c r="I116" s="253">
        <v>0.17607554574982129</v>
      </c>
      <c r="J116" s="254">
        <v>0.18027097385257054</v>
      </c>
      <c r="K116" s="20"/>
      <c r="L116" s="21"/>
      <c r="M116" s="20"/>
      <c r="N116" s="21"/>
      <c r="O116" s="20"/>
    </row>
    <row r="117" spans="1:15" ht="20.100000000000001" customHeight="1" x14ac:dyDescent="0.2">
      <c r="A117" s="22" t="s">
        <v>25</v>
      </c>
      <c r="B117" s="35" t="s">
        <v>59</v>
      </c>
      <c r="C117" s="264">
        <f t="shared" si="34"/>
        <v>165357.35459</v>
      </c>
      <c r="D117" s="264">
        <f t="shared" si="34"/>
        <v>152766.36038999999</v>
      </c>
      <c r="E117" s="254">
        <v>0.51577782904776814</v>
      </c>
      <c r="F117" s="253">
        <v>0.63255630166415633</v>
      </c>
      <c r="G117" s="36">
        <f t="shared" si="35"/>
        <v>54243.980940000001</v>
      </c>
      <c r="H117" s="36">
        <f t="shared" si="35"/>
        <v>56439.435089999999</v>
      </c>
      <c r="I117" s="253">
        <v>0.1691962404545729</v>
      </c>
      <c r="J117" s="254">
        <v>0.23369752501403174</v>
      </c>
      <c r="K117" s="20"/>
      <c r="L117" s="21"/>
      <c r="M117" s="20"/>
      <c r="N117" s="21"/>
      <c r="O117" s="20"/>
    </row>
    <row r="118" spans="1:15" ht="20.100000000000001" customHeight="1" x14ac:dyDescent="0.2">
      <c r="A118" s="22" t="s">
        <v>27</v>
      </c>
      <c r="B118" s="35" t="s">
        <v>60</v>
      </c>
      <c r="C118" s="264">
        <f t="shared" si="34"/>
        <v>682300.80238999997</v>
      </c>
      <c r="D118" s="264">
        <f t="shared" si="34"/>
        <v>724366.17223999999</v>
      </c>
      <c r="E118" s="254">
        <v>0.24472241179755741</v>
      </c>
      <c r="F118" s="253">
        <v>0.24486866660678494</v>
      </c>
      <c r="G118" s="36">
        <f t="shared" si="35"/>
        <v>172834.83452999999</v>
      </c>
      <c r="H118" s="36">
        <f t="shared" si="35"/>
        <v>170620.97448</v>
      </c>
      <c r="I118" s="253">
        <v>6.1991071094530004E-2</v>
      </c>
      <c r="J118" s="254">
        <v>5.7677638903084014E-2</v>
      </c>
      <c r="K118" s="20"/>
      <c r="L118" s="21"/>
      <c r="M118" s="20"/>
      <c r="N118" s="21"/>
      <c r="O118" s="20"/>
    </row>
    <row r="119" spans="1:15" ht="20.100000000000001" customHeight="1" x14ac:dyDescent="0.2">
      <c r="A119" s="22" t="s">
        <v>29</v>
      </c>
      <c r="B119" s="35" t="s">
        <v>61</v>
      </c>
      <c r="C119" s="264">
        <f t="shared" si="34"/>
        <v>72307.636929999993</v>
      </c>
      <c r="D119" s="264">
        <f t="shared" si="34"/>
        <v>80510.002089999994</v>
      </c>
      <c r="E119" s="254">
        <v>0.29618084299896763</v>
      </c>
      <c r="F119" s="253">
        <v>0.29457597704059363</v>
      </c>
      <c r="G119" s="36">
        <f t="shared" si="35"/>
        <v>30714.00533</v>
      </c>
      <c r="H119" s="36">
        <f t="shared" si="35"/>
        <v>36439.108189999999</v>
      </c>
      <c r="I119" s="253">
        <v>0.12580828770992428</v>
      </c>
      <c r="J119" s="254">
        <v>0.13332611624525603</v>
      </c>
      <c r="K119" s="20"/>
      <c r="L119" s="21"/>
      <c r="M119" s="20"/>
      <c r="N119" s="21"/>
      <c r="O119" s="20"/>
    </row>
    <row r="120" spans="1:15" ht="20.100000000000001" customHeight="1" x14ac:dyDescent="0.2">
      <c r="A120" s="22" t="s">
        <v>31</v>
      </c>
      <c r="B120" s="35" t="s">
        <v>62</v>
      </c>
      <c r="C120" s="264">
        <f t="shared" si="34"/>
        <v>439193.47538000002</v>
      </c>
      <c r="D120" s="264">
        <f t="shared" si="34"/>
        <v>468938.62789</v>
      </c>
      <c r="E120" s="254">
        <v>0.24235261284648763</v>
      </c>
      <c r="F120" s="253">
        <v>0.2445805280449658</v>
      </c>
      <c r="G120" s="36">
        <f t="shared" si="35"/>
        <v>90887.076400000005</v>
      </c>
      <c r="H120" s="36">
        <f t="shared" si="35"/>
        <v>98992.263099999996</v>
      </c>
      <c r="I120" s="253">
        <v>5.0152658621488704E-2</v>
      </c>
      <c r="J120" s="254">
        <v>5.1630594157501451E-2</v>
      </c>
      <c r="K120" s="20"/>
      <c r="L120" s="21"/>
      <c r="M120" s="20"/>
      <c r="N120" s="21"/>
      <c r="O120" s="20"/>
    </row>
    <row r="121" spans="1:15" ht="20.100000000000001" customHeight="1" x14ac:dyDescent="0.2">
      <c r="A121" s="22" t="s">
        <v>33</v>
      </c>
      <c r="B121" s="35" t="s">
        <v>63</v>
      </c>
      <c r="C121" s="264">
        <f t="shared" si="34"/>
        <v>33757.579239999999</v>
      </c>
      <c r="D121" s="264">
        <f t="shared" si="34"/>
        <v>36143.696089999998</v>
      </c>
      <c r="E121" s="254">
        <v>0.17502129121297666</v>
      </c>
      <c r="F121" s="253">
        <v>0.18383865123871038</v>
      </c>
      <c r="G121" s="36">
        <f t="shared" si="35"/>
        <v>24981.198390000001</v>
      </c>
      <c r="H121" s="36">
        <f t="shared" si="35"/>
        <v>26102.121319999998</v>
      </c>
      <c r="I121" s="253">
        <v>0.12951881315839678</v>
      </c>
      <c r="J121" s="254">
        <v>0.13276392004816645</v>
      </c>
      <c r="K121" s="20"/>
      <c r="L121" s="21"/>
      <c r="M121" s="20"/>
      <c r="N121" s="21"/>
      <c r="O121" s="20"/>
    </row>
    <row r="122" spans="1:15" ht="20.100000000000001" customHeight="1" x14ac:dyDescent="0.2">
      <c r="A122" s="22" t="s">
        <v>35</v>
      </c>
      <c r="B122" s="35" t="s">
        <v>64</v>
      </c>
      <c r="C122" s="264">
        <f t="shared" si="34"/>
        <v>270891.68497</v>
      </c>
      <c r="D122" s="264">
        <f t="shared" si="34"/>
        <v>243368.84189000001</v>
      </c>
      <c r="E122" s="254">
        <v>0.23251984674017015</v>
      </c>
      <c r="F122" s="253">
        <v>0.24343535851547335</v>
      </c>
      <c r="G122" s="36">
        <f t="shared" si="35"/>
        <v>88870.279269999999</v>
      </c>
      <c r="H122" s="36">
        <f t="shared" si="35"/>
        <v>87868.47825</v>
      </c>
      <c r="I122" s="253">
        <v>7.6281794023707203E-2</v>
      </c>
      <c r="J122" s="254">
        <v>8.7892494120779832E-2</v>
      </c>
      <c r="K122" s="20"/>
      <c r="L122" s="21"/>
      <c r="M122" s="20"/>
      <c r="N122" s="21"/>
      <c r="O122" s="20"/>
    </row>
    <row r="123" spans="1:15" s="267" customFormat="1" ht="20.100000000000001" customHeight="1" x14ac:dyDescent="0.2">
      <c r="A123" s="22" t="s">
        <v>37</v>
      </c>
      <c r="B123" s="35" t="s">
        <v>65</v>
      </c>
      <c r="C123" s="264">
        <f t="shared" si="34"/>
        <v>76978.794280000002</v>
      </c>
      <c r="D123" s="264">
        <f t="shared" si="34"/>
        <v>85569.978870000006</v>
      </c>
      <c r="E123" s="254">
        <v>0.41206138298958289</v>
      </c>
      <c r="F123" s="253">
        <v>0.41042561780053111</v>
      </c>
      <c r="G123" s="36">
        <f t="shared" si="35"/>
        <v>32437.81551</v>
      </c>
      <c r="H123" s="36">
        <f t="shared" si="35"/>
        <v>32139.65554</v>
      </c>
      <c r="I123" s="253">
        <v>0.17363705479191019</v>
      </c>
      <c r="J123" s="254">
        <v>0.15415380668658055</v>
      </c>
      <c r="K123" s="265"/>
      <c r="L123" s="266"/>
      <c r="M123" s="265"/>
      <c r="N123" s="266"/>
      <c r="O123" s="265"/>
    </row>
    <row r="124" spans="1:15" ht="20.100000000000001" customHeight="1" x14ac:dyDescent="0.2">
      <c r="A124" s="22" t="s">
        <v>39</v>
      </c>
      <c r="B124" s="35" t="s">
        <v>66</v>
      </c>
      <c r="C124" s="264">
        <f t="shared" si="34"/>
        <v>1099.81953</v>
      </c>
      <c r="D124" s="264">
        <f t="shared" si="34"/>
        <v>1353.17443</v>
      </c>
      <c r="E124" s="254">
        <v>0.1490476154563373</v>
      </c>
      <c r="F124" s="268">
        <v>0.1322231584960008</v>
      </c>
      <c r="G124" s="36">
        <f t="shared" si="35"/>
        <v>5925.9730399999999</v>
      </c>
      <c r="H124" s="264">
        <f t="shared" si="35"/>
        <v>4862.0222700000004</v>
      </c>
      <c r="I124" s="253">
        <v>0.80308825837139119</v>
      </c>
      <c r="J124" s="254">
        <v>0.47508431061418716</v>
      </c>
      <c r="K124" s="20"/>
      <c r="L124" s="21"/>
      <c r="M124" s="20"/>
      <c r="N124" s="21"/>
      <c r="O124" s="20"/>
    </row>
    <row r="125" spans="1:15" ht="20.100000000000001" customHeight="1" x14ac:dyDescent="0.2">
      <c r="A125" s="22" t="s">
        <v>41</v>
      </c>
      <c r="B125" s="35" t="s">
        <v>67</v>
      </c>
      <c r="C125" s="264">
        <f t="shared" si="34"/>
        <v>357146.79758000001</v>
      </c>
      <c r="D125" s="264">
        <f t="shared" si="34"/>
        <v>303028.24985999998</v>
      </c>
      <c r="E125" s="254">
        <v>0.50471575543267355</v>
      </c>
      <c r="F125" s="253">
        <v>0.47939859342586705</v>
      </c>
      <c r="G125" s="36">
        <f t="shared" si="35"/>
        <v>69576.958780000001</v>
      </c>
      <c r="H125" s="264">
        <f t="shared" si="35"/>
        <v>68362.228799999997</v>
      </c>
      <c r="I125" s="253">
        <v>9.8325359626078288E-2</v>
      </c>
      <c r="J125" s="254">
        <v>0.10815082866141495</v>
      </c>
      <c r="K125" s="20"/>
      <c r="L125" s="21"/>
      <c r="M125" s="20"/>
      <c r="N125" s="21"/>
      <c r="O125" s="20"/>
    </row>
    <row r="126" spans="1:15" ht="20.100000000000001" customHeight="1" x14ac:dyDescent="0.2">
      <c r="A126" s="22" t="s">
        <v>43</v>
      </c>
      <c r="B126" s="35" t="s">
        <v>68</v>
      </c>
      <c r="C126" s="264">
        <f t="shared" si="34"/>
        <v>214610.70949000001</v>
      </c>
      <c r="D126" s="264">
        <f t="shared" si="34"/>
        <v>223531.52606999999</v>
      </c>
      <c r="E126" s="254">
        <v>0.25604529441617485</v>
      </c>
      <c r="F126" s="253">
        <v>0.24795954364751993</v>
      </c>
      <c r="G126" s="36">
        <f t="shared" si="35"/>
        <v>29725.257809999999</v>
      </c>
      <c r="H126" s="264">
        <f t="shared" si="35"/>
        <v>31471.036520000001</v>
      </c>
      <c r="I126" s="253">
        <v>3.5464271124423047E-2</v>
      </c>
      <c r="J126" s="254">
        <v>3.4910260717183651E-2</v>
      </c>
      <c r="K126" s="20"/>
      <c r="L126" s="21"/>
      <c r="M126" s="20"/>
      <c r="N126" s="21"/>
      <c r="O126" s="20"/>
    </row>
    <row r="127" spans="1:15" ht="20.100000000000001" customHeight="1" x14ac:dyDescent="0.2">
      <c r="A127" s="22" t="s">
        <v>45</v>
      </c>
      <c r="B127" s="35" t="s">
        <v>69</v>
      </c>
      <c r="C127" s="264">
        <f t="shared" si="34"/>
        <v>3481669.3377299998</v>
      </c>
      <c r="D127" s="264">
        <f t="shared" si="34"/>
        <v>3669028.5161299999</v>
      </c>
      <c r="E127" s="254">
        <v>0.19607281860730352</v>
      </c>
      <c r="F127" s="268">
        <v>0.20276807958929735</v>
      </c>
      <c r="G127" s="36">
        <f t="shared" si="35"/>
        <v>972551.50424000004</v>
      </c>
      <c r="H127" s="264">
        <f t="shared" si="35"/>
        <v>1016697.50229</v>
      </c>
      <c r="I127" s="253">
        <v>5.4769966984124216E-2</v>
      </c>
      <c r="J127" s="254">
        <v>5.6187570948623873E-2</v>
      </c>
      <c r="K127" s="20"/>
      <c r="L127" s="21"/>
      <c r="M127" s="20"/>
      <c r="N127" s="21"/>
      <c r="O127" s="20"/>
    </row>
    <row r="128" spans="1:15" ht="20.100000000000001" customHeight="1" x14ac:dyDescent="0.2">
      <c r="A128" s="22" t="s">
        <v>47</v>
      </c>
      <c r="B128" s="35" t="s">
        <v>70</v>
      </c>
      <c r="C128" s="264">
        <f t="shared" si="34"/>
        <v>84808.153560000006</v>
      </c>
      <c r="D128" s="264">
        <f t="shared" si="34"/>
        <v>92935.264779999998</v>
      </c>
      <c r="E128" s="254">
        <v>5.7562524685760133E-2</v>
      </c>
      <c r="F128" s="253">
        <v>5.964995131480768E-2</v>
      </c>
      <c r="G128" s="36">
        <f t="shared" si="35"/>
        <v>46849.009669999999</v>
      </c>
      <c r="H128" s="264">
        <f t="shared" si="35"/>
        <v>46886.89142</v>
      </c>
      <c r="I128" s="253">
        <v>3.1798207630176711E-2</v>
      </c>
      <c r="J128" s="254">
        <v>3.0094074591882538E-2</v>
      </c>
      <c r="K128" s="20"/>
      <c r="L128" s="21"/>
      <c r="M128" s="20"/>
      <c r="N128" s="21"/>
      <c r="O128" s="20"/>
    </row>
    <row r="129" spans="1:15" ht="20.100000000000001" customHeight="1" x14ac:dyDescent="0.2">
      <c r="A129" s="22" t="s">
        <v>49</v>
      </c>
      <c r="B129" s="35" t="s">
        <v>71</v>
      </c>
      <c r="C129" s="264">
        <f t="shared" si="34"/>
        <v>162074.00529999999</v>
      </c>
      <c r="D129" s="264">
        <f t="shared" si="34"/>
        <v>129035.87222</v>
      </c>
      <c r="E129" s="254">
        <v>0.68617201679638451</v>
      </c>
      <c r="F129" s="253">
        <v>0.81475542213028018</v>
      </c>
      <c r="G129" s="264">
        <f t="shared" si="35"/>
        <v>43334.182339999999</v>
      </c>
      <c r="H129" s="264">
        <f t="shared" si="35"/>
        <v>53373.826569999997</v>
      </c>
      <c r="I129" s="253">
        <v>0.18346374076102426</v>
      </c>
      <c r="J129" s="254">
        <v>0.3370118235307939</v>
      </c>
      <c r="K129" s="20"/>
      <c r="L129" s="21"/>
      <c r="M129" s="20"/>
      <c r="N129" s="21"/>
      <c r="O129" s="20"/>
    </row>
    <row r="130" spans="1:15" ht="20.100000000000001" customHeight="1" x14ac:dyDescent="0.2">
      <c r="A130" s="22" t="s">
        <v>72</v>
      </c>
      <c r="B130" s="35" t="s">
        <v>73</v>
      </c>
      <c r="C130" s="264">
        <f t="shared" si="34"/>
        <v>47481.693529999997</v>
      </c>
      <c r="D130" s="264">
        <f t="shared" si="34"/>
        <v>50025.904889999998</v>
      </c>
      <c r="E130" s="254">
        <v>0.35847584879740141</v>
      </c>
      <c r="F130" s="253">
        <v>0.33444024551835783</v>
      </c>
      <c r="G130" s="264">
        <f t="shared" si="35"/>
        <v>9409.2075000000004</v>
      </c>
      <c r="H130" s="264">
        <f t="shared" si="35"/>
        <v>9555.0137400000003</v>
      </c>
      <c r="I130" s="253">
        <v>7.1037349224754479E-2</v>
      </c>
      <c r="J130" s="269">
        <v>6.3878527498173604E-2</v>
      </c>
      <c r="K130" s="20"/>
      <c r="L130" s="21"/>
      <c r="M130" s="20"/>
      <c r="N130" s="21"/>
      <c r="O130" s="20"/>
    </row>
    <row r="131" spans="1:15" ht="20.100000000000001" customHeight="1" x14ac:dyDescent="0.2">
      <c r="A131" s="22" t="s">
        <v>74</v>
      </c>
      <c r="B131" s="35" t="s">
        <v>75</v>
      </c>
      <c r="C131" s="264">
        <f t="shared" si="34"/>
        <v>25140.3694</v>
      </c>
      <c r="D131" s="264">
        <f t="shared" si="34"/>
        <v>30844.11117</v>
      </c>
      <c r="E131" s="254">
        <v>0.21983880741158821</v>
      </c>
      <c r="F131" s="253">
        <v>0.19960772607719973</v>
      </c>
      <c r="G131" s="264">
        <f t="shared" si="35"/>
        <v>19049.88264</v>
      </c>
      <c r="H131" s="264">
        <f t="shared" si="35"/>
        <v>21131.03254</v>
      </c>
      <c r="I131" s="253">
        <v>0.16658082521684497</v>
      </c>
      <c r="J131" s="269">
        <v>0.13674951862692025</v>
      </c>
      <c r="K131" s="20"/>
      <c r="L131" s="21"/>
      <c r="M131" s="20"/>
      <c r="N131" s="21"/>
      <c r="O131" s="20"/>
    </row>
    <row r="132" spans="1:15" ht="20.100000000000001" customHeight="1" x14ac:dyDescent="0.2">
      <c r="A132" s="22" t="s">
        <v>76</v>
      </c>
      <c r="B132" s="35" t="s">
        <v>77</v>
      </c>
      <c r="C132" s="264">
        <f t="shared" si="34"/>
        <v>164512.64455999999</v>
      </c>
      <c r="D132" s="264">
        <f t="shared" si="34"/>
        <v>164164.73811000001</v>
      </c>
      <c r="E132" s="254">
        <v>0.22269638833409708</v>
      </c>
      <c r="F132" s="253">
        <v>0.22869687759125398</v>
      </c>
      <c r="G132" s="264">
        <f t="shared" si="35"/>
        <v>80210.012910000005</v>
      </c>
      <c r="H132" s="264">
        <f t="shared" si="35"/>
        <v>81566.566089999993</v>
      </c>
      <c r="I132" s="253">
        <v>0.10857815963668138</v>
      </c>
      <c r="J132" s="269">
        <v>0.11362987688698635</v>
      </c>
      <c r="K132" s="20"/>
      <c r="L132" s="21"/>
      <c r="M132" s="20"/>
      <c r="N132" s="21"/>
      <c r="O132" s="20"/>
    </row>
    <row r="133" spans="1:15" ht="20.100000000000001" customHeight="1" x14ac:dyDescent="0.2">
      <c r="A133" s="22" t="s">
        <v>78</v>
      </c>
      <c r="B133" s="35" t="s">
        <v>79</v>
      </c>
      <c r="C133" s="264">
        <f t="shared" si="34"/>
        <v>147688.84933</v>
      </c>
      <c r="D133" s="264">
        <f t="shared" si="34"/>
        <v>157302.77174</v>
      </c>
      <c r="E133" s="254">
        <v>0.32056697823243213</v>
      </c>
      <c r="F133" s="253">
        <v>0.31152136489161369</v>
      </c>
      <c r="G133" s="264">
        <f t="shared" si="35"/>
        <v>28607.17008</v>
      </c>
      <c r="H133" s="264">
        <f t="shared" si="35"/>
        <v>24652.80358</v>
      </c>
      <c r="I133" s="253">
        <v>6.2093476318147732E-2</v>
      </c>
      <c r="J133" s="269">
        <v>4.8822248550967971E-2</v>
      </c>
      <c r="K133" s="20"/>
      <c r="L133" s="21"/>
      <c r="M133" s="20"/>
      <c r="N133" s="21"/>
      <c r="O133" s="20"/>
    </row>
    <row r="134" spans="1:15" ht="20.100000000000001" customHeight="1" x14ac:dyDescent="0.2">
      <c r="A134" s="22" t="s">
        <v>80</v>
      </c>
      <c r="B134" s="35" t="s">
        <v>81</v>
      </c>
      <c r="C134" s="264">
        <f t="shared" si="34"/>
        <v>927618.84409999999</v>
      </c>
      <c r="D134" s="264">
        <f t="shared" si="34"/>
        <v>1174361.5863099999</v>
      </c>
      <c r="E134" s="254">
        <v>0.2060505693145061</v>
      </c>
      <c r="F134" s="253">
        <v>0.23330025377219737</v>
      </c>
      <c r="G134" s="36">
        <f t="shared" si="35"/>
        <v>299617.57725999999</v>
      </c>
      <c r="H134" s="36">
        <f t="shared" si="35"/>
        <v>338669.36307999998</v>
      </c>
      <c r="I134" s="253">
        <v>6.6553598780061715E-2</v>
      </c>
      <c r="J134" s="254">
        <v>6.7280511617974104E-2</v>
      </c>
      <c r="K134" s="20"/>
      <c r="L134" s="21"/>
      <c r="M134" s="20"/>
      <c r="N134" s="21"/>
      <c r="O134" s="20"/>
    </row>
    <row r="135" spans="1:15" ht="20.100000000000001" customHeight="1" x14ac:dyDescent="0.2">
      <c r="A135" s="22" t="s">
        <v>82</v>
      </c>
      <c r="B135" s="35" t="s">
        <v>83</v>
      </c>
      <c r="C135" s="264">
        <f t="shared" si="34"/>
        <v>2329610.6981600001</v>
      </c>
      <c r="D135" s="264">
        <f t="shared" si="34"/>
        <v>2833482.9865000001</v>
      </c>
      <c r="E135" s="254">
        <v>0.21187558318822516</v>
      </c>
      <c r="F135" s="253">
        <v>0.21400071425846362</v>
      </c>
      <c r="G135" s="36">
        <f t="shared" si="35"/>
        <v>302753.47863999999</v>
      </c>
      <c r="H135" s="36">
        <f t="shared" si="35"/>
        <v>333867.44173999998</v>
      </c>
      <c r="I135" s="253">
        <v>2.7535102710413571E-2</v>
      </c>
      <c r="J135" s="254">
        <v>2.521556379213007E-2</v>
      </c>
      <c r="K135" s="20"/>
      <c r="L135" s="21"/>
      <c r="M135" s="20"/>
      <c r="N135" s="21"/>
      <c r="O135" s="20"/>
    </row>
    <row r="136" spans="1:15" ht="20.100000000000001" customHeight="1" thickBot="1" x14ac:dyDescent="0.25">
      <c r="A136" s="22" t="s">
        <v>84</v>
      </c>
      <c r="B136" s="17" t="s">
        <v>85</v>
      </c>
      <c r="C136" s="264">
        <f t="shared" si="34"/>
        <v>26073.113109999998</v>
      </c>
      <c r="D136" s="264">
        <f t="shared" si="34"/>
        <v>29627.77594</v>
      </c>
      <c r="E136" s="254">
        <v>0.12506416449010005</v>
      </c>
      <c r="F136" s="253">
        <v>0.13080456335288068</v>
      </c>
      <c r="G136" s="36">
        <f t="shared" si="35"/>
        <v>6979.6169399999999</v>
      </c>
      <c r="H136" s="36">
        <f t="shared" si="35"/>
        <v>6273.5296200000003</v>
      </c>
      <c r="I136" s="253">
        <v>3.3478931241519426E-2</v>
      </c>
      <c r="J136" s="254">
        <v>2.7697195506247083E-2</v>
      </c>
      <c r="K136" s="20"/>
      <c r="L136" s="21"/>
      <c r="M136" s="20"/>
      <c r="N136" s="21"/>
      <c r="O136" s="20"/>
    </row>
    <row r="137" spans="1:15" ht="20.100000000000001" customHeight="1" thickBot="1" x14ac:dyDescent="0.25">
      <c r="A137" s="25"/>
      <c r="B137" s="39" t="s">
        <v>10</v>
      </c>
      <c r="C137" s="93">
        <f>SUM(C110:C136)</f>
        <v>14086197.403040001</v>
      </c>
      <c r="D137" s="93">
        <f>SUM(D110:D136)</f>
        <v>15136458.300769998</v>
      </c>
      <c r="E137" s="248">
        <v>0.22693434020476744</v>
      </c>
      <c r="F137" s="248">
        <v>0.23008327652219404</v>
      </c>
      <c r="G137" s="93">
        <f>SUM(G110:G136)</f>
        <v>3165726.0779300001</v>
      </c>
      <c r="H137" s="93">
        <f>SUM(H110:H136)</f>
        <v>3306753.6003400004</v>
      </c>
      <c r="I137" s="247">
        <v>5.100112814044671E-2</v>
      </c>
      <c r="J137" s="248">
        <v>5.0264644998168781E-2</v>
      </c>
      <c r="K137" s="20"/>
      <c r="L137" s="21"/>
      <c r="M137" s="20"/>
      <c r="N137" s="21"/>
      <c r="O137" s="20"/>
    </row>
    <row r="138" spans="1:15" ht="20.100000000000001" customHeight="1" x14ac:dyDescent="0.2">
      <c r="C138" s="21"/>
      <c r="D138" s="21"/>
      <c r="E138" s="21"/>
      <c r="F138" s="21"/>
      <c r="G138" s="21"/>
      <c r="H138" s="21"/>
      <c r="I138" s="148"/>
    </row>
  </sheetData>
  <mergeCells count="14">
    <mergeCell ref="A105:J105"/>
    <mergeCell ref="A1:N1"/>
    <mergeCell ref="C4:D4"/>
    <mergeCell ref="I4:J4"/>
    <mergeCell ref="L4:M4"/>
    <mergeCell ref="A10:N10"/>
    <mergeCell ref="C12:D12"/>
    <mergeCell ref="I12:J12"/>
    <mergeCell ref="L12:M12"/>
    <mergeCell ref="A38:A39"/>
    <mergeCell ref="B38:B39"/>
    <mergeCell ref="C38:D38"/>
    <mergeCell ref="I38:J38"/>
    <mergeCell ref="L38:M38"/>
  </mergeCells>
  <conditionalFormatting sqref="F9:M9 L74:L137 N74:N137 Q104:XFD104">
    <cfRule type="cellIs" dxfId="6" priority="2" operator="notEqual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39" fitToHeight="9" orientation="portrait" horizontalDpi="300" verticalDpi="300" r:id="rId1"/>
  <headerFooter alignWithMargins="0"/>
  <rowBreaks count="1" manualBreakCount="1">
    <brk id="77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78F4-77E2-4136-B2CC-41CD86284E21}">
  <dimension ref="A2:P258"/>
  <sheetViews>
    <sheetView showGridLines="0" topLeftCell="A206" zoomScale="80" zoomScaleNormal="80" zoomScaleSheetLayoutView="100" workbookViewId="0">
      <selection activeCell="P258" sqref="P258"/>
    </sheetView>
  </sheetViews>
  <sheetFormatPr defaultColWidth="9.140625" defaultRowHeight="12.75" x14ac:dyDescent="0.2"/>
  <cols>
    <col min="1" max="1" width="3.85546875" style="175" customWidth="1"/>
    <col min="2" max="2" width="35.7109375" style="150" bestFit="1" customWidth="1"/>
    <col min="3" max="5" width="25.5703125" style="151" customWidth="1"/>
    <col min="6" max="6" width="8.7109375" style="151" customWidth="1"/>
    <col min="7" max="7" width="15.140625" style="151" customWidth="1"/>
    <col min="8" max="8" width="14.85546875" style="151" customWidth="1"/>
    <col min="9" max="9" width="11.5703125" style="151" bestFit="1" customWidth="1"/>
    <col min="10" max="10" width="9.140625" style="151"/>
    <col min="11" max="11" width="16.42578125" style="151" customWidth="1"/>
    <col min="12" max="12" width="10.42578125" style="151" bestFit="1" customWidth="1"/>
    <col min="13" max="13" width="13.7109375" style="151" customWidth="1"/>
    <col min="14" max="14" width="16" style="151" customWidth="1"/>
    <col min="15" max="15" width="11.85546875" style="151" customWidth="1"/>
    <col min="16" max="16" width="12.5703125" style="151" customWidth="1"/>
    <col min="17" max="18" width="13.5703125" style="151" customWidth="1"/>
    <col min="19" max="16384" width="9.140625" style="151"/>
  </cols>
  <sheetData>
    <row r="2" spans="1:16" ht="20.100000000000001" customHeight="1" x14ac:dyDescent="0.2">
      <c r="A2" s="433" t="s">
        <v>138</v>
      </c>
      <c r="B2" s="433"/>
      <c r="C2" s="433"/>
      <c r="D2" s="433"/>
      <c r="E2" s="433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6" ht="20.100000000000001" customHeight="1" thickBot="1" x14ac:dyDescent="0.25">
      <c r="A3" s="152"/>
      <c r="B3" s="152"/>
      <c r="C3" s="152"/>
      <c r="D3" s="152"/>
      <c r="E3" s="152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</row>
    <row r="4" spans="1:16" ht="20.100000000000001" customHeight="1" thickBot="1" x14ac:dyDescent="0.25">
      <c r="A4" s="153" t="s">
        <v>1</v>
      </c>
      <c r="B4" s="153" t="s">
        <v>2</v>
      </c>
      <c r="C4" s="154" t="s">
        <v>139</v>
      </c>
      <c r="D4" s="155"/>
      <c r="E4" s="156" t="s">
        <v>4</v>
      </c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</row>
    <row r="5" spans="1:16" ht="20.100000000000001" customHeight="1" thickBot="1" x14ac:dyDescent="0.25">
      <c r="A5" s="157"/>
      <c r="B5" s="158"/>
      <c r="C5" s="34">
        <v>2024</v>
      </c>
      <c r="D5" s="34">
        <v>2025</v>
      </c>
      <c r="E5" s="34" t="s">
        <v>5</v>
      </c>
      <c r="F5" s="159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 ht="20.100000000000001" customHeight="1" x14ac:dyDescent="0.2">
      <c r="A6" s="160" t="s">
        <v>6</v>
      </c>
      <c r="B6" s="161" t="s">
        <v>246</v>
      </c>
      <c r="C6" s="162">
        <f>+C34</f>
        <v>72735315.284210011</v>
      </c>
      <c r="D6" s="162">
        <f t="shared" ref="D6" si="0">+D34</f>
        <v>76981436.90316999</v>
      </c>
      <c r="E6" s="163">
        <f>+D6/C6</f>
        <v>1.0583777165516977</v>
      </c>
      <c r="F6" s="20"/>
      <c r="G6" s="21"/>
    </row>
    <row r="7" spans="1:16" ht="20.100000000000001" customHeight="1" thickBot="1" x14ac:dyDescent="0.25">
      <c r="A7" s="164" t="s">
        <v>8</v>
      </c>
      <c r="B7" s="165" t="s">
        <v>247</v>
      </c>
      <c r="C7" s="23">
        <f>+C67</f>
        <v>101686968.33972998</v>
      </c>
      <c r="D7" s="23">
        <f t="shared" ref="D7" si="1">+D67</f>
        <v>105868693.53968</v>
      </c>
      <c r="E7" s="163">
        <f>+D7/C7</f>
        <v>1.0411235113822956</v>
      </c>
      <c r="F7" s="20"/>
      <c r="G7" s="21"/>
    </row>
    <row r="8" spans="1:16" s="97" customFormat="1" ht="20.100000000000001" customHeight="1" thickBot="1" x14ac:dyDescent="0.25">
      <c r="A8" s="106"/>
      <c r="B8" s="166" t="s">
        <v>10</v>
      </c>
      <c r="C8" s="27">
        <f>SUM(C6:C7)</f>
        <v>174422283.62393999</v>
      </c>
      <c r="D8" s="27">
        <f>SUM(D6:D7)</f>
        <v>182850130.44284999</v>
      </c>
      <c r="E8" s="167">
        <f>+D8/C8</f>
        <v>1.0483186359208592</v>
      </c>
      <c r="F8" s="20"/>
      <c r="G8" s="21"/>
    </row>
    <row r="9" spans="1:16" ht="20.100000000000001" customHeight="1" x14ac:dyDescent="0.2">
      <c r="A9" s="168"/>
      <c r="B9" s="169"/>
      <c r="C9" s="170"/>
      <c r="D9" s="170"/>
      <c r="E9" s="170"/>
      <c r="F9" s="170"/>
      <c r="G9" s="21"/>
      <c r="H9" s="170"/>
      <c r="I9" s="170"/>
      <c r="J9" s="170"/>
      <c r="K9" s="170"/>
      <c r="L9" s="170"/>
      <c r="M9" s="170"/>
      <c r="N9" s="170"/>
      <c r="O9" s="170"/>
      <c r="P9" s="170"/>
    </row>
    <row r="10" spans="1:16" s="172" customFormat="1" ht="20.100000000000001" customHeight="1" x14ac:dyDescent="0.2">
      <c r="A10" s="434" t="s">
        <v>140</v>
      </c>
      <c r="B10" s="434"/>
      <c r="C10" s="434"/>
      <c r="D10" s="434"/>
      <c r="E10" s="434"/>
      <c r="F10" s="171"/>
      <c r="G10" s="21"/>
      <c r="H10" s="171"/>
      <c r="I10" s="171"/>
      <c r="J10" s="171"/>
      <c r="K10" s="171"/>
      <c r="L10" s="171"/>
      <c r="M10" s="171"/>
      <c r="N10" s="171"/>
      <c r="O10" s="171"/>
      <c r="P10" s="171"/>
    </row>
    <row r="11" spans="1:16" ht="20.100000000000001" customHeight="1" thickBot="1" x14ac:dyDescent="0.25">
      <c r="A11" s="152"/>
      <c r="B11" s="152"/>
      <c r="C11" s="152"/>
      <c r="D11" s="152"/>
      <c r="E11" s="152"/>
      <c r="F11" s="150"/>
      <c r="G11" s="21"/>
      <c r="H11" s="150"/>
      <c r="I11" s="150"/>
      <c r="J11" s="150"/>
      <c r="K11" s="150"/>
      <c r="L11" s="150"/>
      <c r="M11" s="150"/>
      <c r="N11" s="150"/>
      <c r="O11" s="150"/>
      <c r="P11" s="150"/>
    </row>
    <row r="12" spans="1:16" ht="20.100000000000001" customHeight="1" thickBot="1" x14ac:dyDescent="0.25">
      <c r="A12" s="153" t="s">
        <v>1</v>
      </c>
      <c r="B12" s="153" t="s">
        <v>12</v>
      </c>
      <c r="C12" s="155" t="s">
        <v>139</v>
      </c>
      <c r="D12" s="155"/>
      <c r="E12" s="156" t="s">
        <v>4</v>
      </c>
      <c r="F12" s="150"/>
      <c r="G12" s="21"/>
      <c r="H12" s="150"/>
      <c r="I12" s="150"/>
      <c r="J12" s="150"/>
      <c r="K12" s="150"/>
      <c r="L12" s="150"/>
      <c r="M12" s="150"/>
      <c r="N12" s="150"/>
      <c r="O12" s="150"/>
      <c r="P12" s="150"/>
    </row>
    <row r="13" spans="1:16" ht="20.100000000000001" customHeight="1" thickBot="1" x14ac:dyDescent="0.25">
      <c r="A13" s="157"/>
      <c r="B13" s="173"/>
      <c r="C13" s="34">
        <f>+C5</f>
        <v>2024</v>
      </c>
      <c r="D13" s="34">
        <f t="shared" ref="D13:E13" si="2">+D5</f>
        <v>2025</v>
      </c>
      <c r="E13" s="34" t="str">
        <f t="shared" si="2"/>
        <v>24/25</v>
      </c>
      <c r="F13" s="150"/>
      <c r="G13" s="21"/>
      <c r="H13" s="150"/>
      <c r="I13" s="150"/>
      <c r="J13" s="150"/>
      <c r="K13" s="150"/>
      <c r="L13" s="150"/>
      <c r="M13" s="150"/>
      <c r="N13" s="150"/>
      <c r="O13" s="150"/>
      <c r="P13" s="150"/>
    </row>
    <row r="14" spans="1:16" ht="20.100000000000001" customHeight="1" x14ac:dyDescent="0.2">
      <c r="A14" s="22" t="s">
        <v>6</v>
      </c>
      <c r="B14" s="35" t="s">
        <v>13</v>
      </c>
      <c r="C14" s="174">
        <v>15419835.102320001</v>
      </c>
      <c r="D14" s="174">
        <v>17189075.24447</v>
      </c>
      <c r="E14" s="24">
        <f t="shared" ref="E14:E34" si="3">+IF(C14=0,"X",D14/C14)</f>
        <v>1.1147379417749939</v>
      </c>
      <c r="F14" s="20"/>
      <c r="G14" s="21"/>
    </row>
    <row r="15" spans="1:16" ht="20.100000000000001" customHeight="1" x14ac:dyDescent="0.2">
      <c r="A15" s="22" t="s">
        <v>8</v>
      </c>
      <c r="B15" s="35" t="s">
        <v>14</v>
      </c>
      <c r="C15" s="174">
        <v>1422190.7613299999</v>
      </c>
      <c r="D15" s="174">
        <v>1664089.93824</v>
      </c>
      <c r="E15" s="24">
        <f t="shared" si="3"/>
        <v>1.1700891212960642</v>
      </c>
      <c r="F15" s="20"/>
      <c r="G15" s="21"/>
    </row>
    <row r="16" spans="1:16" ht="20.100000000000001" customHeight="1" x14ac:dyDescent="0.2">
      <c r="A16" s="22" t="s">
        <v>15</v>
      </c>
      <c r="B16" s="35" t="s">
        <v>16</v>
      </c>
      <c r="C16" s="174">
        <v>466884.44469999999</v>
      </c>
      <c r="D16" s="174">
        <v>525361.28711999999</v>
      </c>
      <c r="E16" s="24">
        <f t="shared" si="3"/>
        <v>1.125249069836916</v>
      </c>
      <c r="F16" s="20"/>
      <c r="G16" s="21"/>
    </row>
    <row r="17" spans="1:7" ht="20.100000000000001" customHeight="1" x14ac:dyDescent="0.2">
      <c r="A17" s="22" t="s">
        <v>17</v>
      </c>
      <c r="B17" s="35" t="s">
        <v>18</v>
      </c>
      <c r="C17" s="174">
        <v>1313350.27015</v>
      </c>
      <c r="D17" s="174">
        <v>1449642.48972</v>
      </c>
      <c r="E17" s="24">
        <f t="shared" si="3"/>
        <v>1.1037744634220343</v>
      </c>
      <c r="F17" s="20"/>
      <c r="G17" s="21"/>
    </row>
    <row r="18" spans="1:7" ht="20.100000000000001" customHeight="1" x14ac:dyDescent="0.2">
      <c r="A18" s="22" t="s">
        <v>19</v>
      </c>
      <c r="B18" s="35" t="s">
        <v>20</v>
      </c>
      <c r="C18" s="174">
        <v>1103233.4397199999</v>
      </c>
      <c r="D18" s="174">
        <v>456863.63879</v>
      </c>
      <c r="E18" s="24">
        <f t="shared" si="3"/>
        <v>0.41411329854717943</v>
      </c>
      <c r="F18" s="20"/>
      <c r="G18" s="21"/>
    </row>
    <row r="19" spans="1:7" ht="20.100000000000001" customHeight="1" x14ac:dyDescent="0.2">
      <c r="A19" s="22" t="s">
        <v>21</v>
      </c>
      <c r="B19" s="35" t="s">
        <v>22</v>
      </c>
      <c r="C19" s="174">
        <v>2908114.4378</v>
      </c>
      <c r="D19" s="174">
        <v>3120867.1307199998</v>
      </c>
      <c r="E19" s="24">
        <f t="shared" si="3"/>
        <v>1.0731582946512064</v>
      </c>
      <c r="F19" s="20"/>
      <c r="G19" s="21"/>
    </row>
    <row r="20" spans="1:7" ht="20.100000000000001" customHeight="1" x14ac:dyDescent="0.2">
      <c r="A20" s="22" t="s">
        <v>23</v>
      </c>
      <c r="B20" s="35" t="s">
        <v>24</v>
      </c>
      <c r="C20" s="174">
        <v>13890.824989999999</v>
      </c>
      <c r="D20" s="174">
        <v>14014.75092</v>
      </c>
      <c r="E20" s="24">
        <f t="shared" si="3"/>
        <v>1.0089214233200128</v>
      </c>
      <c r="F20" s="20"/>
      <c r="G20" s="21"/>
    </row>
    <row r="21" spans="1:7" ht="20.100000000000001" customHeight="1" x14ac:dyDescent="0.2">
      <c r="A21" s="22" t="s">
        <v>25</v>
      </c>
      <c r="B21" s="35" t="s">
        <v>26</v>
      </c>
      <c r="C21" s="174">
        <v>11883197.79479</v>
      </c>
      <c r="D21" s="174">
        <v>12894571.07913</v>
      </c>
      <c r="E21" s="24">
        <f t="shared" si="3"/>
        <v>1.0851095220163229</v>
      </c>
      <c r="F21" s="20"/>
      <c r="G21" s="21"/>
    </row>
    <row r="22" spans="1:7" ht="20.100000000000001" customHeight="1" x14ac:dyDescent="0.2">
      <c r="A22" s="22" t="s">
        <v>27</v>
      </c>
      <c r="B22" s="35" t="s">
        <v>28</v>
      </c>
      <c r="C22" s="174">
        <v>1848329.86601</v>
      </c>
      <c r="D22" s="174">
        <v>1519449.9585599999</v>
      </c>
      <c r="E22" s="24">
        <f t="shared" si="3"/>
        <v>0.82206644306410792</v>
      </c>
      <c r="F22" s="20"/>
      <c r="G22" s="21"/>
    </row>
    <row r="23" spans="1:7" ht="20.100000000000001" customHeight="1" x14ac:dyDescent="0.2">
      <c r="A23" s="22" t="s">
        <v>29</v>
      </c>
      <c r="B23" s="35" t="s">
        <v>30</v>
      </c>
      <c r="C23" s="174">
        <v>1401878.4238799999</v>
      </c>
      <c r="D23" s="174">
        <v>1290636.0083399999</v>
      </c>
      <c r="E23" s="24">
        <f t="shared" si="3"/>
        <v>0.92064760135753243</v>
      </c>
      <c r="F23" s="20"/>
      <c r="G23" s="21"/>
    </row>
    <row r="24" spans="1:7" ht="20.100000000000001" customHeight="1" x14ac:dyDescent="0.2">
      <c r="A24" s="22" t="s">
        <v>31</v>
      </c>
      <c r="B24" s="35" t="s">
        <v>32</v>
      </c>
      <c r="C24" s="174">
        <v>17175.375650000002</v>
      </c>
      <c r="D24" s="174">
        <v>18220.972460000001</v>
      </c>
      <c r="E24" s="24">
        <f t="shared" si="3"/>
        <v>1.0608776676159626</v>
      </c>
      <c r="F24" s="20"/>
      <c r="G24" s="21"/>
    </row>
    <row r="25" spans="1:7" ht="20.100000000000001" customHeight="1" x14ac:dyDescent="0.2">
      <c r="A25" s="22" t="s">
        <v>33</v>
      </c>
      <c r="B25" s="35" t="s">
        <v>34</v>
      </c>
      <c r="C25" s="174">
        <v>23987642.655609999</v>
      </c>
      <c r="D25" s="174">
        <v>25539309.952580001</v>
      </c>
      <c r="E25" s="24">
        <f t="shared" si="3"/>
        <v>1.0646861102296399</v>
      </c>
      <c r="F25" s="20"/>
      <c r="G25" s="21"/>
    </row>
    <row r="26" spans="1:7" ht="20.100000000000001" customHeight="1" x14ac:dyDescent="0.2">
      <c r="A26" s="22" t="s">
        <v>35</v>
      </c>
      <c r="B26" s="35" t="s">
        <v>36</v>
      </c>
      <c r="C26" s="174">
        <v>381490.55657000002</v>
      </c>
      <c r="D26" s="174">
        <v>402729.16820000001</v>
      </c>
      <c r="E26" s="24">
        <f t="shared" si="3"/>
        <v>1.0556727060846731</v>
      </c>
      <c r="F26" s="20"/>
      <c r="G26" s="21"/>
    </row>
    <row r="27" spans="1:7" ht="20.100000000000001" customHeight="1" x14ac:dyDescent="0.2">
      <c r="A27" s="22" t="s">
        <v>37</v>
      </c>
      <c r="B27" s="35" t="s">
        <v>38</v>
      </c>
      <c r="C27" s="174">
        <v>148238.17967000001</v>
      </c>
      <c r="D27" s="174">
        <v>216048.91232999999</v>
      </c>
      <c r="E27" s="24">
        <f t="shared" si="3"/>
        <v>1.4574444506196491</v>
      </c>
      <c r="F27" s="20"/>
      <c r="G27" s="21"/>
    </row>
    <row r="28" spans="1:7" ht="20.100000000000001" customHeight="1" x14ac:dyDescent="0.2">
      <c r="A28" s="22" t="s">
        <v>39</v>
      </c>
      <c r="B28" s="35" t="s">
        <v>40</v>
      </c>
      <c r="C28" s="174">
        <v>725619.49097000004</v>
      </c>
      <c r="D28" s="174">
        <v>503418.95484000002</v>
      </c>
      <c r="E28" s="24">
        <f t="shared" si="3"/>
        <v>0.69377815935875042</v>
      </c>
      <c r="F28" s="20"/>
      <c r="G28" s="21"/>
    </row>
    <row r="29" spans="1:7" ht="20.100000000000001" customHeight="1" x14ac:dyDescent="0.2">
      <c r="A29" s="22" t="s">
        <v>41</v>
      </c>
      <c r="B29" s="35" t="s">
        <v>42</v>
      </c>
      <c r="C29" s="174">
        <v>30142.98904</v>
      </c>
      <c r="D29" s="174">
        <v>31274.699970000001</v>
      </c>
      <c r="E29" s="24">
        <f t="shared" si="3"/>
        <v>1.0375447480838151</v>
      </c>
      <c r="F29" s="20"/>
      <c r="G29" s="21"/>
    </row>
    <row r="30" spans="1:7" ht="20.100000000000001" customHeight="1" x14ac:dyDescent="0.2">
      <c r="A30" s="22" t="s">
        <v>43</v>
      </c>
      <c r="B30" s="35" t="s">
        <v>44</v>
      </c>
      <c r="C30" s="174">
        <v>1578281.0842899999</v>
      </c>
      <c r="D30" s="174">
        <v>1508404.2527900001</v>
      </c>
      <c r="E30" s="24">
        <f t="shared" si="3"/>
        <v>0.9557259906390918</v>
      </c>
      <c r="F30" s="20"/>
      <c r="G30" s="21"/>
    </row>
    <row r="31" spans="1:7" ht="20.100000000000001" customHeight="1" x14ac:dyDescent="0.2">
      <c r="A31" s="22" t="s">
        <v>45</v>
      </c>
      <c r="B31" s="35" t="s">
        <v>46</v>
      </c>
      <c r="C31" s="174">
        <v>1213426.81394</v>
      </c>
      <c r="D31" s="174">
        <v>1363236.35</v>
      </c>
      <c r="E31" s="24">
        <f t="shared" si="3"/>
        <v>1.1234598859518921</v>
      </c>
      <c r="F31" s="20"/>
      <c r="G31" s="21"/>
    </row>
    <row r="32" spans="1:7" ht="20.100000000000001" customHeight="1" x14ac:dyDescent="0.2">
      <c r="A32" s="22" t="s">
        <v>47</v>
      </c>
      <c r="B32" s="35" t="s">
        <v>48</v>
      </c>
      <c r="C32" s="174">
        <v>5552257.7252099998</v>
      </c>
      <c r="D32" s="174">
        <v>5812403.8443299998</v>
      </c>
      <c r="E32" s="24">
        <f t="shared" si="3"/>
        <v>1.0468541144873027</v>
      </c>
      <c r="F32" s="20"/>
      <c r="G32" s="21"/>
    </row>
    <row r="33" spans="1:7" ht="20.100000000000001" customHeight="1" thickBot="1" x14ac:dyDescent="0.25">
      <c r="A33" s="22" t="s">
        <v>49</v>
      </c>
      <c r="B33" s="35" t="s">
        <v>50</v>
      </c>
      <c r="C33" s="174">
        <v>1320135.0475699999</v>
      </c>
      <c r="D33" s="174">
        <v>1461818.26966</v>
      </c>
      <c r="E33" s="24">
        <f t="shared" si="3"/>
        <v>1.1073247940434574</v>
      </c>
      <c r="F33" s="20"/>
      <c r="G33" s="21"/>
    </row>
    <row r="34" spans="1:7" s="97" customFormat="1" ht="20.100000000000001" customHeight="1" thickBot="1" x14ac:dyDescent="0.25">
      <c r="A34" s="130"/>
      <c r="B34" s="131" t="s">
        <v>10</v>
      </c>
      <c r="C34" s="93">
        <f>SUM(C14:C33)</f>
        <v>72735315.284210011</v>
      </c>
      <c r="D34" s="93">
        <f>SUM(D14:D33)</f>
        <v>76981436.90316999</v>
      </c>
      <c r="E34" s="28">
        <f t="shared" si="3"/>
        <v>1.0583777165516977</v>
      </c>
      <c r="F34" s="20"/>
      <c r="G34" s="21"/>
    </row>
    <row r="35" spans="1:7" ht="20.100000000000001" customHeight="1" x14ac:dyDescent="0.2">
      <c r="B35" s="176"/>
      <c r="C35" s="121"/>
      <c r="D35" s="121"/>
      <c r="E35" s="115"/>
      <c r="G35" s="21"/>
    </row>
    <row r="36" spans="1:7" ht="20.100000000000001" customHeight="1" x14ac:dyDescent="0.2">
      <c r="A36" s="435" t="s">
        <v>141</v>
      </c>
      <c r="B36" s="435"/>
      <c r="C36" s="435"/>
      <c r="D36" s="435"/>
      <c r="E36" s="435"/>
      <c r="G36" s="21"/>
    </row>
    <row r="37" spans="1:7" ht="20.100000000000001" customHeight="1" thickBot="1" x14ac:dyDescent="0.25">
      <c r="A37" s="152"/>
      <c r="B37" s="152"/>
      <c r="C37" s="152"/>
      <c r="D37" s="152"/>
      <c r="E37" s="152"/>
      <c r="G37" s="21"/>
    </row>
    <row r="38" spans="1:7" ht="20.100000000000001" customHeight="1" thickBot="1" x14ac:dyDescent="0.25">
      <c r="A38" s="153" t="s">
        <v>1</v>
      </c>
      <c r="B38" s="177" t="s">
        <v>12</v>
      </c>
      <c r="C38" s="154" t="s">
        <v>139</v>
      </c>
      <c r="D38" s="155"/>
      <c r="E38" s="160" t="s">
        <v>4</v>
      </c>
      <c r="G38" s="21"/>
    </row>
    <row r="39" spans="1:7" ht="20.100000000000001" customHeight="1" thickBot="1" x14ac:dyDescent="0.25">
      <c r="A39" s="157"/>
      <c r="B39" s="178"/>
      <c r="C39" s="34">
        <f>+C13</f>
        <v>2024</v>
      </c>
      <c r="D39" s="34">
        <f>+D13</f>
        <v>2025</v>
      </c>
      <c r="E39" s="34" t="str">
        <f>+E13</f>
        <v>24/25</v>
      </c>
      <c r="G39" s="21"/>
    </row>
    <row r="40" spans="1:7" ht="20.100000000000001" customHeight="1" x14ac:dyDescent="0.2">
      <c r="A40" s="10" t="s">
        <v>6</v>
      </c>
      <c r="B40" s="17" t="s">
        <v>52</v>
      </c>
      <c r="C40" s="144">
        <v>985878.73066999996</v>
      </c>
      <c r="D40" s="144">
        <v>1025165.31446</v>
      </c>
      <c r="E40" s="19">
        <f t="shared" ref="E40:E67" si="4">+IF(C40=0,"X",D40/C40)</f>
        <v>1.0398493065808418</v>
      </c>
      <c r="F40" s="20"/>
      <c r="G40" s="21"/>
    </row>
    <row r="41" spans="1:7" ht="20.100000000000001" customHeight="1" x14ac:dyDescent="0.2">
      <c r="A41" s="22" t="s">
        <v>8</v>
      </c>
      <c r="B41" s="35" t="s">
        <v>53</v>
      </c>
      <c r="C41" s="144">
        <v>4083187.5109399999</v>
      </c>
      <c r="D41" s="144">
        <v>4214505.0988800004</v>
      </c>
      <c r="E41" s="53">
        <f t="shared" si="4"/>
        <v>1.0321605577966144</v>
      </c>
      <c r="F41" s="20"/>
      <c r="G41" s="21"/>
    </row>
    <row r="42" spans="1:7" ht="20.100000000000001" customHeight="1" x14ac:dyDescent="0.2">
      <c r="A42" s="22" t="s">
        <v>15</v>
      </c>
      <c r="B42" s="35" t="s">
        <v>54</v>
      </c>
      <c r="C42" s="144">
        <v>5611995.5138900001</v>
      </c>
      <c r="D42" s="144">
        <v>5757696.1289900001</v>
      </c>
      <c r="E42" s="53">
        <f t="shared" si="4"/>
        <v>1.0259623541642866</v>
      </c>
      <c r="F42" s="20"/>
      <c r="G42" s="21"/>
    </row>
    <row r="43" spans="1:7" ht="20.100000000000001" customHeight="1" x14ac:dyDescent="0.2">
      <c r="A43" s="22" t="s">
        <v>17</v>
      </c>
      <c r="B43" s="35" t="s">
        <v>55</v>
      </c>
      <c r="C43" s="144">
        <v>124331.36941</v>
      </c>
      <c r="D43" s="144">
        <v>145100.08402000001</v>
      </c>
      <c r="E43" s="53">
        <f t="shared" si="4"/>
        <v>1.1670432386336249</v>
      </c>
      <c r="F43" s="20"/>
      <c r="G43" s="21"/>
    </row>
    <row r="44" spans="1:7" ht="20.100000000000001" customHeight="1" x14ac:dyDescent="0.2">
      <c r="A44" s="22" t="s">
        <v>19</v>
      </c>
      <c r="B44" s="35" t="s">
        <v>56</v>
      </c>
      <c r="C44" s="144">
        <v>53893.118979999999</v>
      </c>
      <c r="D44" s="144">
        <v>41349.862000000001</v>
      </c>
      <c r="E44" s="53">
        <f t="shared" si="4"/>
        <v>0.7672567998030535</v>
      </c>
      <c r="F44" s="20"/>
      <c r="G44" s="21"/>
    </row>
    <row r="45" spans="1:7" ht="20.100000000000001" customHeight="1" x14ac:dyDescent="0.2">
      <c r="A45" s="22" t="s">
        <v>21</v>
      </c>
      <c r="B45" s="35" t="s">
        <v>57</v>
      </c>
      <c r="C45" s="144">
        <v>14223185.045329999</v>
      </c>
      <c r="D45" s="144">
        <v>14789205.72858</v>
      </c>
      <c r="E45" s="53">
        <f t="shared" si="4"/>
        <v>1.0397956351862163</v>
      </c>
      <c r="F45" s="20"/>
      <c r="G45" s="21"/>
    </row>
    <row r="46" spans="1:7" ht="20.100000000000001" customHeight="1" x14ac:dyDescent="0.2">
      <c r="A46" s="22" t="s">
        <v>23</v>
      </c>
      <c r="B46" s="35" t="s">
        <v>58</v>
      </c>
      <c r="C46" s="144">
        <v>914158.70120999997</v>
      </c>
      <c r="D46" s="144">
        <v>956813.67675999994</v>
      </c>
      <c r="E46" s="53">
        <f t="shared" si="4"/>
        <v>1.0466603615909809</v>
      </c>
      <c r="F46" s="20"/>
      <c r="G46" s="21"/>
    </row>
    <row r="47" spans="1:7" ht="20.100000000000001" customHeight="1" x14ac:dyDescent="0.2">
      <c r="A47" s="22" t="s">
        <v>25</v>
      </c>
      <c r="B47" s="35" t="s">
        <v>59</v>
      </c>
      <c r="C47" s="144">
        <v>370051.42100999999</v>
      </c>
      <c r="D47" s="144">
        <v>249929.35204999999</v>
      </c>
      <c r="E47" s="53">
        <f t="shared" si="4"/>
        <v>0.67539087234918649</v>
      </c>
      <c r="F47" s="20"/>
      <c r="G47" s="21"/>
    </row>
    <row r="48" spans="1:7" ht="20.100000000000001" customHeight="1" x14ac:dyDescent="0.2">
      <c r="A48" s="22" t="s">
        <v>27</v>
      </c>
      <c r="B48" s="35" t="s">
        <v>60</v>
      </c>
      <c r="C48" s="144">
        <v>5740391.1985200001</v>
      </c>
      <c r="D48" s="144">
        <v>6000066.0135599999</v>
      </c>
      <c r="E48" s="53">
        <f t="shared" si="4"/>
        <v>1.0452364318144292</v>
      </c>
      <c r="F48" s="20"/>
      <c r="G48" s="21"/>
    </row>
    <row r="49" spans="1:7" ht="20.100000000000001" customHeight="1" x14ac:dyDescent="0.2">
      <c r="A49" s="22" t="s">
        <v>29</v>
      </c>
      <c r="B49" s="35" t="s">
        <v>61</v>
      </c>
      <c r="C49" s="144">
        <v>524833.74453000003</v>
      </c>
      <c r="D49" s="144">
        <v>584207.51433000003</v>
      </c>
      <c r="E49" s="53">
        <f t="shared" si="4"/>
        <v>1.1131287201305444</v>
      </c>
      <c r="F49" s="20"/>
      <c r="G49" s="21"/>
    </row>
    <row r="50" spans="1:7" ht="20.100000000000001" customHeight="1" x14ac:dyDescent="0.2">
      <c r="A50" s="22" t="s">
        <v>31</v>
      </c>
      <c r="B50" s="35" t="s">
        <v>62</v>
      </c>
      <c r="C50" s="144">
        <v>2515923.6015599999</v>
      </c>
      <c r="D50" s="144">
        <v>2608385.4032200002</v>
      </c>
      <c r="E50" s="53">
        <f t="shared" si="4"/>
        <v>1.0367506396468753</v>
      </c>
      <c r="F50" s="20"/>
      <c r="G50" s="21"/>
    </row>
    <row r="51" spans="1:7" ht="20.100000000000001" customHeight="1" x14ac:dyDescent="0.2">
      <c r="A51" s="22" t="s">
        <v>33</v>
      </c>
      <c r="B51" s="35" t="s">
        <v>63</v>
      </c>
      <c r="C51" s="144">
        <v>360971.98654000001</v>
      </c>
      <c r="D51" s="144">
        <v>365494.19449000002</v>
      </c>
      <c r="E51" s="53">
        <f t="shared" si="4"/>
        <v>1.0125278639856417</v>
      </c>
      <c r="F51" s="20"/>
      <c r="G51" s="21"/>
    </row>
    <row r="52" spans="1:7" ht="20.100000000000001" customHeight="1" x14ac:dyDescent="0.2">
      <c r="A52" s="22" t="s">
        <v>35</v>
      </c>
      <c r="B52" s="35" t="s">
        <v>64</v>
      </c>
      <c r="C52" s="144">
        <v>1877053.7917899999</v>
      </c>
      <c r="D52" s="144">
        <v>1755967.4407200001</v>
      </c>
      <c r="E52" s="53">
        <f t="shared" si="4"/>
        <v>0.93549127275967447</v>
      </c>
      <c r="F52" s="20"/>
      <c r="G52" s="21"/>
    </row>
    <row r="53" spans="1:7" ht="20.100000000000001" customHeight="1" x14ac:dyDescent="0.2">
      <c r="A53" s="22" t="s">
        <v>37</v>
      </c>
      <c r="B53" s="35" t="s">
        <v>65</v>
      </c>
      <c r="C53" s="144">
        <v>163772.83397000001</v>
      </c>
      <c r="D53" s="144">
        <v>176797.53127000001</v>
      </c>
      <c r="E53" s="53">
        <f t="shared" si="4"/>
        <v>1.0795290463275848</v>
      </c>
      <c r="F53" s="20"/>
      <c r="G53" s="21"/>
    </row>
    <row r="54" spans="1:7" ht="20.100000000000001" customHeight="1" x14ac:dyDescent="0.2">
      <c r="A54" s="22" t="s">
        <v>39</v>
      </c>
      <c r="B54" s="35" t="s">
        <v>66</v>
      </c>
      <c r="C54" s="144">
        <v>8557.2022400000005</v>
      </c>
      <c r="D54" s="144">
        <v>8852.3240900000001</v>
      </c>
      <c r="E54" s="53">
        <f t="shared" si="4"/>
        <v>1.034488123772566</v>
      </c>
      <c r="F54" s="20"/>
      <c r="G54" s="21"/>
    </row>
    <row r="55" spans="1:7" ht="20.100000000000001" customHeight="1" x14ac:dyDescent="0.2">
      <c r="A55" s="22" t="s">
        <v>41</v>
      </c>
      <c r="B55" s="35" t="s">
        <v>67</v>
      </c>
      <c r="C55" s="144">
        <v>1219798.8746</v>
      </c>
      <c r="D55" s="144">
        <v>970510.74274999998</v>
      </c>
      <c r="E55" s="53">
        <f t="shared" si="4"/>
        <v>0.79563177418757058</v>
      </c>
      <c r="F55" s="20"/>
      <c r="G55" s="21"/>
    </row>
    <row r="56" spans="1:7" ht="20.100000000000001" customHeight="1" x14ac:dyDescent="0.2">
      <c r="A56" s="22" t="s">
        <v>43</v>
      </c>
      <c r="B56" s="35" t="s">
        <v>68</v>
      </c>
      <c r="C56" s="144">
        <v>1040930.8035</v>
      </c>
      <c r="D56" s="144">
        <v>1010413.10625</v>
      </c>
      <c r="E56" s="53">
        <f t="shared" si="4"/>
        <v>0.97068229977690335</v>
      </c>
      <c r="F56" s="20"/>
      <c r="G56" s="21"/>
    </row>
    <row r="57" spans="1:7" ht="20.100000000000001" customHeight="1" x14ac:dyDescent="0.2">
      <c r="A57" s="22" t="s">
        <v>45</v>
      </c>
      <c r="B57" s="35" t="s">
        <v>69</v>
      </c>
      <c r="C57" s="144">
        <v>31545929.460820001</v>
      </c>
      <c r="D57" s="144">
        <v>31634283.567960002</v>
      </c>
      <c r="E57" s="53">
        <f t="shared" si="4"/>
        <v>1.0028008084925739</v>
      </c>
      <c r="F57" s="20"/>
      <c r="G57" s="21"/>
    </row>
    <row r="58" spans="1:7" ht="20.100000000000001" customHeight="1" x14ac:dyDescent="0.2">
      <c r="A58" s="22" t="s">
        <v>47</v>
      </c>
      <c r="B58" s="35" t="s">
        <v>70</v>
      </c>
      <c r="C58" s="144">
        <v>2733885.5085</v>
      </c>
      <c r="D58" s="144">
        <v>3062142.2787000001</v>
      </c>
      <c r="E58" s="53">
        <f t="shared" si="4"/>
        <v>1.1200696844031719</v>
      </c>
      <c r="F58" s="20"/>
      <c r="G58" s="21"/>
    </row>
    <row r="59" spans="1:7" ht="20.100000000000001" customHeight="1" x14ac:dyDescent="0.2">
      <c r="A59" s="22" t="s">
        <v>49</v>
      </c>
      <c r="B59" s="35" t="s">
        <v>71</v>
      </c>
      <c r="C59" s="144">
        <v>425867.12581</v>
      </c>
      <c r="D59" s="144">
        <v>338066.41531999997</v>
      </c>
      <c r="E59" s="53">
        <f t="shared" si="4"/>
        <v>0.79383073928751147</v>
      </c>
      <c r="F59" s="20"/>
      <c r="G59" s="21"/>
    </row>
    <row r="60" spans="1:7" ht="20.100000000000001" customHeight="1" x14ac:dyDescent="0.2">
      <c r="A60" s="22" t="s">
        <v>72</v>
      </c>
      <c r="B60" s="35" t="s">
        <v>73</v>
      </c>
      <c r="C60" s="144">
        <v>118238.57922</v>
      </c>
      <c r="D60" s="144">
        <v>111404.03178</v>
      </c>
      <c r="E60" s="53">
        <f t="shared" si="4"/>
        <v>0.94219697593555041</v>
      </c>
      <c r="F60" s="20"/>
      <c r="G60" s="21"/>
    </row>
    <row r="61" spans="1:7" ht="20.100000000000001" customHeight="1" x14ac:dyDescent="0.2">
      <c r="A61" s="22" t="s">
        <v>74</v>
      </c>
      <c r="B61" s="35" t="s">
        <v>75</v>
      </c>
      <c r="C61" s="144">
        <v>73592.286030000003</v>
      </c>
      <c r="D61" s="144">
        <v>91801.952149999997</v>
      </c>
      <c r="E61" s="53">
        <f t="shared" si="4"/>
        <v>1.2474398758665657</v>
      </c>
      <c r="F61" s="20"/>
      <c r="G61" s="21"/>
    </row>
    <row r="62" spans="1:7" ht="20.100000000000001" customHeight="1" x14ac:dyDescent="0.2">
      <c r="A62" s="22" t="s">
        <v>76</v>
      </c>
      <c r="B62" s="35" t="s">
        <v>77</v>
      </c>
      <c r="C62" s="144">
        <v>1057353.4528999999</v>
      </c>
      <c r="D62" s="144">
        <v>1033044.13897</v>
      </c>
      <c r="E62" s="53">
        <f t="shared" si="4"/>
        <v>0.97700928307055046</v>
      </c>
      <c r="F62" s="20"/>
      <c r="G62" s="21"/>
    </row>
    <row r="63" spans="1:7" ht="20.100000000000001" customHeight="1" x14ac:dyDescent="0.2">
      <c r="A63" s="22" t="s">
        <v>78</v>
      </c>
      <c r="B63" s="35" t="s">
        <v>79</v>
      </c>
      <c r="C63" s="144">
        <v>710424.73086000001</v>
      </c>
      <c r="D63" s="144">
        <v>718636.29177999997</v>
      </c>
      <c r="E63" s="53">
        <f t="shared" si="4"/>
        <v>1.0115586642233858</v>
      </c>
      <c r="F63" s="20"/>
      <c r="G63" s="21"/>
    </row>
    <row r="64" spans="1:7" ht="20.100000000000001" customHeight="1" x14ac:dyDescent="0.2">
      <c r="A64" s="22" t="s">
        <v>80</v>
      </c>
      <c r="B64" s="35" t="s">
        <v>81</v>
      </c>
      <c r="C64" s="144">
        <v>7164563.3826200003</v>
      </c>
      <c r="D64" s="144">
        <v>7865730.4409699999</v>
      </c>
      <c r="E64" s="53">
        <f t="shared" si="4"/>
        <v>1.0978659858116282</v>
      </c>
      <c r="F64" s="20"/>
      <c r="G64" s="21"/>
    </row>
    <row r="65" spans="1:12" ht="20.100000000000001" customHeight="1" x14ac:dyDescent="0.2">
      <c r="A65" s="22" t="s">
        <v>82</v>
      </c>
      <c r="B65" s="35" t="s">
        <v>83</v>
      </c>
      <c r="C65" s="144">
        <v>17889815.116280001</v>
      </c>
      <c r="D65" s="144">
        <v>20186122.194019999</v>
      </c>
      <c r="E65" s="53">
        <f t="shared" si="4"/>
        <v>1.1283583459535211</v>
      </c>
      <c r="F65" s="20"/>
      <c r="G65" s="21"/>
    </row>
    <row r="66" spans="1:12" ht="20.100000000000001" customHeight="1" thickBot="1" x14ac:dyDescent="0.25">
      <c r="A66" s="22" t="s">
        <v>84</v>
      </c>
      <c r="B66" s="35" t="s">
        <v>85</v>
      </c>
      <c r="C66" s="144">
        <v>148383.24799999999</v>
      </c>
      <c r="D66" s="144">
        <v>167002.71161</v>
      </c>
      <c r="E66" s="53">
        <f t="shared" si="4"/>
        <v>1.1254822485756613</v>
      </c>
      <c r="F66" s="20"/>
      <c r="G66" s="21"/>
    </row>
    <row r="67" spans="1:12" ht="20.100000000000001" customHeight="1" thickBot="1" x14ac:dyDescent="0.25">
      <c r="A67" s="92"/>
      <c r="B67" s="39" t="s">
        <v>10</v>
      </c>
      <c r="C67" s="93">
        <f>SUM(C40:C66)</f>
        <v>101686968.33972998</v>
      </c>
      <c r="D67" s="93">
        <f>SUM(D40:D66)</f>
        <v>105868693.53968</v>
      </c>
      <c r="E67" s="28">
        <f t="shared" si="4"/>
        <v>1.0411235113822956</v>
      </c>
      <c r="F67" s="20"/>
      <c r="G67" s="21"/>
    </row>
    <row r="68" spans="1:12" s="97" customFormat="1" x14ac:dyDescent="0.2">
      <c r="A68" s="113"/>
      <c r="B68" s="176"/>
      <c r="C68" s="41"/>
      <c r="D68" s="41"/>
      <c r="E68" s="21"/>
    </row>
    <row r="69" spans="1:12" x14ac:dyDescent="0.2">
      <c r="C69" s="21"/>
      <c r="D69" s="21"/>
    </row>
    <row r="70" spans="1:12" s="150" customFormat="1" x14ac:dyDescent="0.2">
      <c r="A70" s="179"/>
      <c r="B70" s="179"/>
      <c r="C70" s="179"/>
      <c r="D70" s="179"/>
    </row>
    <row r="71" spans="1:12" x14ac:dyDescent="0.2">
      <c r="A71" s="151"/>
      <c r="C71" s="168"/>
      <c r="E71" s="168"/>
      <c r="F71" s="168"/>
      <c r="G71" s="168"/>
      <c r="I71" s="170"/>
      <c r="J71" s="170"/>
      <c r="K71" s="170"/>
      <c r="L71" s="170"/>
    </row>
    <row r="72" spans="1:12" x14ac:dyDescent="0.2">
      <c r="C72" s="170"/>
      <c r="D72" s="150"/>
      <c r="E72" s="170"/>
      <c r="F72" s="180"/>
      <c r="G72" s="180"/>
    </row>
    <row r="73" spans="1:12" x14ac:dyDescent="0.2">
      <c r="C73" s="170"/>
      <c r="D73" s="150"/>
      <c r="E73" s="170"/>
      <c r="F73" s="180"/>
      <c r="G73" s="180"/>
    </row>
    <row r="74" spans="1:12" x14ac:dyDescent="0.2">
      <c r="C74" s="170"/>
      <c r="D74" s="150"/>
      <c r="E74" s="170"/>
      <c r="F74" s="180"/>
      <c r="G74" s="180"/>
    </row>
    <row r="75" spans="1:12" x14ac:dyDescent="0.2">
      <c r="C75" s="170"/>
      <c r="D75" s="150"/>
      <c r="E75" s="170"/>
      <c r="F75" s="180"/>
      <c r="G75" s="180"/>
    </row>
    <row r="76" spans="1:12" x14ac:dyDescent="0.2">
      <c r="C76" s="170"/>
      <c r="D76" s="150"/>
      <c r="E76" s="170"/>
      <c r="F76" s="180"/>
      <c r="G76" s="180"/>
    </row>
    <row r="77" spans="1:12" ht="12" customHeight="1" x14ac:dyDescent="0.2">
      <c r="C77" s="170"/>
      <c r="D77" s="150"/>
      <c r="E77" s="170"/>
      <c r="F77" s="180"/>
      <c r="G77" s="180"/>
    </row>
    <row r="78" spans="1:12" x14ac:dyDescent="0.2">
      <c r="C78" s="170"/>
      <c r="D78" s="170"/>
      <c r="E78" s="170"/>
      <c r="F78" s="180"/>
      <c r="G78" s="180"/>
    </row>
    <row r="79" spans="1:12" x14ac:dyDescent="0.2">
      <c r="C79" s="170"/>
      <c r="D79" s="170"/>
      <c r="E79" s="170"/>
      <c r="F79" s="180"/>
      <c r="G79" s="180"/>
    </row>
    <row r="80" spans="1:12" x14ac:dyDescent="0.2">
      <c r="A80" s="181"/>
      <c r="B80" s="179"/>
      <c r="C80" s="181"/>
      <c r="D80" s="181"/>
    </row>
    <row r="81" spans="1:7" x14ac:dyDescent="0.2">
      <c r="A81" s="151"/>
      <c r="C81" s="168"/>
      <c r="E81" s="168"/>
      <c r="F81" s="168"/>
      <c r="G81" s="168"/>
    </row>
    <row r="82" spans="1:7" x14ac:dyDescent="0.2">
      <c r="C82" s="170"/>
      <c r="D82" s="150"/>
      <c r="E82" s="170"/>
      <c r="F82" s="180"/>
      <c r="G82" s="180"/>
    </row>
    <row r="83" spans="1:7" x14ac:dyDescent="0.2">
      <c r="C83" s="170"/>
      <c r="D83" s="150"/>
      <c r="E83" s="170"/>
      <c r="F83" s="180"/>
      <c r="G83" s="180"/>
    </row>
    <row r="84" spans="1:7" x14ac:dyDescent="0.2">
      <c r="C84" s="170"/>
      <c r="D84" s="150"/>
      <c r="E84" s="170"/>
      <c r="F84" s="180"/>
      <c r="G84" s="180"/>
    </row>
    <row r="85" spans="1:7" x14ac:dyDescent="0.2">
      <c r="C85" s="170"/>
      <c r="D85" s="150"/>
      <c r="E85" s="170"/>
      <c r="F85" s="180"/>
      <c r="G85" s="180"/>
    </row>
    <row r="86" spans="1:7" x14ac:dyDescent="0.2">
      <c r="C86" s="170"/>
      <c r="D86" s="150"/>
      <c r="E86" s="170"/>
      <c r="F86" s="180"/>
      <c r="G86" s="180"/>
    </row>
    <row r="87" spans="1:7" x14ac:dyDescent="0.2">
      <c r="C87" s="170"/>
      <c r="D87" s="170"/>
      <c r="E87" s="170"/>
      <c r="F87" s="180"/>
      <c r="G87" s="180"/>
    </row>
    <row r="88" spans="1:7" x14ac:dyDescent="0.2">
      <c r="C88" s="170"/>
      <c r="D88" s="170"/>
      <c r="E88" s="170"/>
      <c r="F88" s="180"/>
      <c r="G88" s="180"/>
    </row>
    <row r="89" spans="1:7" x14ac:dyDescent="0.2">
      <c r="A89" s="181"/>
      <c r="B89" s="179"/>
      <c r="C89" s="181"/>
      <c r="E89" s="182"/>
      <c r="F89" s="180"/>
      <c r="G89" s="180"/>
    </row>
    <row r="90" spans="1:7" x14ac:dyDescent="0.2">
      <c r="A90" s="151"/>
      <c r="C90" s="168"/>
      <c r="E90" s="168"/>
      <c r="F90" s="168"/>
      <c r="G90" s="168"/>
    </row>
    <row r="91" spans="1:7" x14ac:dyDescent="0.2">
      <c r="C91" s="170"/>
      <c r="D91" s="150"/>
      <c r="E91" s="170"/>
      <c r="F91" s="180"/>
      <c r="G91" s="180"/>
    </row>
    <row r="92" spans="1:7" x14ac:dyDescent="0.2">
      <c r="C92" s="170"/>
      <c r="D92" s="150"/>
      <c r="E92" s="170"/>
      <c r="F92" s="180"/>
      <c r="G92" s="180"/>
    </row>
    <row r="93" spans="1:7" x14ac:dyDescent="0.2">
      <c r="C93" s="170"/>
      <c r="D93" s="150"/>
      <c r="E93" s="170"/>
      <c r="F93" s="180"/>
      <c r="G93" s="180"/>
    </row>
    <row r="94" spans="1:7" x14ac:dyDescent="0.2">
      <c r="C94" s="170"/>
      <c r="D94" s="150"/>
      <c r="E94" s="170"/>
      <c r="F94" s="180"/>
      <c r="G94" s="180"/>
    </row>
    <row r="95" spans="1:7" x14ac:dyDescent="0.2">
      <c r="C95" s="170"/>
      <c r="D95" s="170"/>
      <c r="E95" s="170"/>
      <c r="F95" s="180"/>
      <c r="G95" s="180"/>
    </row>
    <row r="96" spans="1:7" x14ac:dyDescent="0.2">
      <c r="C96" s="170"/>
      <c r="E96" s="170"/>
    </row>
    <row r="101" spans="2:5" x14ac:dyDescent="0.2">
      <c r="B101" s="179"/>
    </row>
    <row r="103" spans="2:5" x14ac:dyDescent="0.2">
      <c r="C103" s="180"/>
      <c r="D103" s="150"/>
      <c r="E103" s="180"/>
    </row>
    <row r="104" spans="2:5" x14ac:dyDescent="0.2">
      <c r="C104" s="180"/>
      <c r="D104" s="150"/>
      <c r="E104" s="180"/>
    </row>
    <row r="105" spans="2:5" x14ac:dyDescent="0.2">
      <c r="C105" s="180"/>
      <c r="D105" s="150"/>
      <c r="E105" s="180"/>
    </row>
    <row r="106" spans="2:5" x14ac:dyDescent="0.2">
      <c r="C106" s="180"/>
      <c r="D106" s="150"/>
      <c r="E106" s="180"/>
    </row>
    <row r="107" spans="2:5" x14ac:dyDescent="0.2">
      <c r="C107" s="180"/>
      <c r="D107" s="150"/>
      <c r="E107" s="180"/>
    </row>
    <row r="108" spans="2:5" x14ac:dyDescent="0.2">
      <c r="C108" s="180"/>
      <c r="D108" s="150"/>
      <c r="E108" s="180"/>
    </row>
    <row r="178" spans="2:6" x14ac:dyDescent="0.2">
      <c r="B178" s="181"/>
      <c r="C178" s="181"/>
      <c r="D178" s="181"/>
    </row>
    <row r="180" spans="2:6" x14ac:dyDescent="0.2">
      <c r="C180" s="180"/>
      <c r="D180" s="150"/>
      <c r="E180" s="180"/>
      <c r="F180" s="180"/>
    </row>
    <row r="181" spans="2:6" x14ac:dyDescent="0.2">
      <c r="C181" s="180"/>
      <c r="D181" s="150"/>
      <c r="E181" s="180"/>
    </row>
    <row r="182" spans="2:6" x14ac:dyDescent="0.2">
      <c r="C182" s="180"/>
      <c r="D182" s="150"/>
      <c r="E182" s="180"/>
    </row>
    <row r="183" spans="2:6" x14ac:dyDescent="0.2">
      <c r="C183" s="180"/>
      <c r="D183" s="150"/>
      <c r="E183" s="180"/>
    </row>
    <row r="184" spans="2:6" x14ac:dyDescent="0.2">
      <c r="C184" s="180"/>
      <c r="D184" s="150"/>
      <c r="E184" s="180"/>
    </row>
    <row r="253" spans="2:5" x14ac:dyDescent="0.2">
      <c r="B253" s="181"/>
    </row>
    <row r="255" spans="2:5" x14ac:dyDescent="0.2">
      <c r="C255" s="180"/>
      <c r="D255" s="150"/>
      <c r="E255" s="180"/>
    </row>
    <row r="256" spans="2:5" x14ac:dyDescent="0.2">
      <c r="C256" s="180"/>
      <c r="D256" s="150"/>
      <c r="E256" s="180"/>
    </row>
    <row r="257" spans="3:5" x14ac:dyDescent="0.2">
      <c r="C257" s="180"/>
      <c r="D257" s="150"/>
      <c r="E257" s="180"/>
    </row>
    <row r="258" spans="3:5" x14ac:dyDescent="0.2">
      <c r="C258" s="180"/>
      <c r="D258" s="150"/>
      <c r="E258" s="180"/>
    </row>
  </sheetData>
  <mergeCells count="3">
    <mergeCell ref="A2:E2"/>
    <mergeCell ref="A10:E10"/>
    <mergeCell ref="A36:E36"/>
  </mergeCells>
  <conditionalFormatting sqref="G6:G67 C69:D69">
    <cfRule type="cellIs" dxfId="5" priority="1" operator="notEqual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1" fitToHeight="5" orientation="portrait" r:id="rId1"/>
  <headerFooter alignWithMargins="0"/>
  <rowBreaks count="1" manualBreakCount="1">
    <brk id="35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3F46-A4CF-487D-83DA-FAD3E9EA9505}">
  <dimension ref="A1:M67"/>
  <sheetViews>
    <sheetView showGridLines="0" zoomScale="80" zoomScaleNormal="80" zoomScaleSheetLayoutView="100" workbookViewId="0">
      <selection activeCell="B59" sqref="B59"/>
    </sheetView>
  </sheetViews>
  <sheetFormatPr defaultColWidth="9.140625" defaultRowHeight="14.25" x14ac:dyDescent="0.2"/>
  <cols>
    <col min="1" max="1" width="4.28515625" style="183" bestFit="1" customWidth="1"/>
    <col min="2" max="2" width="34.140625" style="43" bestFit="1" customWidth="1"/>
    <col min="3" max="10" width="15.5703125" style="43" customWidth="1"/>
    <col min="11" max="11" width="3.140625" style="43" customWidth="1"/>
    <col min="12" max="16384" width="9.140625" style="43"/>
  </cols>
  <sheetData>
    <row r="1" spans="1:12" ht="20.100000000000001" customHeight="1" x14ac:dyDescent="0.2">
      <c r="C1" s="44"/>
      <c r="D1" s="44"/>
    </row>
    <row r="2" spans="1:12" s="184" customFormat="1" ht="20.100000000000001" customHeight="1" x14ac:dyDescent="0.2">
      <c r="A2" s="409" t="s">
        <v>142</v>
      </c>
      <c r="B2" s="409"/>
      <c r="C2" s="409"/>
      <c r="D2" s="409"/>
      <c r="E2" s="409"/>
      <c r="F2" s="409"/>
      <c r="G2" s="409"/>
      <c r="H2" s="409"/>
      <c r="I2" s="409"/>
      <c r="J2" s="409"/>
    </row>
    <row r="3" spans="1:12" s="184" customFormat="1" ht="20.100000000000001" customHeight="1" thickBot="1" x14ac:dyDescent="0.25">
      <c r="A3" s="139"/>
      <c r="B3" s="139"/>
      <c r="C3" s="139"/>
      <c r="D3" s="139"/>
      <c r="E3" s="139"/>
      <c r="F3" s="185"/>
      <c r="G3" s="185"/>
      <c r="H3" s="185"/>
      <c r="I3" s="185"/>
      <c r="J3" s="185"/>
    </row>
    <row r="4" spans="1:12" s="184" customFormat="1" ht="20.100000000000001" customHeight="1" thickBot="1" x14ac:dyDescent="0.25">
      <c r="A4" s="186" t="s">
        <v>1</v>
      </c>
      <c r="B4" s="186" t="s">
        <v>2</v>
      </c>
      <c r="C4" s="187" t="s">
        <v>143</v>
      </c>
      <c r="D4" s="188"/>
      <c r="E4" s="189" t="s">
        <v>4</v>
      </c>
      <c r="F4" s="187" t="s">
        <v>144</v>
      </c>
      <c r="G4" s="188"/>
      <c r="H4" s="189" t="s">
        <v>4</v>
      </c>
      <c r="I4" s="438" t="s">
        <v>145</v>
      </c>
      <c r="J4" s="439"/>
    </row>
    <row r="5" spans="1:12" s="184" customFormat="1" ht="34.5" customHeight="1" thickBot="1" x14ac:dyDescent="0.25">
      <c r="A5" s="190"/>
      <c r="B5" s="191"/>
      <c r="C5" s="192">
        <v>2024</v>
      </c>
      <c r="D5" s="192">
        <v>2025</v>
      </c>
      <c r="E5" s="192" t="s">
        <v>5</v>
      </c>
      <c r="F5" s="192">
        <f>+C5</f>
        <v>2024</v>
      </c>
      <c r="G5" s="192">
        <f t="shared" ref="G5:H5" si="0">+D5</f>
        <v>2025</v>
      </c>
      <c r="H5" s="192" t="str">
        <f t="shared" si="0"/>
        <v>24/25</v>
      </c>
      <c r="I5" s="193">
        <f>+F5</f>
        <v>2024</v>
      </c>
      <c r="J5" s="193">
        <f>+G5</f>
        <v>2025</v>
      </c>
    </row>
    <row r="6" spans="1:12" ht="20.100000000000001" customHeight="1" x14ac:dyDescent="0.2">
      <c r="A6" s="189" t="s">
        <v>6</v>
      </c>
      <c r="B6" s="161" t="s">
        <v>246</v>
      </c>
      <c r="C6" s="194">
        <f>+C34</f>
        <v>83735863.333980009</v>
      </c>
      <c r="D6" s="194">
        <f>+D34</f>
        <v>88952097.710399985</v>
      </c>
      <c r="E6" s="195">
        <f t="shared" ref="E6:E8" si="1">+IF(C6=0,"X",D6/C6)</f>
        <v>1.0622939105030189</v>
      </c>
      <c r="F6" s="194">
        <f>+F34</f>
        <v>4375929.7010499993</v>
      </c>
      <c r="G6" s="194">
        <f>+G34</f>
        <v>9116258.6154799983</v>
      </c>
      <c r="H6" s="196">
        <f t="shared" ref="H6" si="2">+IFERROR(IF(G6/F6&gt;0,G6/F6,"X"),"X")</f>
        <v>2.0832735528846733</v>
      </c>
      <c r="I6" s="197">
        <f>+I34</f>
        <v>5.2123574319107822E-2</v>
      </c>
      <c r="J6" s="197">
        <f>+J34</f>
        <v>0.10558070823636816</v>
      </c>
      <c r="K6" s="198"/>
      <c r="L6" s="73"/>
    </row>
    <row r="7" spans="1:12" ht="20.100000000000001" customHeight="1" thickBot="1" x14ac:dyDescent="0.25">
      <c r="A7" s="199" t="s">
        <v>8</v>
      </c>
      <c r="B7" s="165" t="s">
        <v>247</v>
      </c>
      <c r="C7" s="200">
        <f>+C67</f>
        <v>108693568.63260001</v>
      </c>
      <c r="D7" s="200">
        <f>+D67</f>
        <v>119764033.69270998</v>
      </c>
      <c r="E7" s="195">
        <f t="shared" si="1"/>
        <v>1.1018502308773184</v>
      </c>
      <c r="F7" s="200">
        <f>+F67</f>
        <v>6391462.4635099992</v>
      </c>
      <c r="G7" s="200">
        <f>+G67</f>
        <v>7472811.0812999997</v>
      </c>
      <c r="H7" s="195">
        <f t="shared" ref="H7:H8" si="3">+IF(F7=0,"X",G7/F7)</f>
        <v>1.1691864145277568</v>
      </c>
      <c r="I7" s="201">
        <f>+I67</f>
        <v>6.0504814301161329E-2</v>
      </c>
      <c r="J7" s="201">
        <f>+J67</f>
        <v>6.5419675294141999E-2</v>
      </c>
      <c r="K7" s="198"/>
      <c r="L7" s="73"/>
    </row>
    <row r="8" spans="1:12" ht="20.100000000000001" customHeight="1" thickBot="1" x14ac:dyDescent="0.25">
      <c r="A8" s="202"/>
      <c r="B8" s="203" t="s">
        <v>10</v>
      </c>
      <c r="C8" s="204">
        <f>SUM(C6:C7)</f>
        <v>192429431.96658003</v>
      </c>
      <c r="D8" s="204">
        <f>SUM(D6:D7)</f>
        <v>208716131.40310997</v>
      </c>
      <c r="E8" s="205">
        <f t="shared" si="1"/>
        <v>1.084637257773325</v>
      </c>
      <c r="F8" s="204">
        <f>SUM(F6:F7)</f>
        <v>10767392.164559998</v>
      </c>
      <c r="G8" s="204">
        <f>SUM(G6:G7)</f>
        <v>16589069.696779998</v>
      </c>
      <c r="H8" s="205">
        <f t="shared" si="3"/>
        <v>1.540676650691853</v>
      </c>
      <c r="I8" s="206">
        <v>5.6793461570975881E-2</v>
      </c>
      <c r="J8" s="206">
        <v>8.2708478974210908E-2</v>
      </c>
      <c r="K8" s="198"/>
      <c r="L8" s="73"/>
    </row>
    <row r="9" spans="1:12" ht="20.100000000000001" customHeight="1" x14ac:dyDescent="0.2">
      <c r="L9" s="73"/>
    </row>
    <row r="10" spans="1:12" s="184" customFormat="1" ht="20.100000000000001" customHeight="1" x14ac:dyDescent="0.2">
      <c r="A10" s="428" t="s">
        <v>146</v>
      </c>
      <c r="B10" s="428"/>
      <c r="C10" s="428"/>
      <c r="D10" s="428"/>
      <c r="E10" s="428"/>
      <c r="F10" s="428"/>
      <c r="G10" s="428"/>
      <c r="H10" s="428"/>
      <c r="I10" s="428"/>
      <c r="J10" s="428"/>
      <c r="L10" s="73"/>
    </row>
    <row r="11" spans="1:12" s="184" customFormat="1" ht="20.100000000000001" customHeight="1" thickBot="1" x14ac:dyDescent="0.25">
      <c r="A11" s="139"/>
      <c r="B11" s="139"/>
      <c r="C11" s="139"/>
      <c r="D11" s="139"/>
      <c r="E11" s="139"/>
      <c r="F11" s="185"/>
      <c r="G11" s="185"/>
      <c r="H11" s="185"/>
      <c r="I11" s="185"/>
      <c r="J11" s="185"/>
      <c r="L11" s="73"/>
    </row>
    <row r="12" spans="1:12" ht="20.100000000000001" customHeight="1" thickBot="1" x14ac:dyDescent="0.25">
      <c r="A12" s="189" t="s">
        <v>1</v>
      </c>
      <c r="B12" s="189" t="s">
        <v>12</v>
      </c>
      <c r="C12" s="187" t="s">
        <v>143</v>
      </c>
      <c r="D12" s="188"/>
      <c r="E12" s="189" t="s">
        <v>4</v>
      </c>
      <c r="F12" s="187" t="s">
        <v>144</v>
      </c>
      <c r="G12" s="188"/>
      <c r="H12" s="189" t="s">
        <v>4</v>
      </c>
      <c r="I12" s="438" t="s">
        <v>145</v>
      </c>
      <c r="J12" s="439"/>
      <c r="L12" s="73"/>
    </row>
    <row r="13" spans="1:12" s="183" customFormat="1" ht="20.100000000000001" customHeight="1" thickBot="1" x14ac:dyDescent="0.25">
      <c r="A13" s="207"/>
      <c r="B13" s="207"/>
      <c r="C13" s="192">
        <f>+C5</f>
        <v>2024</v>
      </c>
      <c r="D13" s="192">
        <f t="shared" ref="D13:J13" si="4">+D5</f>
        <v>2025</v>
      </c>
      <c r="E13" s="192" t="str">
        <f t="shared" si="4"/>
        <v>24/25</v>
      </c>
      <c r="F13" s="192">
        <f t="shared" si="4"/>
        <v>2024</v>
      </c>
      <c r="G13" s="192">
        <f t="shared" si="4"/>
        <v>2025</v>
      </c>
      <c r="H13" s="192" t="str">
        <f t="shared" si="4"/>
        <v>24/25</v>
      </c>
      <c r="I13" s="192">
        <f t="shared" si="4"/>
        <v>2024</v>
      </c>
      <c r="J13" s="192">
        <f t="shared" si="4"/>
        <v>2025</v>
      </c>
      <c r="L13" s="73"/>
    </row>
    <row r="14" spans="1:12" ht="20.100000000000001" customHeight="1" x14ac:dyDescent="0.2">
      <c r="A14" s="22" t="s">
        <v>6</v>
      </c>
      <c r="B14" s="35" t="s">
        <v>13</v>
      </c>
      <c r="C14" s="208">
        <v>17417521.99642</v>
      </c>
      <c r="D14" s="208">
        <v>19351936.971689999</v>
      </c>
      <c r="E14" s="195">
        <f t="shared" ref="E14:E34" si="5">+IF(C14=0,"X",D14/C14)</f>
        <v>1.1110614343227239</v>
      </c>
      <c r="F14" s="208">
        <v>888523.30426000012</v>
      </c>
      <c r="G14" s="208">
        <v>2733382.4614900001</v>
      </c>
      <c r="H14" s="196">
        <f t="shared" ref="H14:H34" si="6">+IFERROR(IF(G14/F14&gt;0,G14/F14,"X"),"X")</f>
        <v>3.0763205066033432</v>
      </c>
      <c r="I14" s="196">
        <v>5.0814733660572833E-2</v>
      </c>
      <c r="J14" s="196">
        <v>0.14867678438568552</v>
      </c>
      <c r="K14" s="198"/>
      <c r="L14" s="73"/>
    </row>
    <row r="15" spans="1:12" ht="20.100000000000001" customHeight="1" x14ac:dyDescent="0.2">
      <c r="A15" s="22" t="s">
        <v>8</v>
      </c>
      <c r="B15" s="35" t="s">
        <v>14</v>
      </c>
      <c r="C15" s="208">
        <v>1478744.8529300001</v>
      </c>
      <c r="D15" s="208">
        <v>1730949.88001</v>
      </c>
      <c r="E15" s="195">
        <f t="shared" si="5"/>
        <v>1.1705534437399923</v>
      </c>
      <c r="F15" s="208">
        <v>69457.656900000002</v>
      </c>
      <c r="G15" s="208">
        <v>175117.74239</v>
      </c>
      <c r="H15" s="196">
        <f t="shared" si="6"/>
        <v>2.5212158055104217</v>
      </c>
      <c r="I15" s="196">
        <v>5.1562822611329356E-2</v>
      </c>
      <c r="J15" s="196">
        <v>0.10911800464562967</v>
      </c>
      <c r="K15" s="198"/>
      <c r="L15" s="73"/>
    </row>
    <row r="16" spans="1:12" ht="20.100000000000001" customHeight="1" x14ac:dyDescent="0.2">
      <c r="A16" s="22" t="s">
        <v>15</v>
      </c>
      <c r="B16" s="35" t="s">
        <v>16</v>
      </c>
      <c r="C16" s="208">
        <v>299946.60970000003</v>
      </c>
      <c r="D16" s="208">
        <v>364358.65360000002</v>
      </c>
      <c r="E16" s="195">
        <f t="shared" si="5"/>
        <v>1.2147450306720369</v>
      </c>
      <c r="F16" s="208">
        <v>12694.06421</v>
      </c>
      <c r="G16" s="208">
        <v>19184.954879999998</v>
      </c>
      <c r="H16" s="196">
        <f t="shared" si="6"/>
        <v>1.5113327428174397</v>
      </c>
      <c r="I16" s="196">
        <v>4.2817822359731111E-2</v>
      </c>
      <c r="J16" s="196">
        <v>5.7759454696164524E-2</v>
      </c>
      <c r="K16" s="198"/>
      <c r="L16" s="73"/>
    </row>
    <row r="17" spans="1:12" ht="20.100000000000001" customHeight="1" x14ac:dyDescent="0.2">
      <c r="A17" s="22" t="s">
        <v>17</v>
      </c>
      <c r="B17" s="35" t="s">
        <v>18</v>
      </c>
      <c r="C17" s="208">
        <v>1382088.9374299999</v>
      </c>
      <c r="D17" s="208">
        <v>1556611.08069</v>
      </c>
      <c r="E17" s="195">
        <f t="shared" si="5"/>
        <v>1.1262741771050746</v>
      </c>
      <c r="F17" s="208">
        <v>64745.895599999996</v>
      </c>
      <c r="G17" s="208">
        <v>140190.93926000001</v>
      </c>
      <c r="H17" s="196">
        <f t="shared" si="6"/>
        <v>2.1652482827034989</v>
      </c>
      <c r="I17" s="196">
        <v>4.7834279920697748E-2</v>
      </c>
      <c r="J17" s="196">
        <v>9.5410173475063018E-2</v>
      </c>
      <c r="K17" s="198"/>
      <c r="L17" s="73"/>
    </row>
    <row r="18" spans="1:12" ht="20.100000000000001" customHeight="1" x14ac:dyDescent="0.2">
      <c r="A18" s="22" t="s">
        <v>19</v>
      </c>
      <c r="B18" s="35" t="s">
        <v>20</v>
      </c>
      <c r="C18" s="208">
        <v>1938290.4569899999</v>
      </c>
      <c r="D18" s="208">
        <v>1159251.8182000001</v>
      </c>
      <c r="E18" s="195">
        <f t="shared" si="5"/>
        <v>0.59807951590507213</v>
      </c>
      <c r="F18" s="208">
        <v>104332.83513000001</v>
      </c>
      <c r="G18" s="208">
        <v>68727.740419999987</v>
      </c>
      <c r="H18" s="196">
        <f t="shared" si="6"/>
        <v>0.6587354818295158</v>
      </c>
      <c r="I18" s="196">
        <v>5.4375080583744462E-2</v>
      </c>
      <c r="J18" s="196">
        <v>4.4375659354501822E-2</v>
      </c>
      <c r="K18" s="198"/>
      <c r="L18" s="73"/>
    </row>
    <row r="19" spans="1:12" ht="20.100000000000001" customHeight="1" x14ac:dyDescent="0.2">
      <c r="A19" s="22" t="s">
        <v>21</v>
      </c>
      <c r="B19" s="35" t="s">
        <v>22</v>
      </c>
      <c r="C19" s="208">
        <v>3102203.2417100002</v>
      </c>
      <c r="D19" s="208">
        <v>3416612.1384800002</v>
      </c>
      <c r="E19" s="195">
        <f t="shared" si="5"/>
        <v>1.1013501928380074</v>
      </c>
      <c r="F19" s="208">
        <v>170405.68850000005</v>
      </c>
      <c r="G19" s="208">
        <v>443738.12149000005</v>
      </c>
      <c r="H19" s="196">
        <f t="shared" si="6"/>
        <v>2.6040100268718431</v>
      </c>
      <c r="I19" s="196">
        <v>5.3534806538977783E-2</v>
      </c>
      <c r="J19" s="196">
        <v>0.13614072361627971</v>
      </c>
      <c r="K19" s="198"/>
      <c r="L19" s="73"/>
    </row>
    <row r="20" spans="1:12" ht="20.100000000000001" customHeight="1" x14ac:dyDescent="0.2">
      <c r="A20" s="22" t="s">
        <v>23</v>
      </c>
      <c r="B20" s="35" t="s">
        <v>24</v>
      </c>
      <c r="C20" s="208">
        <v>45421.659460000003</v>
      </c>
      <c r="D20" s="208">
        <v>48541.798360000001</v>
      </c>
      <c r="E20" s="195">
        <f t="shared" si="5"/>
        <v>1.0686927544500595</v>
      </c>
      <c r="F20" s="208">
        <v>1889.2011600000001</v>
      </c>
      <c r="G20" s="208">
        <v>2075.8408400000003</v>
      </c>
      <c r="H20" s="196">
        <f t="shared" si="6"/>
        <v>1.0987929099090752</v>
      </c>
      <c r="I20" s="196">
        <v>4.3697274987863056E-2</v>
      </c>
      <c r="J20" s="196">
        <v>4.4184002763639464E-2</v>
      </c>
      <c r="K20" s="198"/>
      <c r="L20" s="73"/>
    </row>
    <row r="21" spans="1:12" ht="20.100000000000001" customHeight="1" x14ac:dyDescent="0.2">
      <c r="A21" s="22" t="s">
        <v>25</v>
      </c>
      <c r="B21" s="35" t="s">
        <v>26</v>
      </c>
      <c r="C21" s="208">
        <v>12102158.092879999</v>
      </c>
      <c r="D21" s="208">
        <v>13140236.46934</v>
      </c>
      <c r="E21" s="195">
        <f t="shared" si="5"/>
        <v>1.0857763027464273</v>
      </c>
      <c r="F21" s="208">
        <v>654045.56414999999</v>
      </c>
      <c r="G21" s="208">
        <v>1712853.7597999999</v>
      </c>
      <c r="H21" s="196">
        <f t="shared" si="6"/>
        <v>2.6188599903219751</v>
      </c>
      <c r="I21" s="196">
        <v>5.3735729590686995E-2</v>
      </c>
      <c r="J21" s="196">
        <v>0.13571246226882203</v>
      </c>
      <c r="K21" s="198"/>
      <c r="L21" s="73"/>
    </row>
    <row r="22" spans="1:12" ht="20.100000000000001" customHeight="1" x14ac:dyDescent="0.2">
      <c r="A22" s="22" t="s">
        <v>27</v>
      </c>
      <c r="B22" s="35" t="s">
        <v>28</v>
      </c>
      <c r="C22" s="208">
        <v>1999244.89221</v>
      </c>
      <c r="D22" s="208">
        <v>1691643.08849</v>
      </c>
      <c r="E22" s="195">
        <f t="shared" si="5"/>
        <v>0.84614100807831916</v>
      </c>
      <c r="F22" s="208">
        <v>133986.98527</v>
      </c>
      <c r="G22" s="208">
        <v>89395.826610000004</v>
      </c>
      <c r="H22" s="196">
        <f t="shared" si="6"/>
        <v>0.66719783589321446</v>
      </c>
      <c r="I22" s="196">
        <v>6.2103399637040292E-2</v>
      </c>
      <c r="J22" s="196">
        <v>4.8441365371942567E-2</v>
      </c>
      <c r="K22" s="198"/>
      <c r="L22" s="73"/>
    </row>
    <row r="23" spans="1:12" ht="20.100000000000001" customHeight="1" x14ac:dyDescent="0.2">
      <c r="A23" s="22" t="s">
        <v>29</v>
      </c>
      <c r="B23" s="35" t="s">
        <v>30</v>
      </c>
      <c r="C23" s="208">
        <v>1654081.5510999998</v>
      </c>
      <c r="D23" s="208">
        <v>1602604.6785499998</v>
      </c>
      <c r="E23" s="195">
        <f t="shared" si="5"/>
        <v>0.96887887872531631</v>
      </c>
      <c r="F23" s="208">
        <v>99832.007200000022</v>
      </c>
      <c r="G23" s="208">
        <v>197160.93839</v>
      </c>
      <c r="H23" s="196">
        <f t="shared" si="6"/>
        <v>1.9749271192656133</v>
      </c>
      <c r="I23" s="196">
        <v>5.8034619673688163E-2</v>
      </c>
      <c r="J23" s="196">
        <v>0.12108070872470213</v>
      </c>
      <c r="K23" s="198"/>
      <c r="L23" s="73"/>
    </row>
    <row r="24" spans="1:12" ht="20.100000000000001" customHeight="1" x14ac:dyDescent="0.2">
      <c r="A24" s="22" t="s">
        <v>31</v>
      </c>
      <c r="B24" s="35" t="s">
        <v>32</v>
      </c>
      <c r="C24" s="208">
        <v>58530.281519999997</v>
      </c>
      <c r="D24" s="208">
        <v>61546.677170000003</v>
      </c>
      <c r="E24" s="195">
        <f t="shared" si="5"/>
        <v>1.0515356422635571</v>
      </c>
      <c r="F24" s="208">
        <v>4450.5718500000003</v>
      </c>
      <c r="G24" s="208">
        <v>4212.1425499999996</v>
      </c>
      <c r="H24" s="196">
        <f t="shared" si="6"/>
        <v>0.9464272664197072</v>
      </c>
      <c r="I24" s="196">
        <v>7.7622141579912429E-2</v>
      </c>
      <c r="J24" s="196">
        <v>7.0157382331349577E-2</v>
      </c>
      <c r="K24" s="198"/>
      <c r="L24" s="73"/>
    </row>
    <row r="25" spans="1:12" ht="20.100000000000001" customHeight="1" x14ac:dyDescent="0.2">
      <c r="A25" s="22" t="s">
        <v>33</v>
      </c>
      <c r="B25" s="35" t="s">
        <v>34</v>
      </c>
      <c r="C25" s="208">
        <v>29390215.235100001</v>
      </c>
      <c r="D25" s="208">
        <v>31404261.075819999</v>
      </c>
      <c r="E25" s="195">
        <f t="shared" si="5"/>
        <v>1.0685277676467873</v>
      </c>
      <c r="F25" s="208">
        <v>1478214.14509</v>
      </c>
      <c r="G25" s="208">
        <v>2261327.8717</v>
      </c>
      <c r="H25" s="196">
        <f t="shared" si="6"/>
        <v>1.529770148128518</v>
      </c>
      <c r="I25" s="196">
        <v>5.1034827981167902E-2</v>
      </c>
      <c r="J25" s="196">
        <v>7.4392543827006094E-2</v>
      </c>
      <c r="K25" s="198"/>
      <c r="L25" s="73"/>
    </row>
    <row r="26" spans="1:12" ht="20.100000000000001" customHeight="1" x14ac:dyDescent="0.2">
      <c r="A26" s="22" t="s">
        <v>35</v>
      </c>
      <c r="B26" s="35" t="s">
        <v>36</v>
      </c>
      <c r="C26" s="208">
        <v>396691.21299999999</v>
      </c>
      <c r="D26" s="208">
        <v>419693.79615000001</v>
      </c>
      <c r="E26" s="195">
        <f t="shared" si="5"/>
        <v>1.0579861171515288</v>
      </c>
      <c r="F26" s="208">
        <v>14792.478299999999</v>
      </c>
      <c r="G26" s="208">
        <v>18529.346750000001</v>
      </c>
      <c r="H26" s="196">
        <f t="shared" si="6"/>
        <v>1.2526194985190549</v>
      </c>
      <c r="I26" s="196">
        <v>3.8216182794466529E-2</v>
      </c>
      <c r="J26" s="196">
        <v>4.5393647708676814E-2</v>
      </c>
      <c r="K26" s="198"/>
      <c r="L26" s="73"/>
    </row>
    <row r="27" spans="1:12" ht="20.100000000000001" customHeight="1" x14ac:dyDescent="0.2">
      <c r="A27" s="22" t="s">
        <v>37</v>
      </c>
      <c r="B27" s="35" t="s">
        <v>38</v>
      </c>
      <c r="C27" s="208">
        <v>170197.39415000001</v>
      </c>
      <c r="D27" s="208">
        <v>225213.77429</v>
      </c>
      <c r="E27" s="195">
        <f t="shared" si="5"/>
        <v>1.323250425864408</v>
      </c>
      <c r="F27" s="208">
        <v>7330.1944699999995</v>
      </c>
      <c r="G27" s="208">
        <v>15460.43368</v>
      </c>
      <c r="H27" s="196">
        <f t="shared" si="6"/>
        <v>2.1091437264419537</v>
      </c>
      <c r="I27" s="196">
        <v>4.3117181083083801E-2</v>
      </c>
      <c r="J27" s="196">
        <v>7.819927667190299E-2</v>
      </c>
      <c r="K27" s="198"/>
      <c r="L27" s="73"/>
    </row>
    <row r="28" spans="1:12" ht="19.5" customHeight="1" x14ac:dyDescent="0.2">
      <c r="A28" s="22" t="s">
        <v>39</v>
      </c>
      <c r="B28" s="35" t="s">
        <v>40</v>
      </c>
      <c r="C28" s="208">
        <v>1035041.85286</v>
      </c>
      <c r="D28" s="208">
        <v>794730.30006000004</v>
      </c>
      <c r="E28" s="195">
        <f t="shared" si="5"/>
        <v>0.76782431344589841</v>
      </c>
      <c r="F28" s="208">
        <v>45125.758890000005</v>
      </c>
      <c r="G28" s="208">
        <v>49736.462630000002</v>
      </c>
      <c r="H28" s="196">
        <f t="shared" si="6"/>
        <v>1.1021745418451399</v>
      </c>
      <c r="I28" s="196">
        <v>4.3590345742232195E-2</v>
      </c>
      <c r="J28" s="196">
        <v>5.4363558381440233E-2</v>
      </c>
      <c r="K28" s="198"/>
      <c r="L28" s="73"/>
    </row>
    <row r="29" spans="1:12" ht="20.100000000000001" customHeight="1" x14ac:dyDescent="0.2">
      <c r="A29" s="22" t="s">
        <v>41</v>
      </c>
      <c r="B29" s="35" t="s">
        <v>42</v>
      </c>
      <c r="C29" s="208">
        <v>38549.566789999997</v>
      </c>
      <c r="D29" s="208">
        <v>36478.361680000002</v>
      </c>
      <c r="E29" s="195">
        <f t="shared" si="5"/>
        <v>0.94627163720715846</v>
      </c>
      <c r="F29" s="208">
        <v>1660.7002299999999</v>
      </c>
      <c r="G29" s="208">
        <v>1610.89858</v>
      </c>
      <c r="H29" s="196">
        <f t="shared" si="6"/>
        <v>0.97001165586639326</v>
      </c>
      <c r="I29" s="196">
        <v>4.2089295671203848E-2</v>
      </c>
      <c r="J29" s="196">
        <v>4.2941305000687033E-2</v>
      </c>
      <c r="K29" s="198"/>
      <c r="L29" s="73"/>
    </row>
    <row r="30" spans="1:12" ht="20.100000000000001" customHeight="1" x14ac:dyDescent="0.2">
      <c r="A30" s="22" t="s">
        <v>43</v>
      </c>
      <c r="B30" s="35" t="s">
        <v>44</v>
      </c>
      <c r="C30" s="208">
        <v>2348478.3453500001</v>
      </c>
      <c r="D30" s="208">
        <v>2341105.0266100001</v>
      </c>
      <c r="E30" s="195">
        <f t="shared" si="5"/>
        <v>0.99686038461687365</v>
      </c>
      <c r="F30" s="208">
        <v>131173.24185999998</v>
      </c>
      <c r="G30" s="208">
        <v>282826.49114</v>
      </c>
      <c r="H30" s="196">
        <f t="shared" si="6"/>
        <v>2.1561294600148568</v>
      </c>
      <c r="I30" s="196">
        <v>5.4383073745682131E-2</v>
      </c>
      <c r="J30" s="196">
        <v>0.12061902676944769</v>
      </c>
      <c r="K30" s="198"/>
      <c r="L30" s="73"/>
    </row>
    <row r="31" spans="1:12" ht="20.100000000000001" customHeight="1" x14ac:dyDescent="0.2">
      <c r="A31" s="22" t="s">
        <v>45</v>
      </c>
      <c r="B31" s="35" t="s">
        <v>46</v>
      </c>
      <c r="C31" s="208">
        <v>1151693.2390400001</v>
      </c>
      <c r="D31" s="208">
        <v>1319269.1431499999</v>
      </c>
      <c r="E31" s="195">
        <f t="shared" si="5"/>
        <v>1.1455039401374654</v>
      </c>
      <c r="F31" s="208">
        <v>43300.376629999999</v>
      </c>
      <c r="G31" s="208">
        <v>73731.848330000008</v>
      </c>
      <c r="H31" s="196">
        <f t="shared" si="6"/>
        <v>1.7027992379843651</v>
      </c>
      <c r="I31" s="196">
        <v>3.7901254132753845E-2</v>
      </c>
      <c r="J31" s="196">
        <v>5.9678648984248704E-2</v>
      </c>
      <c r="K31" s="198"/>
      <c r="L31" s="73"/>
    </row>
    <row r="32" spans="1:12" ht="20.100000000000001" customHeight="1" x14ac:dyDescent="0.2">
      <c r="A32" s="22" t="s">
        <v>47</v>
      </c>
      <c r="B32" s="35" t="s">
        <v>48</v>
      </c>
      <c r="C32" s="208">
        <v>5744652.1102</v>
      </c>
      <c r="D32" s="208">
        <v>6040982.7453100001</v>
      </c>
      <c r="E32" s="195">
        <f t="shared" si="5"/>
        <v>1.0515837390020268</v>
      </c>
      <c r="F32" s="208">
        <v>359900.82088999992</v>
      </c>
      <c r="G32" s="208">
        <v>657229.42191999999</v>
      </c>
      <c r="H32" s="196">
        <f t="shared" si="6"/>
        <v>1.8261403802712515</v>
      </c>
      <c r="I32" s="196">
        <v>5.8312925377161033E-2</v>
      </c>
      <c r="J32" s="196">
        <v>0.11153059295956945</v>
      </c>
      <c r="K32" s="198"/>
      <c r="L32" s="73"/>
    </row>
    <row r="33" spans="1:12" s="184" customFormat="1" ht="20.100000000000001" customHeight="1" thickBot="1" x14ac:dyDescent="0.25">
      <c r="A33" s="22" t="s">
        <v>49</v>
      </c>
      <c r="B33" s="35" t="s">
        <v>50</v>
      </c>
      <c r="C33" s="208">
        <v>1982111.8051400001</v>
      </c>
      <c r="D33" s="208">
        <v>2246070.23275</v>
      </c>
      <c r="E33" s="195">
        <f t="shared" si="5"/>
        <v>1.1331703019605173</v>
      </c>
      <c r="F33" s="208">
        <v>90068.210460000002</v>
      </c>
      <c r="G33" s="208">
        <v>169765.37262999997</v>
      </c>
      <c r="H33" s="196">
        <f t="shared" si="6"/>
        <v>1.884853399029107</v>
      </c>
      <c r="I33" s="196">
        <v>4.7509036261618141E-2</v>
      </c>
      <c r="J33" s="196">
        <v>8.0301827645395507E-2</v>
      </c>
      <c r="K33" s="198"/>
      <c r="L33" s="209"/>
    </row>
    <row r="34" spans="1:12" s="184" customFormat="1" ht="20.100000000000001" customHeight="1" thickBot="1" x14ac:dyDescent="0.25">
      <c r="A34" s="210"/>
      <c r="B34" s="203" t="s">
        <v>10</v>
      </c>
      <c r="C34" s="211">
        <f>SUM(C14:C33)</f>
        <v>83735863.333980009</v>
      </c>
      <c r="D34" s="211">
        <f>SUM(D14:D33)</f>
        <v>88952097.710399985</v>
      </c>
      <c r="E34" s="205">
        <f t="shared" si="5"/>
        <v>1.0622939105030189</v>
      </c>
      <c r="F34" s="211">
        <f>SUM(F14:F33)</f>
        <v>4375929.7010499993</v>
      </c>
      <c r="G34" s="211">
        <f>SUM(G14:G33)</f>
        <v>9116258.6154799983</v>
      </c>
      <c r="H34" s="212">
        <f t="shared" si="6"/>
        <v>2.0832735528846733</v>
      </c>
      <c r="I34" s="212">
        <v>5.2123574319107822E-2</v>
      </c>
      <c r="J34" s="212">
        <v>0.10558070823636816</v>
      </c>
      <c r="K34" s="198"/>
    </row>
    <row r="35" spans="1:12" s="184" customFormat="1" ht="20.100000000000001" customHeight="1" x14ac:dyDescent="0.2">
      <c r="A35" s="183"/>
      <c r="B35" s="43"/>
      <c r="C35" s="213"/>
      <c r="D35" s="213"/>
      <c r="E35" s="213"/>
      <c r="F35" s="213"/>
      <c r="G35" s="213"/>
      <c r="H35" s="213"/>
      <c r="I35" s="214"/>
      <c r="J35" s="214"/>
      <c r="K35" s="198"/>
      <c r="L35" s="209"/>
    </row>
    <row r="36" spans="1:12" ht="20.100000000000001" customHeight="1" x14ac:dyDescent="0.2">
      <c r="A36" s="428" t="s">
        <v>147</v>
      </c>
      <c r="B36" s="428"/>
      <c r="C36" s="428"/>
      <c r="D36" s="428"/>
      <c r="E36" s="428"/>
      <c r="F36" s="428"/>
      <c r="G36" s="428"/>
      <c r="H36" s="428"/>
      <c r="I36" s="428"/>
      <c r="J36" s="428"/>
      <c r="L36" s="73"/>
    </row>
    <row r="37" spans="1:12" s="184" customFormat="1" ht="20.100000000000001" customHeight="1" thickBot="1" x14ac:dyDescent="0.25">
      <c r="A37" s="139"/>
      <c r="B37" s="139"/>
      <c r="C37" s="139"/>
      <c r="D37" s="139"/>
      <c r="E37" s="139"/>
      <c r="F37" s="185"/>
      <c r="G37" s="185"/>
      <c r="H37" s="185"/>
      <c r="I37" s="185"/>
      <c r="J37" s="185"/>
      <c r="L37" s="73"/>
    </row>
    <row r="38" spans="1:12" s="184" customFormat="1" ht="20.100000000000001" customHeight="1" thickBot="1" x14ac:dyDescent="0.25">
      <c r="A38" s="189" t="s">
        <v>1</v>
      </c>
      <c r="B38" s="215" t="s">
        <v>12</v>
      </c>
      <c r="C38" s="187" t="s">
        <v>143</v>
      </c>
      <c r="D38" s="188"/>
      <c r="E38" s="189" t="s">
        <v>4</v>
      </c>
      <c r="F38" s="187" t="s">
        <v>144</v>
      </c>
      <c r="G38" s="188"/>
      <c r="H38" s="189" t="s">
        <v>4</v>
      </c>
      <c r="I38" s="436" t="s">
        <v>145</v>
      </c>
      <c r="J38" s="437"/>
      <c r="L38" s="73"/>
    </row>
    <row r="39" spans="1:12" ht="20.100000000000001" customHeight="1" thickBot="1" x14ac:dyDescent="0.25">
      <c r="A39" s="207"/>
      <c r="B39" s="207"/>
      <c r="C39" s="192">
        <f t="shared" ref="C39:J39" si="7">+C5</f>
        <v>2024</v>
      </c>
      <c r="D39" s="192">
        <f t="shared" si="7"/>
        <v>2025</v>
      </c>
      <c r="E39" s="192" t="str">
        <f t="shared" si="7"/>
        <v>24/25</v>
      </c>
      <c r="F39" s="192">
        <f t="shared" si="7"/>
        <v>2024</v>
      </c>
      <c r="G39" s="192">
        <f t="shared" si="7"/>
        <v>2025</v>
      </c>
      <c r="H39" s="192" t="str">
        <f t="shared" si="7"/>
        <v>24/25</v>
      </c>
      <c r="I39" s="192">
        <f t="shared" si="7"/>
        <v>2024</v>
      </c>
      <c r="J39" s="192">
        <f t="shared" si="7"/>
        <v>2025</v>
      </c>
      <c r="L39" s="73"/>
    </row>
    <row r="40" spans="1:12" s="183" customFormat="1" ht="20.100000000000001" customHeight="1" x14ac:dyDescent="0.2">
      <c r="A40" s="10" t="s">
        <v>6</v>
      </c>
      <c r="B40" s="17" t="s">
        <v>52</v>
      </c>
      <c r="C40" s="208">
        <v>345701.09967000003</v>
      </c>
      <c r="D40" s="208">
        <v>471898.03694999998</v>
      </c>
      <c r="E40" s="195">
        <f t="shared" ref="E40:E67" si="8">+IF(C40=0,"X",D40/C40)</f>
        <v>1.3650463866052647</v>
      </c>
      <c r="F40" s="208">
        <v>22157.262459999998</v>
      </c>
      <c r="G40" s="208">
        <v>30364.715360000002</v>
      </c>
      <c r="H40" s="196">
        <f t="shared" ref="H40:H66" si="9">+IFERROR(IF(G40/F40&gt;0,G40/F40,"X"),"X")</f>
        <v>1.3704181829689805</v>
      </c>
      <c r="I40" s="196">
        <v>6.2459456221815861E-2</v>
      </c>
      <c r="J40" s="196">
        <v>7.4277757888858376E-2</v>
      </c>
      <c r="L40" s="73"/>
    </row>
    <row r="41" spans="1:12" ht="20.100000000000001" customHeight="1" x14ac:dyDescent="0.2">
      <c r="A41" s="22" t="s">
        <v>8</v>
      </c>
      <c r="B41" s="35" t="s">
        <v>53</v>
      </c>
      <c r="C41" s="208">
        <v>4030543.6787100001</v>
      </c>
      <c r="D41" s="208">
        <v>4267077.8604499996</v>
      </c>
      <c r="E41" s="195">
        <f t="shared" si="8"/>
        <v>1.0586854282188809</v>
      </c>
      <c r="F41" s="208">
        <v>235013.96354000003</v>
      </c>
      <c r="G41" s="208">
        <v>208732.87889999998</v>
      </c>
      <c r="H41" s="196">
        <f t="shared" si="9"/>
        <v>0.88817224200583755</v>
      </c>
      <c r="I41" s="196">
        <v>5.7995254450676895E-2</v>
      </c>
      <c r="J41" s="196">
        <v>5.0311496593307102E-2</v>
      </c>
      <c r="K41" s="198"/>
      <c r="L41" s="214"/>
    </row>
    <row r="42" spans="1:12" ht="20.100000000000001" customHeight="1" x14ac:dyDescent="0.2">
      <c r="A42" s="22" t="s">
        <v>15</v>
      </c>
      <c r="B42" s="35" t="s">
        <v>54</v>
      </c>
      <c r="C42" s="208">
        <v>4226076.8868000004</v>
      </c>
      <c r="D42" s="208">
        <v>4716002.0547500001</v>
      </c>
      <c r="E42" s="195">
        <f t="shared" si="8"/>
        <v>1.11592907111564</v>
      </c>
      <c r="F42" s="208">
        <v>194980.11720000001</v>
      </c>
      <c r="G42" s="208">
        <v>153957.20797999998</v>
      </c>
      <c r="H42" s="196">
        <f t="shared" si="9"/>
        <v>0.78960465400725466</v>
      </c>
      <c r="I42" s="196">
        <v>4.5953680614035826E-2</v>
      </c>
      <c r="J42" s="196">
        <v>3.4434320919406548E-2</v>
      </c>
      <c r="K42" s="198"/>
      <c r="L42" s="73"/>
    </row>
    <row r="43" spans="1:12" ht="20.100000000000001" customHeight="1" x14ac:dyDescent="0.2">
      <c r="A43" s="22" t="s">
        <v>17</v>
      </c>
      <c r="B43" s="35" t="s">
        <v>55</v>
      </c>
      <c r="C43" s="208">
        <v>137658.52175000001</v>
      </c>
      <c r="D43" s="208">
        <v>148241.43711999999</v>
      </c>
      <c r="E43" s="195">
        <f t="shared" si="8"/>
        <v>1.0768780256787842</v>
      </c>
      <c r="F43" s="208">
        <v>5399.9231</v>
      </c>
      <c r="G43" s="208">
        <v>5603.7144100000005</v>
      </c>
      <c r="H43" s="196">
        <f t="shared" si="9"/>
        <v>1.0377396689223224</v>
      </c>
      <c r="I43" s="196">
        <v>4.2910946649342398E-2</v>
      </c>
      <c r="J43" s="196">
        <v>3.9200526171100536E-2</v>
      </c>
      <c r="K43" s="198"/>
      <c r="L43" s="73"/>
    </row>
    <row r="44" spans="1:12" ht="20.100000000000001" customHeight="1" x14ac:dyDescent="0.2">
      <c r="A44" s="22" t="s">
        <v>19</v>
      </c>
      <c r="B44" s="35" t="s">
        <v>56</v>
      </c>
      <c r="C44" s="208">
        <v>191970.76334</v>
      </c>
      <c r="D44" s="208">
        <v>221132.56121000001</v>
      </c>
      <c r="E44" s="195">
        <f t="shared" si="8"/>
        <v>1.1519074955093629</v>
      </c>
      <c r="F44" s="208">
        <v>9351.5348800000011</v>
      </c>
      <c r="G44" s="208">
        <v>9040.4179000000004</v>
      </c>
      <c r="H44" s="196">
        <f t="shared" si="9"/>
        <v>0.96673091808004885</v>
      </c>
      <c r="I44" s="196">
        <v>5.0259248281173584E-2</v>
      </c>
      <c r="J44" s="196">
        <v>4.3768313459340326E-2</v>
      </c>
      <c r="K44" s="198"/>
      <c r="L44" s="73"/>
    </row>
    <row r="45" spans="1:12" ht="20.100000000000001" customHeight="1" x14ac:dyDescent="0.2">
      <c r="A45" s="22" t="s">
        <v>21</v>
      </c>
      <c r="B45" s="35" t="s">
        <v>57</v>
      </c>
      <c r="C45" s="208">
        <v>11433845.371750001</v>
      </c>
      <c r="D45" s="208">
        <v>12750328.80098</v>
      </c>
      <c r="E45" s="195">
        <f t="shared" si="8"/>
        <v>1.1151391667830912</v>
      </c>
      <c r="F45" s="208">
        <v>401721.55985999998</v>
      </c>
      <c r="G45" s="208">
        <v>450312.59079000005</v>
      </c>
      <c r="H45" s="196">
        <f t="shared" si="9"/>
        <v>1.1209569905755967</v>
      </c>
      <c r="I45" s="196">
        <v>3.6377962433823921E-2</v>
      </c>
      <c r="J45" s="196">
        <v>3.7240270234058369E-2</v>
      </c>
      <c r="K45" s="198"/>
      <c r="L45" s="73"/>
    </row>
    <row r="46" spans="1:12" ht="20.100000000000001" customHeight="1" x14ac:dyDescent="0.2">
      <c r="A46" s="22" t="s">
        <v>23</v>
      </c>
      <c r="B46" s="35" t="s">
        <v>58</v>
      </c>
      <c r="C46" s="208">
        <v>398654.30118000001</v>
      </c>
      <c r="D46" s="208">
        <v>4788.6664499999997</v>
      </c>
      <c r="E46" s="195">
        <f t="shared" si="8"/>
        <v>1.2012077722040746E-2</v>
      </c>
      <c r="F46" s="208">
        <v>16783.738100000002</v>
      </c>
      <c r="G46" s="208">
        <v>21425.571279999996</v>
      </c>
      <c r="H46" s="196">
        <f t="shared" si="9"/>
        <v>1.2765673029657199</v>
      </c>
      <c r="I46" s="196">
        <v>4.539078634607948E-2</v>
      </c>
      <c r="J46" s="196">
        <v>0.10621363116508462</v>
      </c>
      <c r="K46" s="198"/>
      <c r="L46" s="73"/>
    </row>
    <row r="47" spans="1:12" ht="20.100000000000001" customHeight="1" x14ac:dyDescent="0.2">
      <c r="A47" s="22" t="s">
        <v>25</v>
      </c>
      <c r="B47" s="35" t="s">
        <v>59</v>
      </c>
      <c r="C47" s="208">
        <v>1362039.2577599999</v>
      </c>
      <c r="D47" s="208">
        <v>1126637.38145</v>
      </c>
      <c r="E47" s="195">
        <f t="shared" si="8"/>
        <v>0.82716953643675428</v>
      </c>
      <c r="F47" s="208">
        <v>80192.922680000018</v>
      </c>
      <c r="G47" s="208">
        <v>86121.769700000004</v>
      </c>
      <c r="H47" s="196">
        <f t="shared" si="9"/>
        <v>1.0739322975377557</v>
      </c>
      <c r="I47" s="196">
        <v>5.8699048386970661E-2</v>
      </c>
      <c r="J47" s="196">
        <v>6.9210895737212619E-2</v>
      </c>
      <c r="K47" s="198"/>
      <c r="L47" s="73"/>
    </row>
    <row r="48" spans="1:12" ht="20.100000000000001" customHeight="1" x14ac:dyDescent="0.2">
      <c r="A48" s="22" t="s">
        <v>27</v>
      </c>
      <c r="B48" s="35" t="s">
        <v>60</v>
      </c>
      <c r="C48" s="208">
        <v>4224241.1831799997</v>
      </c>
      <c r="D48" s="208">
        <v>4683521.1907099998</v>
      </c>
      <c r="E48" s="195">
        <f t="shared" si="8"/>
        <v>1.1087248543853869</v>
      </c>
      <c r="F48" s="208">
        <v>145096.36983000001</v>
      </c>
      <c r="G48" s="208">
        <v>245213.20233999996</v>
      </c>
      <c r="H48" s="196">
        <f t="shared" si="9"/>
        <v>1.6900023248500313</v>
      </c>
      <c r="I48" s="196">
        <v>3.505908217167588E-2</v>
      </c>
      <c r="J48" s="196">
        <v>5.5056071782686296E-2</v>
      </c>
      <c r="K48" s="198"/>
      <c r="L48" s="73"/>
    </row>
    <row r="49" spans="1:12" ht="20.100000000000001" customHeight="1" x14ac:dyDescent="0.2">
      <c r="A49" s="22" t="s">
        <v>29</v>
      </c>
      <c r="B49" s="35" t="s">
        <v>61</v>
      </c>
      <c r="C49" s="208">
        <v>443075.98420000001</v>
      </c>
      <c r="D49" s="208">
        <v>506278.37498999998</v>
      </c>
      <c r="E49" s="195">
        <f t="shared" si="8"/>
        <v>1.1426445870319866</v>
      </c>
      <c r="F49" s="208">
        <v>19690.900120000002</v>
      </c>
      <c r="G49" s="208">
        <v>22291.199219999999</v>
      </c>
      <c r="H49" s="196">
        <f t="shared" si="9"/>
        <v>1.1320558777990488</v>
      </c>
      <c r="I49" s="196">
        <v>4.6543291611026008E-2</v>
      </c>
      <c r="J49" s="196">
        <v>4.6960756021637913E-2</v>
      </c>
      <c r="K49" s="198"/>
      <c r="L49" s="73"/>
    </row>
    <row r="50" spans="1:12" ht="20.100000000000001" customHeight="1" x14ac:dyDescent="0.2">
      <c r="A50" s="22" t="s">
        <v>31</v>
      </c>
      <c r="B50" s="35" t="s">
        <v>62</v>
      </c>
      <c r="C50" s="208">
        <v>1814137.7573200001</v>
      </c>
      <c r="D50" s="208">
        <v>2056426.1536000001</v>
      </c>
      <c r="E50" s="195">
        <f t="shared" si="8"/>
        <v>1.1335556769613402</v>
      </c>
      <c r="F50" s="208">
        <v>57639.280280000006</v>
      </c>
      <c r="G50" s="208">
        <v>63926.849910000012</v>
      </c>
      <c r="H50" s="196">
        <f t="shared" si="9"/>
        <v>1.1090848046584942</v>
      </c>
      <c r="I50" s="196">
        <v>3.1591698009930363E-2</v>
      </c>
      <c r="J50" s="196">
        <v>3.3032318484468658E-2</v>
      </c>
      <c r="K50" s="198"/>
      <c r="L50" s="73"/>
    </row>
    <row r="51" spans="1:12" ht="20.100000000000001" customHeight="1" x14ac:dyDescent="0.2">
      <c r="A51" s="22" t="s">
        <v>33</v>
      </c>
      <c r="B51" s="35" t="s">
        <v>63</v>
      </c>
      <c r="C51" s="208">
        <v>668542.96672999999</v>
      </c>
      <c r="D51" s="208">
        <v>729650.17893000005</v>
      </c>
      <c r="E51" s="195">
        <f t="shared" si="8"/>
        <v>1.0914035675207081</v>
      </c>
      <c r="F51" s="208">
        <v>37746.52016</v>
      </c>
      <c r="G51" s="208">
        <v>34411.192050000005</v>
      </c>
      <c r="H51" s="196">
        <f t="shared" si="9"/>
        <v>0.91163879224198152</v>
      </c>
      <c r="I51" s="196">
        <v>5.9332902423475671E-2</v>
      </c>
      <c r="J51" s="196">
        <v>4.92223726840781E-2</v>
      </c>
      <c r="K51" s="198"/>
      <c r="L51" s="73"/>
    </row>
    <row r="52" spans="1:12" ht="20.100000000000001" customHeight="1" x14ac:dyDescent="0.2">
      <c r="A52" s="22" t="s">
        <v>35</v>
      </c>
      <c r="B52" s="35" t="s">
        <v>64</v>
      </c>
      <c r="C52" s="208">
        <v>687861.87662999996</v>
      </c>
      <c r="D52" s="208">
        <v>595247.11230000004</v>
      </c>
      <c r="E52" s="195">
        <f t="shared" si="8"/>
        <v>0.86535848623601319</v>
      </c>
      <c r="F52" s="208">
        <v>21065.135110000003</v>
      </c>
      <c r="G52" s="208">
        <v>24522.43692</v>
      </c>
      <c r="H52" s="196">
        <f t="shared" si="9"/>
        <v>1.1641243596087238</v>
      </c>
      <c r="I52" s="196">
        <v>3.0549083025693986E-2</v>
      </c>
      <c r="J52" s="196">
        <v>3.8223466800664463E-2</v>
      </c>
      <c r="K52" s="198"/>
      <c r="L52" s="73"/>
    </row>
    <row r="53" spans="1:12" ht="20.100000000000001" customHeight="1" x14ac:dyDescent="0.2">
      <c r="A53" s="22" t="s">
        <v>37</v>
      </c>
      <c r="B53" s="35" t="s">
        <v>65</v>
      </c>
      <c r="C53" s="208">
        <v>102421.22405</v>
      </c>
      <c r="D53" s="208">
        <v>122075.5972</v>
      </c>
      <c r="E53" s="195">
        <f t="shared" si="8"/>
        <v>1.191897463951467</v>
      </c>
      <c r="F53" s="208">
        <v>4952.7764299999999</v>
      </c>
      <c r="G53" s="208">
        <v>5975.5855000000001</v>
      </c>
      <c r="H53" s="196">
        <f t="shared" si="9"/>
        <v>1.2065122632640215</v>
      </c>
      <c r="I53" s="196">
        <v>5.1515423923576178E-2</v>
      </c>
      <c r="J53" s="196">
        <v>5.3235368471837546E-2</v>
      </c>
      <c r="K53" s="198"/>
      <c r="L53" s="73"/>
    </row>
    <row r="54" spans="1:12" ht="20.100000000000001" customHeight="1" x14ac:dyDescent="0.2">
      <c r="A54" s="22" t="s">
        <v>39</v>
      </c>
      <c r="B54" s="35" t="s">
        <v>66</v>
      </c>
      <c r="C54" s="208">
        <v>40208.000930000002</v>
      </c>
      <c r="D54" s="208">
        <v>44510.001620000003</v>
      </c>
      <c r="E54" s="195">
        <f t="shared" si="8"/>
        <v>1.1069936477938696</v>
      </c>
      <c r="F54" s="208">
        <v>2116.4476399999999</v>
      </c>
      <c r="G54" s="208">
        <v>2144.2816400000002</v>
      </c>
      <c r="H54" s="196">
        <f t="shared" si="9"/>
        <v>1.0131512821172368</v>
      </c>
      <c r="I54" s="196">
        <v>5.434215026480399E-2</v>
      </c>
      <c r="J54" s="196">
        <v>5.0621628826398715E-2</v>
      </c>
      <c r="K54" s="198"/>
      <c r="L54" s="73"/>
    </row>
    <row r="55" spans="1:12" ht="20.100000000000001" customHeight="1" x14ac:dyDescent="0.2">
      <c r="A55" s="22" t="s">
        <v>41</v>
      </c>
      <c r="B55" s="35" t="s">
        <v>67</v>
      </c>
      <c r="C55" s="208">
        <v>1016520.9341599999</v>
      </c>
      <c r="D55" s="208">
        <v>1031604.80641</v>
      </c>
      <c r="E55" s="195">
        <f t="shared" si="8"/>
        <v>1.0148387226894295</v>
      </c>
      <c r="F55" s="208">
        <v>61026.288310000004</v>
      </c>
      <c r="G55" s="208">
        <v>54221.545380000003</v>
      </c>
      <c r="H55" s="196">
        <f t="shared" si="9"/>
        <v>0.88849489099790213</v>
      </c>
      <c r="I55" s="196">
        <v>5.9870619211367188E-2</v>
      </c>
      <c r="J55" s="196">
        <v>5.2947477106469035E-2</v>
      </c>
      <c r="K55" s="198"/>
      <c r="L55" s="73"/>
    </row>
    <row r="56" spans="1:12" ht="20.100000000000001" customHeight="1" x14ac:dyDescent="0.2">
      <c r="A56" s="22" t="s">
        <v>43</v>
      </c>
      <c r="B56" s="35" t="s">
        <v>68</v>
      </c>
      <c r="C56" s="208">
        <v>1199439.98942</v>
      </c>
      <c r="D56" s="208">
        <v>1312283.8785000001</v>
      </c>
      <c r="E56" s="195">
        <f t="shared" si="8"/>
        <v>1.0940804792864767</v>
      </c>
      <c r="F56" s="208">
        <v>56078.954400000002</v>
      </c>
      <c r="G56" s="208">
        <v>53997.416419999994</v>
      </c>
      <c r="H56" s="196">
        <f t="shared" si="9"/>
        <v>0.96288201158044406</v>
      </c>
      <c r="I56" s="196">
        <v>4.8349631494048181E-2</v>
      </c>
      <c r="J56" s="196">
        <v>4.2996299959291419E-2</v>
      </c>
      <c r="K56" s="198"/>
      <c r="L56" s="73"/>
    </row>
    <row r="57" spans="1:12" ht="20.100000000000001" customHeight="1" x14ac:dyDescent="0.2">
      <c r="A57" s="22" t="s">
        <v>45</v>
      </c>
      <c r="B57" s="35" t="s">
        <v>69</v>
      </c>
      <c r="C57" s="208">
        <v>49239744.158830002</v>
      </c>
      <c r="D57" s="208">
        <v>53797036.583159998</v>
      </c>
      <c r="E57" s="195">
        <f t="shared" si="8"/>
        <v>1.0925531296350726</v>
      </c>
      <c r="F57" s="208">
        <v>3760185.05914</v>
      </c>
      <c r="G57" s="208">
        <v>4566349.3290800005</v>
      </c>
      <c r="H57" s="196">
        <f t="shared" si="9"/>
        <v>1.2143948388871</v>
      </c>
      <c r="I57" s="196">
        <v>7.8222420459711395E-2</v>
      </c>
      <c r="J57" s="196">
        <v>8.8635326068938439E-2</v>
      </c>
      <c r="K57" s="198"/>
      <c r="L57" s="73"/>
    </row>
    <row r="58" spans="1:12" ht="20.100000000000001" customHeight="1" x14ac:dyDescent="0.2">
      <c r="A58" s="22" t="s">
        <v>47</v>
      </c>
      <c r="B58" s="35" t="s">
        <v>70</v>
      </c>
      <c r="C58" s="208">
        <v>810849.29468000005</v>
      </c>
      <c r="D58" s="208">
        <v>945851.95178999996</v>
      </c>
      <c r="E58" s="195">
        <f t="shared" si="8"/>
        <v>1.1664953746593298</v>
      </c>
      <c r="F58" s="208">
        <v>33650.326529999998</v>
      </c>
      <c r="G58" s="208">
        <v>44021.611400000002</v>
      </c>
      <c r="H58" s="196">
        <f t="shared" si="9"/>
        <v>1.308207555155632</v>
      </c>
      <c r="I58" s="196">
        <v>4.0669537024319385E-2</v>
      </c>
      <c r="J58" s="196">
        <v>5.0118495092388811E-2</v>
      </c>
      <c r="K58" s="198"/>
      <c r="L58" s="73"/>
    </row>
    <row r="59" spans="1:12" ht="20.100000000000001" customHeight="1" x14ac:dyDescent="0.2">
      <c r="A59" s="22" t="s">
        <v>49</v>
      </c>
      <c r="B59" s="35" t="s">
        <v>71</v>
      </c>
      <c r="C59" s="208">
        <v>828827.15147000004</v>
      </c>
      <c r="D59" s="208">
        <v>873724.85687999998</v>
      </c>
      <c r="E59" s="195">
        <f t="shared" si="8"/>
        <v>1.0541701672421926</v>
      </c>
      <c r="F59" s="208">
        <v>16424.211889999999</v>
      </c>
      <c r="G59" s="208">
        <v>41954.449990000001</v>
      </c>
      <c r="H59" s="196">
        <f t="shared" si="9"/>
        <v>2.5544269807883002</v>
      </c>
      <c r="I59" s="196">
        <v>2.0170456831071361E-2</v>
      </c>
      <c r="J59" s="196">
        <v>4.9284191947427745E-2</v>
      </c>
      <c r="K59" s="198"/>
      <c r="L59" s="73"/>
    </row>
    <row r="60" spans="1:12" ht="20.100000000000001" customHeight="1" x14ac:dyDescent="0.2">
      <c r="A60" s="22" t="s">
        <v>72</v>
      </c>
      <c r="B60" s="35" t="s">
        <v>73</v>
      </c>
      <c r="C60" s="208">
        <v>234901.14598</v>
      </c>
      <c r="D60" s="208">
        <v>262507.25964</v>
      </c>
      <c r="E60" s="195">
        <f t="shared" si="8"/>
        <v>1.1175222604590889</v>
      </c>
      <c r="F60" s="208">
        <v>8046.7967500000004</v>
      </c>
      <c r="G60" s="208">
        <v>10197.961429999999</v>
      </c>
      <c r="H60" s="196">
        <f t="shared" si="9"/>
        <v>1.2673318025585769</v>
      </c>
      <c r="I60" s="196">
        <v>3.1486233411940137E-2</v>
      </c>
      <c r="J60" s="196">
        <v>4.1004379157158162E-2</v>
      </c>
      <c r="K60" s="198"/>
      <c r="L60" s="73"/>
    </row>
    <row r="61" spans="1:12" ht="20.100000000000001" customHeight="1" x14ac:dyDescent="0.2">
      <c r="A61" s="22" t="s">
        <v>74</v>
      </c>
      <c r="B61" s="35" t="s">
        <v>75</v>
      </c>
      <c r="C61" s="208">
        <v>84650.012499999997</v>
      </c>
      <c r="D61" s="208">
        <v>95766.799960000004</v>
      </c>
      <c r="E61" s="195">
        <f t="shared" si="8"/>
        <v>1.1313264715702198</v>
      </c>
      <c r="F61" s="208">
        <v>3115.8373299999998</v>
      </c>
      <c r="G61" s="208">
        <v>3383.3777399999999</v>
      </c>
      <c r="H61" s="196">
        <f t="shared" si="9"/>
        <v>1.0858646911454777</v>
      </c>
      <c r="I61" s="196">
        <v>3.9193964155644245E-2</v>
      </c>
      <c r="J61" s="196">
        <v>3.7506235631450641E-2</v>
      </c>
      <c r="K61" s="198"/>
      <c r="L61" s="73"/>
    </row>
    <row r="62" spans="1:12" ht="20.100000000000001" customHeight="1" x14ac:dyDescent="0.2">
      <c r="A62" s="22" t="s">
        <v>76</v>
      </c>
      <c r="B62" s="35" t="s">
        <v>77</v>
      </c>
      <c r="C62" s="208">
        <v>626206.06322000001</v>
      </c>
      <c r="D62" s="208">
        <v>689663.41408000002</v>
      </c>
      <c r="E62" s="195">
        <f t="shared" si="8"/>
        <v>1.1013362127694795</v>
      </c>
      <c r="F62" s="208">
        <v>27059.7592</v>
      </c>
      <c r="G62" s="208">
        <v>27390.786990000001</v>
      </c>
      <c r="H62" s="196">
        <f t="shared" si="9"/>
        <v>1.0122332127035336</v>
      </c>
      <c r="I62" s="196">
        <v>4.1455254276021376E-2</v>
      </c>
      <c r="J62" s="196">
        <v>4.1631464917329768E-2</v>
      </c>
      <c r="K62" s="198"/>
      <c r="L62" s="73"/>
    </row>
    <row r="63" spans="1:12" ht="20.100000000000001" customHeight="1" x14ac:dyDescent="0.2">
      <c r="A63" s="22" t="s">
        <v>78</v>
      </c>
      <c r="B63" s="35" t="s">
        <v>79</v>
      </c>
      <c r="C63" s="208">
        <v>396938.53479000001</v>
      </c>
      <c r="D63" s="208">
        <v>448887.13063000003</v>
      </c>
      <c r="E63" s="195">
        <f t="shared" si="8"/>
        <v>1.1308731485782386</v>
      </c>
      <c r="F63" s="208">
        <v>21065.108909999999</v>
      </c>
      <c r="G63" s="208">
        <v>21288.08596</v>
      </c>
      <c r="H63" s="196">
        <f t="shared" si="9"/>
        <v>1.0105851363481035</v>
      </c>
      <c r="I63" s="196">
        <v>5.5755305667906069E-2</v>
      </c>
      <c r="J63" s="196">
        <v>5.033681721972641E-2</v>
      </c>
      <c r="K63" s="198"/>
      <c r="L63" s="73"/>
    </row>
    <row r="64" spans="1:12" ht="20.100000000000001" customHeight="1" x14ac:dyDescent="0.2">
      <c r="A64" s="22" t="s">
        <v>80</v>
      </c>
      <c r="B64" s="35" t="s">
        <v>81</v>
      </c>
      <c r="C64" s="208">
        <v>5547849.8753300002</v>
      </c>
      <c r="D64" s="208">
        <v>5713632.3532600002</v>
      </c>
      <c r="E64" s="195">
        <f t="shared" si="8"/>
        <v>1.0298822934389764</v>
      </c>
      <c r="F64" s="208">
        <v>174066.84793000002</v>
      </c>
      <c r="G64" s="208">
        <v>217019.68580999997</v>
      </c>
      <c r="H64" s="196">
        <f t="shared" si="9"/>
        <v>1.2467605887668696</v>
      </c>
      <c r="I64" s="196">
        <v>3.3151994075224969E-2</v>
      </c>
      <c r="J64" s="196">
        <v>3.8541939933811366E-2</v>
      </c>
      <c r="K64" s="198"/>
      <c r="L64" s="73"/>
    </row>
    <row r="65" spans="1:13" ht="20.100000000000001" customHeight="1" x14ac:dyDescent="0.2">
      <c r="A65" s="22" t="s">
        <v>82</v>
      </c>
      <c r="B65" s="35" t="s">
        <v>83</v>
      </c>
      <c r="C65" s="208">
        <v>18501904.197779998</v>
      </c>
      <c r="D65" s="208">
        <v>22046588.681079999</v>
      </c>
      <c r="E65" s="195">
        <f t="shared" si="8"/>
        <v>1.1915848469113421</v>
      </c>
      <c r="F65" s="208">
        <v>973439.3105599999</v>
      </c>
      <c r="G65" s="208">
        <v>1065378.2707199999</v>
      </c>
      <c r="H65" s="196">
        <f t="shared" si="9"/>
        <v>1.0944475522640538</v>
      </c>
      <c r="I65" s="196">
        <v>5.5781391424823079E-2</v>
      </c>
      <c r="J65" s="196">
        <v>5.2548353592467852E-2</v>
      </c>
      <c r="K65" s="198"/>
      <c r="L65" s="73"/>
    </row>
    <row r="66" spans="1:13" ht="20.100000000000001" customHeight="1" thickBot="1" x14ac:dyDescent="0.25">
      <c r="A66" s="22" t="s">
        <v>84</v>
      </c>
      <c r="B66" s="17" t="s">
        <v>85</v>
      </c>
      <c r="C66" s="208">
        <v>98758.400439999998</v>
      </c>
      <c r="D66" s="208">
        <v>102670.56861</v>
      </c>
      <c r="E66" s="195">
        <f>+IF(C66=0,"X",D66/C66)</f>
        <v>1.0396135230276113</v>
      </c>
      <c r="F66" s="208">
        <v>3395.5111699999998</v>
      </c>
      <c r="G66" s="208">
        <v>3564.9464800000001</v>
      </c>
      <c r="H66" s="196">
        <f t="shared" si="9"/>
        <v>1.0498997946161963</v>
      </c>
      <c r="I66" s="196">
        <v>3.8020544737483786E-2</v>
      </c>
      <c r="J66" s="196">
        <v>3.5396561843247937E-2</v>
      </c>
      <c r="K66" s="198"/>
      <c r="L66" s="73"/>
    </row>
    <row r="67" spans="1:13" ht="20.100000000000001" customHeight="1" thickBot="1" x14ac:dyDescent="0.3">
      <c r="A67" s="193"/>
      <c r="B67" s="216" t="s">
        <v>10</v>
      </c>
      <c r="C67" s="211">
        <f>SUM(C40:C66)</f>
        <v>108693568.63260001</v>
      </c>
      <c r="D67" s="211">
        <f>SUM(D40:D66)</f>
        <v>119764033.69270998</v>
      </c>
      <c r="E67" s="205">
        <f t="shared" si="8"/>
        <v>1.1018502308773184</v>
      </c>
      <c r="F67" s="211">
        <f>SUM(F40:F66)</f>
        <v>6391462.4635099992</v>
      </c>
      <c r="G67" s="211">
        <f>SUM(G40:G66)</f>
        <v>7472811.0812999997</v>
      </c>
      <c r="H67" s="205">
        <f t="shared" ref="H67" si="10">+IF(F67=0,"X",G67/F67)</f>
        <v>1.1691864145277568</v>
      </c>
      <c r="I67" s="206">
        <v>6.0504814301161329E-2</v>
      </c>
      <c r="J67" s="212">
        <v>6.5419675294141999E-2</v>
      </c>
      <c r="K67" s="198"/>
      <c r="L67" s="73"/>
      <c r="M67" s="217"/>
    </row>
  </sheetData>
  <mergeCells count="6">
    <mergeCell ref="A36:J36"/>
    <mergeCell ref="I38:J38"/>
    <mergeCell ref="A2:J2"/>
    <mergeCell ref="I4:J4"/>
    <mergeCell ref="A10:J10"/>
    <mergeCell ref="I12:J12"/>
  </mergeCells>
  <conditionalFormatting sqref="L6:L33 L35:L67">
    <cfRule type="cellIs" dxfId="4" priority="1" operator="notEqual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4" fitToHeight="5" orientation="landscape" r:id="rId1"/>
  <headerFooter alignWithMargins="0"/>
  <rowBreaks count="1" manualBreakCount="1">
    <brk id="35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40C0-D8A3-4D98-A47A-7E46034AC943}">
  <dimension ref="A2:I69"/>
  <sheetViews>
    <sheetView showGridLines="0" tabSelected="1" zoomScale="80" zoomScaleNormal="80" zoomScaleSheetLayoutView="100" workbookViewId="0">
      <selection activeCell="N14" sqref="N14"/>
    </sheetView>
  </sheetViews>
  <sheetFormatPr defaultColWidth="9.140625" defaultRowHeight="12.75" x14ac:dyDescent="0.2"/>
  <cols>
    <col min="1" max="1" width="3.85546875" style="17" bestFit="1" customWidth="1"/>
    <col min="2" max="2" width="35.7109375" style="17" bestFit="1" customWidth="1"/>
    <col min="3" max="8" width="15.140625" style="17" customWidth="1"/>
    <col min="9" max="9" width="2.140625" style="17" customWidth="1"/>
    <col min="10" max="16384" width="9.140625" style="17"/>
  </cols>
  <sheetData>
    <row r="2" spans="1:9" s="97" customFormat="1" ht="20.100000000000001" customHeight="1" x14ac:dyDescent="0.2">
      <c r="A2" s="409" t="s">
        <v>133</v>
      </c>
      <c r="B2" s="409"/>
      <c r="C2" s="409"/>
      <c r="D2" s="409"/>
      <c r="E2" s="409"/>
      <c r="F2" s="409"/>
      <c r="G2" s="409"/>
      <c r="H2" s="409"/>
    </row>
    <row r="3" spans="1:9" s="97" customFormat="1" ht="20.100000000000001" customHeight="1" thickBot="1" x14ac:dyDescent="0.25">
      <c r="A3" s="113"/>
      <c r="B3" s="113"/>
      <c r="C3" s="113"/>
      <c r="D3" s="113"/>
      <c r="E3" s="113"/>
      <c r="F3" s="113"/>
      <c r="G3" s="113"/>
      <c r="H3" s="113"/>
    </row>
    <row r="4" spans="1:9" ht="20.100000000000001" customHeight="1" thickBot="1" x14ac:dyDescent="0.25">
      <c r="A4" s="99" t="s">
        <v>1</v>
      </c>
      <c r="B4" s="118" t="s">
        <v>2</v>
      </c>
      <c r="C4" s="134" t="s">
        <v>134</v>
      </c>
      <c r="D4" s="135"/>
      <c r="E4" s="103" t="s">
        <v>4</v>
      </c>
      <c r="F4" s="134" t="s">
        <v>135</v>
      </c>
      <c r="G4" s="135"/>
      <c r="H4" s="99" t="s">
        <v>4</v>
      </c>
    </row>
    <row r="5" spans="1:9" ht="20.100000000000001" customHeight="1" thickBot="1" x14ac:dyDescent="0.25">
      <c r="A5" s="104"/>
      <c r="B5" s="136"/>
      <c r="C5" s="34">
        <v>2024</v>
      </c>
      <c r="D5" s="34">
        <v>2025</v>
      </c>
      <c r="E5" s="34" t="s">
        <v>5</v>
      </c>
      <c r="F5" s="34">
        <v>2024</v>
      </c>
      <c r="G5" s="34">
        <v>2025</v>
      </c>
      <c r="H5" s="34" t="s">
        <v>5</v>
      </c>
    </row>
    <row r="6" spans="1:9" ht="20.100000000000001" customHeight="1" x14ac:dyDescent="0.2">
      <c r="A6" s="99" t="s">
        <v>6</v>
      </c>
      <c r="B6" s="161" t="s">
        <v>246</v>
      </c>
      <c r="C6" s="137">
        <f>+C34</f>
        <v>4648996.0820900006</v>
      </c>
      <c r="D6" s="137">
        <f t="shared" ref="D6" si="0">+D34</f>
        <v>5099810.6605099998</v>
      </c>
      <c r="E6" s="53">
        <f t="shared" ref="E6:E8" si="1">+IF(C6=0,"X",D6/C6)</f>
        <v>1.0969703072361661</v>
      </c>
      <c r="F6" s="137">
        <f>+F34</f>
        <v>3878871.7985800002</v>
      </c>
      <c r="G6" s="137">
        <f t="shared" ref="G6" si="2">+G34</f>
        <v>4139709.4358699997</v>
      </c>
      <c r="H6" s="53">
        <f t="shared" ref="H6:H8" si="3">+IF(F6=0,"X",G6/F6)</f>
        <v>1.0672457484636353</v>
      </c>
      <c r="I6" s="20"/>
    </row>
    <row r="7" spans="1:9" ht="20.100000000000001" customHeight="1" thickBot="1" x14ac:dyDescent="0.25">
      <c r="A7" s="105" t="s">
        <v>8</v>
      </c>
      <c r="B7" s="165" t="s">
        <v>247</v>
      </c>
      <c r="C7" s="138">
        <f>+C67</f>
        <v>7074641.1822799994</v>
      </c>
      <c r="D7" s="138">
        <f t="shared" ref="D7" si="4">+D67</f>
        <v>9606933.02599</v>
      </c>
      <c r="E7" s="53">
        <f t="shared" si="1"/>
        <v>1.3579392620013979</v>
      </c>
      <c r="F7" s="138">
        <f>+F67</f>
        <v>6153033.9262500005</v>
      </c>
      <c r="G7" s="138">
        <f t="shared" ref="G7" si="5">+G67</f>
        <v>8333922.2855300009</v>
      </c>
      <c r="H7" s="53">
        <f t="shared" si="3"/>
        <v>1.3544411400002072</v>
      </c>
      <c r="I7" s="20"/>
    </row>
    <row r="8" spans="1:9" s="97" customFormat="1" ht="20.100000000000001" customHeight="1" thickBot="1" x14ac:dyDescent="0.25">
      <c r="A8" s="106"/>
      <c r="B8" s="107" t="s">
        <v>10</v>
      </c>
      <c r="C8" s="93">
        <f>SUM(C6:C7)</f>
        <v>11723637.26437</v>
      </c>
      <c r="D8" s="93">
        <f>SUM(D6:D7)</f>
        <v>14706743.6865</v>
      </c>
      <c r="E8" s="28">
        <f t="shared" si="1"/>
        <v>1.2544522962337068</v>
      </c>
      <c r="F8" s="93">
        <f t="shared" ref="F8:G8" si="6">SUM(F6:F7)</f>
        <v>10031905.724830002</v>
      </c>
      <c r="G8" s="93">
        <f t="shared" si="6"/>
        <v>12473631.7214</v>
      </c>
      <c r="H8" s="28">
        <f t="shared" si="3"/>
        <v>1.2433960269908113</v>
      </c>
      <c r="I8" s="20"/>
    </row>
    <row r="9" spans="1:9" ht="20.100000000000001" customHeight="1" x14ac:dyDescent="0.2">
      <c r="A9" s="109"/>
    </row>
    <row r="10" spans="1:9" s="97" customFormat="1" ht="20.100000000000001" customHeight="1" x14ac:dyDescent="0.2">
      <c r="A10" s="428" t="s">
        <v>136</v>
      </c>
      <c r="B10" s="428"/>
      <c r="C10" s="428"/>
      <c r="D10" s="428"/>
      <c r="E10" s="428"/>
      <c r="F10" s="428"/>
      <c r="G10" s="428"/>
      <c r="H10" s="428"/>
    </row>
    <row r="11" spans="1:9" s="97" customFormat="1" ht="20.100000000000001" customHeight="1" thickBot="1" x14ac:dyDescent="0.25">
      <c r="A11" s="113"/>
      <c r="B11" s="113"/>
      <c r="C11" s="113"/>
      <c r="D11" s="113"/>
      <c r="E11" s="113"/>
      <c r="F11" s="113"/>
      <c r="G11" s="113"/>
      <c r="H11" s="113"/>
    </row>
    <row r="12" spans="1:9" ht="20.100000000000001" customHeight="1" thickBot="1" x14ac:dyDescent="0.25">
      <c r="A12" s="100" t="s">
        <v>1</v>
      </c>
      <c r="B12" s="99" t="s">
        <v>12</v>
      </c>
      <c r="C12" s="134" t="s">
        <v>134</v>
      </c>
      <c r="D12" s="140"/>
      <c r="E12" s="141" t="s">
        <v>4</v>
      </c>
      <c r="F12" s="134" t="s">
        <v>135</v>
      </c>
      <c r="G12" s="135"/>
      <c r="H12" s="142" t="s">
        <v>4</v>
      </c>
    </row>
    <row r="13" spans="1:9" ht="20.100000000000001" customHeight="1" thickBot="1" x14ac:dyDescent="0.25">
      <c r="A13" s="129"/>
      <c r="B13" s="104"/>
      <c r="C13" s="34">
        <f>+C5</f>
        <v>2024</v>
      </c>
      <c r="D13" s="143">
        <f t="shared" ref="D13:H13" si="7">+D5</f>
        <v>2025</v>
      </c>
      <c r="E13" s="34" t="str">
        <f t="shared" si="7"/>
        <v>24/25</v>
      </c>
      <c r="F13" s="34">
        <f t="shared" si="7"/>
        <v>2024</v>
      </c>
      <c r="G13" s="34">
        <f t="shared" si="7"/>
        <v>2025</v>
      </c>
      <c r="H13" s="34" t="str">
        <f t="shared" si="7"/>
        <v>24/25</v>
      </c>
    </row>
    <row r="14" spans="1:9" ht="20.100000000000001" customHeight="1" x14ac:dyDescent="0.2">
      <c r="A14" s="22" t="s">
        <v>6</v>
      </c>
      <c r="B14" s="35" t="s">
        <v>13</v>
      </c>
      <c r="C14" s="144">
        <v>939433.29509000003</v>
      </c>
      <c r="D14" s="144">
        <v>1071072.736</v>
      </c>
      <c r="E14" s="53">
        <f t="shared" ref="E14:E33" si="8">+IFERROR(IF(D14/C14&gt;0,D14/C14,"X"),"X")</f>
        <v>1.1401264375001618</v>
      </c>
      <c r="F14" s="144">
        <v>784110.05009000003</v>
      </c>
      <c r="G14" s="144">
        <v>906411.16601000004</v>
      </c>
      <c r="H14" s="53">
        <f t="shared" ref="H14:H33" si="9">+IFERROR(IF(G14/F14&gt;0,G14/F14,"X"),"X")</f>
        <v>1.1559744271941959</v>
      </c>
      <c r="I14" s="20"/>
    </row>
    <row r="15" spans="1:9" ht="20.100000000000001" customHeight="1" x14ac:dyDescent="0.2">
      <c r="A15" s="22" t="s">
        <v>8</v>
      </c>
      <c r="B15" s="35" t="s">
        <v>14</v>
      </c>
      <c r="C15" s="144">
        <v>15503.89242</v>
      </c>
      <c r="D15" s="144">
        <v>21807.709139999999</v>
      </c>
      <c r="E15" s="53">
        <f t="shared" si="8"/>
        <v>1.4065957470053188</v>
      </c>
      <c r="F15" s="144">
        <v>12079.726559999999</v>
      </c>
      <c r="G15" s="144">
        <v>17485.712909999998</v>
      </c>
      <c r="H15" s="53">
        <f t="shared" si="9"/>
        <v>1.4475255564063032</v>
      </c>
      <c r="I15" s="20"/>
    </row>
    <row r="16" spans="1:9" ht="20.100000000000001" customHeight="1" x14ac:dyDescent="0.2">
      <c r="A16" s="22" t="s">
        <v>15</v>
      </c>
      <c r="B16" s="35" t="s">
        <v>16</v>
      </c>
      <c r="C16" s="144">
        <v>9655.1456500000004</v>
      </c>
      <c r="D16" s="144">
        <v>14584.21465</v>
      </c>
      <c r="E16" s="53">
        <f t="shared" si="8"/>
        <v>1.5105121329785429</v>
      </c>
      <c r="F16" s="144">
        <v>6718.0626499999998</v>
      </c>
      <c r="G16" s="144">
        <v>10923.819649999999</v>
      </c>
      <c r="H16" s="53">
        <f t="shared" si="9"/>
        <v>1.6260371805255491</v>
      </c>
      <c r="I16" s="20"/>
    </row>
    <row r="17" spans="1:9" ht="20.100000000000001" customHeight="1" x14ac:dyDescent="0.2">
      <c r="A17" s="22" t="s">
        <v>17</v>
      </c>
      <c r="B17" s="35" t="s">
        <v>18</v>
      </c>
      <c r="C17" s="144">
        <v>82892.268909999999</v>
      </c>
      <c r="D17" s="144">
        <v>89082.844450000004</v>
      </c>
      <c r="E17" s="53">
        <f t="shared" si="8"/>
        <v>1.074682182324161</v>
      </c>
      <c r="F17" s="144">
        <v>70025.086569999999</v>
      </c>
      <c r="G17" s="144">
        <v>71132.825389999998</v>
      </c>
      <c r="H17" s="53">
        <f t="shared" si="9"/>
        <v>1.0158191710179845</v>
      </c>
      <c r="I17" s="20"/>
    </row>
    <row r="18" spans="1:9" ht="20.100000000000001" customHeight="1" x14ac:dyDescent="0.2">
      <c r="A18" s="22" t="s">
        <v>19</v>
      </c>
      <c r="B18" s="35" t="s">
        <v>20</v>
      </c>
      <c r="C18" s="144">
        <v>75712.427949999998</v>
      </c>
      <c r="D18" s="144">
        <v>44530.111199999999</v>
      </c>
      <c r="E18" s="53">
        <f t="shared" si="8"/>
        <v>0.58814797524928664</v>
      </c>
      <c r="F18" s="144">
        <v>63619.54664</v>
      </c>
      <c r="G18" s="144">
        <v>36911.287199999999</v>
      </c>
      <c r="H18" s="53">
        <f t="shared" si="9"/>
        <v>0.58018783769189086</v>
      </c>
      <c r="I18" s="20"/>
    </row>
    <row r="19" spans="1:9" ht="20.100000000000001" customHeight="1" x14ac:dyDescent="0.2">
      <c r="A19" s="22" t="s">
        <v>21</v>
      </c>
      <c r="B19" s="35" t="s">
        <v>22</v>
      </c>
      <c r="C19" s="144">
        <v>68591.446949999998</v>
      </c>
      <c r="D19" s="144">
        <v>148533.20856</v>
      </c>
      <c r="E19" s="53">
        <f t="shared" si="8"/>
        <v>2.1654771136155482</v>
      </c>
      <c r="F19" s="144">
        <v>50376.15913</v>
      </c>
      <c r="G19" s="144">
        <v>118102.78895</v>
      </c>
      <c r="H19" s="53">
        <f t="shared" si="9"/>
        <v>2.3444182920977683</v>
      </c>
      <c r="I19" s="20"/>
    </row>
    <row r="20" spans="1:9" ht="20.100000000000001" customHeight="1" x14ac:dyDescent="0.2">
      <c r="A20" s="22" t="s">
        <v>23</v>
      </c>
      <c r="B20" s="35" t="s">
        <v>24</v>
      </c>
      <c r="C20" s="144">
        <v>3146.7887700000001</v>
      </c>
      <c r="D20" s="144">
        <v>2600.2366400000001</v>
      </c>
      <c r="E20" s="53">
        <f t="shared" si="8"/>
        <v>0.82631432550841344</v>
      </c>
      <c r="F20" s="144">
        <v>2670.7171600000001</v>
      </c>
      <c r="G20" s="144">
        <v>2152.5477099999998</v>
      </c>
      <c r="H20" s="53">
        <f t="shared" si="9"/>
        <v>0.80598115825937922</v>
      </c>
      <c r="I20" s="20"/>
    </row>
    <row r="21" spans="1:9" ht="20.100000000000001" customHeight="1" x14ac:dyDescent="0.2">
      <c r="A21" s="22" t="s">
        <v>25</v>
      </c>
      <c r="B21" s="35" t="s">
        <v>26</v>
      </c>
      <c r="C21" s="144">
        <v>331444.66269000003</v>
      </c>
      <c r="D21" s="144">
        <v>392771.41415000003</v>
      </c>
      <c r="E21" s="53">
        <f t="shared" si="8"/>
        <v>1.185028628798162</v>
      </c>
      <c r="F21" s="144">
        <v>289938.83205000003</v>
      </c>
      <c r="G21" s="144">
        <v>312679.46396999998</v>
      </c>
      <c r="H21" s="53">
        <f t="shared" si="9"/>
        <v>1.078432515435112</v>
      </c>
      <c r="I21" s="20"/>
    </row>
    <row r="22" spans="1:9" ht="20.100000000000001" customHeight="1" x14ac:dyDescent="0.2">
      <c r="A22" s="22" t="s">
        <v>27</v>
      </c>
      <c r="B22" s="35" t="s">
        <v>28</v>
      </c>
      <c r="C22" s="144">
        <v>20418.04752</v>
      </c>
      <c r="D22" s="144">
        <v>14478.429969999999</v>
      </c>
      <c r="E22" s="53">
        <f t="shared" si="8"/>
        <v>0.70909963138336352</v>
      </c>
      <c r="F22" s="144">
        <v>16413.228080000001</v>
      </c>
      <c r="G22" s="144">
        <v>11586.441860000001</v>
      </c>
      <c r="H22" s="53">
        <f t="shared" si="9"/>
        <v>0.70592096835103513</v>
      </c>
      <c r="I22" s="20"/>
    </row>
    <row r="23" spans="1:9" ht="20.100000000000001" customHeight="1" x14ac:dyDescent="0.2">
      <c r="A23" s="22" t="s">
        <v>29</v>
      </c>
      <c r="B23" s="35" t="s">
        <v>30</v>
      </c>
      <c r="C23" s="144">
        <v>144177.34693</v>
      </c>
      <c r="D23" s="144">
        <v>193443.69243</v>
      </c>
      <c r="E23" s="53">
        <f t="shared" si="8"/>
        <v>1.3417065617382975</v>
      </c>
      <c r="F23" s="144">
        <v>116391.38903999999</v>
      </c>
      <c r="G23" s="144">
        <v>156043.93729</v>
      </c>
      <c r="H23" s="53">
        <f t="shared" si="9"/>
        <v>1.340682833816621</v>
      </c>
      <c r="I23" s="20"/>
    </row>
    <row r="24" spans="1:9" ht="20.100000000000001" customHeight="1" x14ac:dyDescent="0.2">
      <c r="A24" s="22" t="s">
        <v>31</v>
      </c>
      <c r="B24" s="35" t="s">
        <v>32</v>
      </c>
      <c r="C24" s="144">
        <v>3970.0454599999998</v>
      </c>
      <c r="D24" s="144">
        <v>1940.96423</v>
      </c>
      <c r="E24" s="53">
        <f t="shared" si="8"/>
        <v>0.48890226813674825</v>
      </c>
      <c r="F24" s="144">
        <v>3132.41885</v>
      </c>
      <c r="G24" s="144">
        <v>1450.31934</v>
      </c>
      <c r="H24" s="53">
        <f t="shared" si="9"/>
        <v>0.46300300485038903</v>
      </c>
      <c r="I24" s="20"/>
    </row>
    <row r="25" spans="1:9" ht="20.100000000000001" customHeight="1" x14ac:dyDescent="0.2">
      <c r="A25" s="22" t="s">
        <v>33</v>
      </c>
      <c r="B25" s="35" t="s">
        <v>34</v>
      </c>
      <c r="C25" s="144">
        <v>2370189.7601700001</v>
      </c>
      <c r="D25" s="144">
        <v>2448454.4824299999</v>
      </c>
      <c r="E25" s="53">
        <f t="shared" si="8"/>
        <v>1.0330204456939289</v>
      </c>
      <c r="F25" s="144">
        <v>1897631.0255499999</v>
      </c>
      <c r="G25" s="144">
        <v>1969162.85769</v>
      </c>
      <c r="H25" s="53">
        <f t="shared" si="9"/>
        <v>1.037695332325876</v>
      </c>
      <c r="I25" s="20"/>
    </row>
    <row r="26" spans="1:9" ht="20.100000000000001" customHeight="1" x14ac:dyDescent="0.2">
      <c r="A26" s="22" t="s">
        <v>35</v>
      </c>
      <c r="B26" s="35" t="s">
        <v>36</v>
      </c>
      <c r="C26" s="144">
        <v>1306.8875</v>
      </c>
      <c r="D26" s="144">
        <v>1189.3386</v>
      </c>
      <c r="E26" s="53">
        <f t="shared" si="8"/>
        <v>0.9100543084236401</v>
      </c>
      <c r="F26" s="144">
        <v>1017.1315</v>
      </c>
      <c r="G26" s="144">
        <v>303.14260000000002</v>
      </c>
      <c r="H26" s="53">
        <f t="shared" si="9"/>
        <v>0.29803678285452767</v>
      </c>
      <c r="I26" s="20"/>
    </row>
    <row r="27" spans="1:9" ht="20.100000000000001" customHeight="1" x14ac:dyDescent="0.2">
      <c r="A27" s="22" t="s">
        <v>37</v>
      </c>
      <c r="B27" s="35" t="s">
        <v>38</v>
      </c>
      <c r="C27" s="144">
        <v>5153.3124699999998</v>
      </c>
      <c r="D27" s="144">
        <v>3897.2627299999999</v>
      </c>
      <c r="E27" s="53">
        <f t="shared" si="8"/>
        <v>0.75626361736997483</v>
      </c>
      <c r="F27" s="144">
        <v>4159.2384700000002</v>
      </c>
      <c r="G27" s="144">
        <v>2827.5937300000001</v>
      </c>
      <c r="H27" s="53">
        <f t="shared" si="9"/>
        <v>0.67983448181560979</v>
      </c>
      <c r="I27" s="20"/>
    </row>
    <row r="28" spans="1:9" ht="20.100000000000001" customHeight="1" x14ac:dyDescent="0.2">
      <c r="A28" s="22" t="s">
        <v>39</v>
      </c>
      <c r="B28" s="35" t="s">
        <v>40</v>
      </c>
      <c r="C28" s="144">
        <v>208591.07566999999</v>
      </c>
      <c r="D28" s="144">
        <v>236465.35211000001</v>
      </c>
      <c r="E28" s="53">
        <f t="shared" si="8"/>
        <v>1.133631203302764</v>
      </c>
      <c r="F28" s="144">
        <v>169233.46695999999</v>
      </c>
      <c r="G28" s="144">
        <v>191505.08854999999</v>
      </c>
      <c r="H28" s="53">
        <f t="shared" si="9"/>
        <v>1.1316029387689854</v>
      </c>
      <c r="I28" s="20"/>
    </row>
    <row r="29" spans="1:9" ht="20.100000000000001" customHeight="1" x14ac:dyDescent="0.2">
      <c r="A29" s="22" t="s">
        <v>41</v>
      </c>
      <c r="B29" s="35" t="s">
        <v>42</v>
      </c>
      <c r="C29" s="144">
        <v>443.96816999999999</v>
      </c>
      <c r="D29" s="144">
        <v>126.20755</v>
      </c>
      <c r="E29" s="53">
        <f t="shared" si="8"/>
        <v>0.2842716179405384</v>
      </c>
      <c r="F29" s="144">
        <v>443.96816999999999</v>
      </c>
      <c r="G29" s="144">
        <v>126.20755</v>
      </c>
      <c r="H29" s="53">
        <f t="shared" si="9"/>
        <v>0.2842716179405384</v>
      </c>
      <c r="I29" s="20"/>
    </row>
    <row r="30" spans="1:9" ht="20.100000000000001" customHeight="1" x14ac:dyDescent="0.2">
      <c r="A30" s="22" t="s">
        <v>43</v>
      </c>
      <c r="B30" s="35" t="s">
        <v>44</v>
      </c>
      <c r="C30" s="144">
        <v>40204.268170000003</v>
      </c>
      <c r="D30" s="144">
        <v>128775.74652</v>
      </c>
      <c r="E30" s="53">
        <f t="shared" si="8"/>
        <v>3.2030367018616968</v>
      </c>
      <c r="F30" s="144">
        <v>100153.26406</v>
      </c>
      <c r="G30" s="144">
        <v>107974.34665000001</v>
      </c>
      <c r="H30" s="53">
        <f t="shared" si="9"/>
        <v>1.0780911402479558</v>
      </c>
      <c r="I30" s="20"/>
    </row>
    <row r="31" spans="1:9" ht="20.100000000000001" customHeight="1" x14ac:dyDescent="0.2">
      <c r="A31" s="22" t="s">
        <v>45</v>
      </c>
      <c r="B31" s="35" t="s">
        <v>46</v>
      </c>
      <c r="C31" s="144">
        <v>32563.445619999999</v>
      </c>
      <c r="D31" s="144">
        <v>8511.3347900000008</v>
      </c>
      <c r="E31" s="53">
        <f t="shared" si="8"/>
        <v>0.26137697126167941</v>
      </c>
      <c r="F31" s="144">
        <v>25708.562620000001</v>
      </c>
      <c r="G31" s="144">
        <v>6095.21479</v>
      </c>
      <c r="H31" s="53">
        <f t="shared" si="9"/>
        <v>0.23708889836019933</v>
      </c>
      <c r="I31" s="20"/>
    </row>
    <row r="32" spans="1:9" ht="20.100000000000001" customHeight="1" x14ac:dyDescent="0.2">
      <c r="A32" s="22" t="s">
        <v>47</v>
      </c>
      <c r="B32" s="35" t="s">
        <v>48</v>
      </c>
      <c r="C32" s="144">
        <v>65758.946129999997</v>
      </c>
      <c r="D32" s="144">
        <v>55828.887360000001</v>
      </c>
      <c r="E32" s="53">
        <f t="shared" si="8"/>
        <v>0.84899303662243775</v>
      </c>
      <c r="F32" s="144">
        <v>72537.251090000005</v>
      </c>
      <c r="G32" s="144">
        <v>35756.655120000003</v>
      </c>
      <c r="H32" s="53">
        <f t="shared" si="9"/>
        <v>0.49294196544111141</v>
      </c>
      <c r="I32" s="20"/>
    </row>
    <row r="33" spans="1:9" s="97" customFormat="1" ht="20.100000000000001" customHeight="1" thickBot="1" x14ac:dyDescent="0.25">
      <c r="A33" s="22" t="s">
        <v>49</v>
      </c>
      <c r="B33" s="35" t="s">
        <v>50</v>
      </c>
      <c r="C33" s="144">
        <v>229839.04985000001</v>
      </c>
      <c r="D33" s="144">
        <v>221716.48699999999</v>
      </c>
      <c r="E33" s="53">
        <f t="shared" si="8"/>
        <v>0.96465977885263166</v>
      </c>
      <c r="F33" s="144">
        <v>192512.67334000001</v>
      </c>
      <c r="G33" s="144">
        <v>181078.01891000001</v>
      </c>
      <c r="H33" s="53">
        <f t="shared" si="9"/>
        <v>0.94060310819223292</v>
      </c>
      <c r="I33" s="20"/>
    </row>
    <row r="34" spans="1:9" s="97" customFormat="1" ht="20.100000000000001" customHeight="1" thickBot="1" x14ac:dyDescent="0.25">
      <c r="A34" s="130"/>
      <c r="B34" s="131" t="s">
        <v>10</v>
      </c>
      <c r="C34" s="145">
        <f>SUM(C14:C33)</f>
        <v>4648996.0820900006</v>
      </c>
      <c r="D34" s="145">
        <f>SUM(D14:D33)</f>
        <v>5099810.6605099998</v>
      </c>
      <c r="E34" s="28">
        <f t="shared" ref="E34" si="10">+IF(C34=0,"X",D34/C34)</f>
        <v>1.0969703072361661</v>
      </c>
      <c r="F34" s="145">
        <f>SUM(F14:F33)</f>
        <v>3878871.7985800002</v>
      </c>
      <c r="G34" s="145">
        <f>SUM(G14:G33)</f>
        <v>4139709.4358699997</v>
      </c>
      <c r="H34" s="28">
        <f t="shared" ref="H34" si="11">+IF(F34=0,"X",G34/F34)</f>
        <v>1.0672457484636353</v>
      </c>
      <c r="I34" s="20"/>
    </row>
    <row r="35" spans="1:9" ht="20.100000000000001" customHeight="1" x14ac:dyDescent="0.2">
      <c r="C35" s="115"/>
      <c r="D35" s="115"/>
      <c r="E35" s="115"/>
      <c r="F35" s="115"/>
      <c r="G35" s="115"/>
      <c r="H35" s="115"/>
    </row>
    <row r="36" spans="1:9" s="97" customFormat="1" ht="20.100000000000001" customHeight="1" x14ac:dyDescent="0.2">
      <c r="A36" s="428" t="s">
        <v>137</v>
      </c>
      <c r="B36" s="428"/>
      <c r="C36" s="428"/>
      <c r="D36" s="428"/>
      <c r="E36" s="428"/>
      <c r="F36" s="428"/>
      <c r="G36" s="428"/>
      <c r="H36" s="428"/>
    </row>
    <row r="37" spans="1:9" s="97" customFormat="1" ht="20.100000000000001" customHeight="1" thickBot="1" x14ac:dyDescent="0.25">
      <c r="A37" s="113"/>
      <c r="B37" s="113"/>
      <c r="C37" s="113"/>
      <c r="D37" s="113"/>
      <c r="E37" s="113"/>
      <c r="F37" s="113"/>
      <c r="G37" s="113"/>
      <c r="H37" s="113"/>
    </row>
    <row r="38" spans="1:9" ht="20.100000000000001" customHeight="1" thickBot="1" x14ac:dyDescent="0.25">
      <c r="A38" s="99" t="s">
        <v>1</v>
      </c>
      <c r="B38" s="118" t="s">
        <v>12</v>
      </c>
      <c r="C38" s="134" t="s">
        <v>134</v>
      </c>
      <c r="D38" s="135"/>
      <c r="E38" s="141" t="s">
        <v>4</v>
      </c>
      <c r="F38" s="140" t="s">
        <v>135</v>
      </c>
      <c r="G38" s="140"/>
      <c r="H38" s="141" t="s">
        <v>4</v>
      </c>
    </row>
    <row r="39" spans="1:9" ht="20.100000000000001" customHeight="1" thickBot="1" x14ac:dyDescent="0.25">
      <c r="A39" s="104"/>
      <c r="B39" s="136"/>
      <c r="C39" s="34">
        <f t="shared" ref="C39:H39" si="12">+C13</f>
        <v>2024</v>
      </c>
      <c r="D39" s="34">
        <f t="shared" si="12"/>
        <v>2025</v>
      </c>
      <c r="E39" s="34" t="str">
        <f t="shared" si="12"/>
        <v>24/25</v>
      </c>
      <c r="F39" s="34">
        <f t="shared" si="12"/>
        <v>2024</v>
      </c>
      <c r="G39" s="34">
        <f t="shared" si="12"/>
        <v>2025</v>
      </c>
      <c r="H39" s="34" t="str">
        <f t="shared" si="12"/>
        <v>24/25</v>
      </c>
    </row>
    <row r="40" spans="1:9" ht="20.100000000000001" customHeight="1" x14ac:dyDescent="0.2">
      <c r="A40" s="10" t="s">
        <v>6</v>
      </c>
      <c r="B40" s="17" t="s">
        <v>52</v>
      </c>
      <c r="C40" s="146">
        <v>-30782.824059999999</v>
      </c>
      <c r="D40" s="146">
        <v>1157.8055999999999</v>
      </c>
      <c r="E40" s="53" t="str">
        <f t="shared" ref="E40:E66" si="13">+IFERROR(IF(D40/C40&gt;0,D40/C40,"X"),"X")</f>
        <v>X</v>
      </c>
      <c r="F40" s="146">
        <v>-25501.998609999999</v>
      </c>
      <c r="G40" s="146">
        <v>566.95682999999997</v>
      </c>
      <c r="H40" s="24" t="str">
        <f t="shared" ref="H40:H65" si="14">+IFERROR(IF(G40/F40&gt;0,G40/F40,"X"),"X")</f>
        <v>X</v>
      </c>
      <c r="I40" s="20"/>
    </row>
    <row r="41" spans="1:9" ht="20.100000000000001" customHeight="1" x14ac:dyDescent="0.2">
      <c r="A41" s="22" t="s">
        <v>8</v>
      </c>
      <c r="B41" s="35" t="s">
        <v>53</v>
      </c>
      <c r="C41" s="146">
        <v>239403.23259</v>
      </c>
      <c r="D41" s="146">
        <v>227481.74619999999</v>
      </c>
      <c r="E41" s="53">
        <f t="shared" si="13"/>
        <v>0.95020331905702937</v>
      </c>
      <c r="F41" s="146">
        <v>192295.74366000001</v>
      </c>
      <c r="G41" s="146">
        <v>183349.93104</v>
      </c>
      <c r="H41" s="24">
        <f t="shared" si="14"/>
        <v>0.95347888388098079</v>
      </c>
      <c r="I41" s="20"/>
    </row>
    <row r="42" spans="1:9" ht="20.100000000000001" customHeight="1" x14ac:dyDescent="0.2">
      <c r="A42" s="22" t="s">
        <v>15</v>
      </c>
      <c r="B42" s="35" t="s">
        <v>54</v>
      </c>
      <c r="C42" s="146">
        <v>93121.884539999999</v>
      </c>
      <c r="D42" s="146">
        <v>261202.22675</v>
      </c>
      <c r="E42" s="53">
        <f t="shared" si="13"/>
        <v>2.8049499646648797</v>
      </c>
      <c r="F42" s="146">
        <v>49789.696459999999</v>
      </c>
      <c r="G42" s="146">
        <v>206434.12413000001</v>
      </c>
      <c r="H42" s="24">
        <f t="shared" si="14"/>
        <v>4.1461213625964737</v>
      </c>
      <c r="I42" s="20"/>
    </row>
    <row r="43" spans="1:9" ht="20.100000000000001" customHeight="1" x14ac:dyDescent="0.2">
      <c r="A43" s="22" t="s">
        <v>17</v>
      </c>
      <c r="B43" s="35" t="s">
        <v>55</v>
      </c>
      <c r="C43" s="146">
        <v>699.00264000000004</v>
      </c>
      <c r="D43" s="146">
        <v>401.37716</v>
      </c>
      <c r="E43" s="53">
        <f t="shared" si="13"/>
        <v>0.57421408308271904</v>
      </c>
      <c r="F43" s="146">
        <v>-704.41867000000002</v>
      </c>
      <c r="G43" s="146">
        <v>-2857.8402099999998</v>
      </c>
      <c r="H43" s="24">
        <f t="shared" si="14"/>
        <v>4.057019400124644</v>
      </c>
      <c r="I43" s="20"/>
    </row>
    <row r="44" spans="1:9" ht="20.100000000000001" customHeight="1" x14ac:dyDescent="0.2">
      <c r="A44" s="22" t="s">
        <v>19</v>
      </c>
      <c r="B44" s="35" t="s">
        <v>56</v>
      </c>
      <c r="C44" s="146">
        <v>12449.914210000001</v>
      </c>
      <c r="D44" s="146">
        <v>6906.4210499999999</v>
      </c>
      <c r="E44" s="53">
        <f t="shared" si="13"/>
        <v>0.55473643701517517</v>
      </c>
      <c r="F44" s="146">
        <v>9966.2522100000006</v>
      </c>
      <c r="G44" s="146">
        <v>5610.20705</v>
      </c>
      <c r="H44" s="24">
        <f t="shared" si="14"/>
        <v>0.56292043706969364</v>
      </c>
      <c r="I44" s="20"/>
    </row>
    <row r="45" spans="1:9" ht="20.100000000000001" customHeight="1" x14ac:dyDescent="0.2">
      <c r="A45" s="22" t="s">
        <v>21</v>
      </c>
      <c r="B45" s="35" t="s">
        <v>57</v>
      </c>
      <c r="C45" s="146">
        <v>525438.30585</v>
      </c>
      <c r="D45" s="146">
        <v>684702.76945999998</v>
      </c>
      <c r="E45" s="53">
        <f t="shared" si="13"/>
        <v>1.3031078279539561</v>
      </c>
      <c r="F45" s="146">
        <v>424715.62841</v>
      </c>
      <c r="G45" s="146">
        <v>546988.84507000004</v>
      </c>
      <c r="H45" s="24">
        <f t="shared" si="14"/>
        <v>1.2878943191183052</v>
      </c>
      <c r="I45" s="20"/>
    </row>
    <row r="46" spans="1:9" ht="20.100000000000001" customHeight="1" x14ac:dyDescent="0.2">
      <c r="A46" s="22" t="s">
        <v>23</v>
      </c>
      <c r="B46" s="35" t="s">
        <v>58</v>
      </c>
      <c r="C46" s="146">
        <v>32345.91821</v>
      </c>
      <c r="D46" s="146">
        <v>41694.431279999997</v>
      </c>
      <c r="E46" s="53">
        <f t="shared" si="13"/>
        <v>1.2890167782316915</v>
      </c>
      <c r="F46" s="146">
        <v>26429.0386</v>
      </c>
      <c r="G46" s="146">
        <v>33310.27104</v>
      </c>
      <c r="H46" s="24">
        <f t="shared" si="14"/>
        <v>1.2603663547564685</v>
      </c>
      <c r="I46" s="20"/>
    </row>
    <row r="47" spans="1:9" ht="20.100000000000001" customHeight="1" x14ac:dyDescent="0.2">
      <c r="A47" s="22" t="s">
        <v>25</v>
      </c>
      <c r="B47" s="35" t="s">
        <v>59</v>
      </c>
      <c r="C47" s="146">
        <v>92280.180550000005</v>
      </c>
      <c r="D47" s="146">
        <v>106955.94824</v>
      </c>
      <c r="E47" s="53">
        <f t="shared" si="13"/>
        <v>1.1590348827075414</v>
      </c>
      <c r="F47" s="146">
        <v>83438.248269999996</v>
      </c>
      <c r="G47" s="146">
        <v>98515.284580000007</v>
      </c>
      <c r="H47" s="24">
        <f t="shared" si="14"/>
        <v>1.1806969420212639</v>
      </c>
      <c r="I47" s="20"/>
    </row>
    <row r="48" spans="1:9" ht="20.100000000000001" customHeight="1" x14ac:dyDescent="0.2">
      <c r="A48" s="22" t="s">
        <v>27</v>
      </c>
      <c r="B48" s="35" t="s">
        <v>60</v>
      </c>
      <c r="C48" s="146">
        <v>118674.67359999999</v>
      </c>
      <c r="D48" s="146">
        <v>228662.71218999999</v>
      </c>
      <c r="E48" s="53">
        <f t="shared" si="13"/>
        <v>1.926802958487345</v>
      </c>
      <c r="F48" s="146">
        <v>90148.769140000004</v>
      </c>
      <c r="G48" s="146">
        <v>197789.15669</v>
      </c>
      <c r="H48" s="24">
        <f t="shared" si="14"/>
        <v>2.1940305849637913</v>
      </c>
      <c r="I48" s="20"/>
    </row>
    <row r="49" spans="1:9" ht="20.100000000000001" customHeight="1" x14ac:dyDescent="0.2">
      <c r="A49" s="22" t="s">
        <v>29</v>
      </c>
      <c r="B49" s="35" t="s">
        <v>61</v>
      </c>
      <c r="C49" s="146">
        <v>21420.303790000002</v>
      </c>
      <c r="D49" s="146">
        <v>19869.535650000002</v>
      </c>
      <c r="E49" s="53">
        <f t="shared" si="13"/>
        <v>0.92760288765260313</v>
      </c>
      <c r="F49" s="146">
        <v>17225.126670000001</v>
      </c>
      <c r="G49" s="146">
        <v>15967.23965</v>
      </c>
      <c r="H49" s="24">
        <f t="shared" si="14"/>
        <v>0.92697371438256004</v>
      </c>
      <c r="I49" s="20"/>
    </row>
    <row r="50" spans="1:9" ht="20.100000000000001" customHeight="1" x14ac:dyDescent="0.2">
      <c r="A50" s="22" t="s">
        <v>31</v>
      </c>
      <c r="B50" s="35" t="s">
        <v>62</v>
      </c>
      <c r="C50" s="146">
        <v>90173.463820000004</v>
      </c>
      <c r="D50" s="146">
        <v>120571.70566000001</v>
      </c>
      <c r="E50" s="53">
        <f t="shared" si="13"/>
        <v>1.3371085078940688</v>
      </c>
      <c r="F50" s="146">
        <v>71617.702820000006</v>
      </c>
      <c r="G50" s="146">
        <v>95282.970660000006</v>
      </c>
      <c r="H50" s="24">
        <f t="shared" si="14"/>
        <v>1.330438800857366</v>
      </c>
      <c r="I50" s="20"/>
    </row>
    <row r="51" spans="1:9" ht="20.100000000000001" customHeight="1" x14ac:dyDescent="0.2">
      <c r="A51" s="22" t="s">
        <v>33</v>
      </c>
      <c r="B51" s="35" t="s">
        <v>63</v>
      </c>
      <c r="C51" s="146">
        <v>85263.795050000001</v>
      </c>
      <c r="D51" s="146">
        <v>114838.44541</v>
      </c>
      <c r="E51" s="53">
        <f t="shared" si="13"/>
        <v>1.3468605912117444</v>
      </c>
      <c r="F51" s="146">
        <v>70080.669049999997</v>
      </c>
      <c r="G51" s="146">
        <v>92266.280410000007</v>
      </c>
      <c r="H51" s="24">
        <f t="shared" si="14"/>
        <v>1.316572482265707</v>
      </c>
      <c r="I51" s="20"/>
    </row>
    <row r="52" spans="1:9" ht="20.100000000000001" customHeight="1" x14ac:dyDescent="0.2">
      <c r="A52" s="22" t="s">
        <v>35</v>
      </c>
      <c r="B52" s="35" t="s">
        <v>64</v>
      </c>
      <c r="C52" s="146">
        <v>-102446.10653999999</v>
      </c>
      <c r="D52" s="146">
        <v>-54946.47234</v>
      </c>
      <c r="E52" s="53">
        <f t="shared" si="13"/>
        <v>0.53634514961821611</v>
      </c>
      <c r="F52" s="146">
        <v>-86344.765929999994</v>
      </c>
      <c r="G52" s="146">
        <v>-48612.842750000003</v>
      </c>
      <c r="H52" s="24">
        <f t="shared" si="14"/>
        <v>0.56300856486669504</v>
      </c>
      <c r="I52" s="20"/>
    </row>
    <row r="53" spans="1:9" ht="20.100000000000001" customHeight="1" x14ac:dyDescent="0.2">
      <c r="A53" s="22" t="s">
        <v>37</v>
      </c>
      <c r="B53" s="35" t="s">
        <v>65</v>
      </c>
      <c r="C53" s="146">
        <v>-525.66625999999997</v>
      </c>
      <c r="D53" s="146">
        <v>22181.906999999999</v>
      </c>
      <c r="E53" s="53" t="str">
        <f t="shared" si="13"/>
        <v>X</v>
      </c>
      <c r="F53" s="146">
        <v>104.54017</v>
      </c>
      <c r="G53" s="146">
        <v>20599.03384</v>
      </c>
      <c r="H53" s="24">
        <f t="shared" si="14"/>
        <v>197.04419688623042</v>
      </c>
      <c r="I53" s="20"/>
    </row>
    <row r="54" spans="1:9" ht="20.100000000000001" customHeight="1" x14ac:dyDescent="0.2">
      <c r="A54" s="22" t="s">
        <v>39</v>
      </c>
      <c r="B54" s="35" t="s">
        <v>66</v>
      </c>
      <c r="C54" s="146">
        <v>4113.4868500000002</v>
      </c>
      <c r="D54" s="146">
        <v>5213.1647800000001</v>
      </c>
      <c r="E54" s="53">
        <f t="shared" si="13"/>
        <v>1.2673347381674502</v>
      </c>
      <c r="F54" s="146">
        <v>3270.1743700000002</v>
      </c>
      <c r="G54" s="146">
        <v>4203.5351000000001</v>
      </c>
      <c r="H54" s="24">
        <f t="shared" si="14"/>
        <v>1.2854161963235007</v>
      </c>
      <c r="I54" s="20"/>
    </row>
    <row r="55" spans="1:9" ht="20.100000000000001" customHeight="1" x14ac:dyDescent="0.2">
      <c r="A55" s="22" t="s">
        <v>41</v>
      </c>
      <c r="B55" s="35" t="s">
        <v>67</v>
      </c>
      <c r="C55" s="146">
        <v>136212.65179999999</v>
      </c>
      <c r="D55" s="146">
        <v>104247.81973</v>
      </c>
      <c r="E55" s="53">
        <f t="shared" si="13"/>
        <v>0.76533140168995673</v>
      </c>
      <c r="F55" s="146">
        <v>109129.04991</v>
      </c>
      <c r="G55" s="146">
        <v>83867.113700000002</v>
      </c>
      <c r="H55" s="24">
        <f t="shared" si="14"/>
        <v>0.76851318479512276</v>
      </c>
      <c r="I55" s="20"/>
    </row>
    <row r="56" spans="1:9" ht="20.100000000000001" customHeight="1" x14ac:dyDescent="0.2">
      <c r="A56" s="22" t="s">
        <v>43</v>
      </c>
      <c r="B56" s="35" t="s">
        <v>68</v>
      </c>
      <c r="C56" s="146">
        <v>71073.0527</v>
      </c>
      <c r="D56" s="146">
        <v>106826.91134000001</v>
      </c>
      <c r="E56" s="53">
        <f t="shared" si="13"/>
        <v>1.5030578718901715</v>
      </c>
      <c r="F56" s="146">
        <v>56806.535080000001</v>
      </c>
      <c r="G56" s="146">
        <v>83749.749450000003</v>
      </c>
      <c r="H56" s="24">
        <f t="shared" si="14"/>
        <v>1.4742977957035432</v>
      </c>
      <c r="I56" s="20"/>
    </row>
    <row r="57" spans="1:9" ht="20.100000000000001" customHeight="1" x14ac:dyDescent="0.2">
      <c r="A57" s="22" t="s">
        <v>45</v>
      </c>
      <c r="B57" s="35" t="s">
        <v>69</v>
      </c>
      <c r="C57" s="146">
        <v>4186557.3550300002</v>
      </c>
      <c r="D57" s="146">
        <v>5524164.4996999996</v>
      </c>
      <c r="E57" s="53">
        <f t="shared" si="13"/>
        <v>1.3195004943770594</v>
      </c>
      <c r="F57" s="146">
        <v>3877018.5696100001</v>
      </c>
      <c r="G57" s="146">
        <v>5062317.9286200004</v>
      </c>
      <c r="H57" s="24">
        <f t="shared" si="14"/>
        <v>1.3057244472082146</v>
      </c>
      <c r="I57" s="20"/>
    </row>
    <row r="58" spans="1:9" ht="20.100000000000001" customHeight="1" x14ac:dyDescent="0.2">
      <c r="A58" s="22" t="s">
        <v>47</v>
      </c>
      <c r="B58" s="35" t="s">
        <v>70</v>
      </c>
      <c r="C58" s="146">
        <v>72400.416240000006</v>
      </c>
      <c r="D58" s="146">
        <v>89895.591360000006</v>
      </c>
      <c r="E58" s="53">
        <f t="shared" si="13"/>
        <v>1.2416446759367414</v>
      </c>
      <c r="F58" s="146">
        <v>56177.287669999998</v>
      </c>
      <c r="G58" s="146">
        <v>69999.304019999996</v>
      </c>
      <c r="H58" s="24">
        <f t="shared" si="14"/>
        <v>1.2460427856751313</v>
      </c>
      <c r="I58" s="20"/>
    </row>
    <row r="59" spans="1:9" ht="20.100000000000001" customHeight="1" x14ac:dyDescent="0.2">
      <c r="A59" s="22" t="s">
        <v>49</v>
      </c>
      <c r="B59" s="35" t="s">
        <v>71</v>
      </c>
      <c r="C59" s="146">
        <v>29423.745749999998</v>
      </c>
      <c r="D59" s="146">
        <v>53934.517119999997</v>
      </c>
      <c r="E59" s="53">
        <f t="shared" si="13"/>
        <v>1.8330268884953236</v>
      </c>
      <c r="F59" s="146">
        <v>18405.52075</v>
      </c>
      <c r="G59" s="146">
        <v>42253.436119999998</v>
      </c>
      <c r="H59" s="24">
        <f t="shared" si="14"/>
        <v>2.295693596172768</v>
      </c>
      <c r="I59" s="20"/>
    </row>
    <row r="60" spans="1:9" ht="20.100000000000001" customHeight="1" x14ac:dyDescent="0.2">
      <c r="A60" s="22" t="s">
        <v>72</v>
      </c>
      <c r="B60" s="35" t="s">
        <v>73</v>
      </c>
      <c r="C60" s="146">
        <v>38134.114959999999</v>
      </c>
      <c r="D60" s="146">
        <v>53327.520170000003</v>
      </c>
      <c r="E60" s="53">
        <f t="shared" si="13"/>
        <v>1.3984202918026762</v>
      </c>
      <c r="F60" s="146">
        <v>31004.252059999999</v>
      </c>
      <c r="G60" s="146">
        <v>43187.607490000002</v>
      </c>
      <c r="H60" s="24">
        <f t="shared" si="14"/>
        <v>1.3929575661564919</v>
      </c>
      <c r="I60" s="20"/>
    </row>
    <row r="61" spans="1:9" ht="20.100000000000001" customHeight="1" x14ac:dyDescent="0.2">
      <c r="A61" s="22" t="s">
        <v>74</v>
      </c>
      <c r="B61" s="35" t="s">
        <v>75</v>
      </c>
      <c r="C61" s="146">
        <v>2264.7643800000001</v>
      </c>
      <c r="D61" s="146">
        <v>10588.608749999999</v>
      </c>
      <c r="E61" s="53">
        <f t="shared" si="13"/>
        <v>4.6753688125384585</v>
      </c>
      <c r="F61" s="146">
        <v>2057.7935400000001</v>
      </c>
      <c r="G61" s="146">
        <v>8347.6168799999996</v>
      </c>
      <c r="H61" s="24">
        <f t="shared" si="14"/>
        <v>4.056586201548674</v>
      </c>
      <c r="I61" s="20"/>
    </row>
    <row r="62" spans="1:9" ht="20.100000000000001" customHeight="1" x14ac:dyDescent="0.2">
      <c r="A62" s="22" t="s">
        <v>76</v>
      </c>
      <c r="B62" s="35" t="s">
        <v>77</v>
      </c>
      <c r="C62" s="146">
        <v>-72245.510280000002</v>
      </c>
      <c r="D62" s="146">
        <v>15358.514649999999</v>
      </c>
      <c r="E62" s="53" t="str">
        <f t="shared" si="13"/>
        <v>X</v>
      </c>
      <c r="F62" s="146">
        <v>-60168.402280000002</v>
      </c>
      <c r="G62" s="146">
        <v>15761.01965</v>
      </c>
      <c r="H62" s="24" t="str">
        <f t="shared" si="14"/>
        <v>X</v>
      </c>
      <c r="I62" s="20"/>
    </row>
    <row r="63" spans="1:9" ht="20.100000000000001" customHeight="1" x14ac:dyDescent="0.2">
      <c r="A63" s="22" t="s">
        <v>78</v>
      </c>
      <c r="B63" s="35" t="s">
        <v>79</v>
      </c>
      <c r="C63" s="146">
        <v>4649.5074599999998</v>
      </c>
      <c r="D63" s="146">
        <v>22131.459040000002</v>
      </c>
      <c r="E63" s="53">
        <f t="shared" si="13"/>
        <v>4.759957743997254</v>
      </c>
      <c r="F63" s="146">
        <v>4746.7456599999996</v>
      </c>
      <c r="G63" s="146">
        <v>17728.880850000001</v>
      </c>
      <c r="H63" s="24">
        <f t="shared" si="14"/>
        <v>3.7349548764321203</v>
      </c>
      <c r="I63" s="20"/>
    </row>
    <row r="64" spans="1:9" ht="20.100000000000001" customHeight="1" x14ac:dyDescent="0.2">
      <c r="A64" s="22" t="s">
        <v>80</v>
      </c>
      <c r="B64" s="35" t="s">
        <v>81</v>
      </c>
      <c r="C64" s="146">
        <v>232124.20702</v>
      </c>
      <c r="D64" s="146">
        <v>269527.46922999999</v>
      </c>
      <c r="E64" s="53">
        <f t="shared" si="13"/>
        <v>1.1611346903030122</v>
      </c>
      <c r="F64" s="146">
        <v>173543.95152999999</v>
      </c>
      <c r="G64" s="146">
        <v>194847.60579</v>
      </c>
      <c r="H64" s="24">
        <f t="shared" si="14"/>
        <v>1.1227565355760458</v>
      </c>
      <c r="I64" s="20"/>
    </row>
    <row r="65" spans="1:9" ht="20.100000000000001" customHeight="1" x14ac:dyDescent="0.2">
      <c r="A65" s="22" t="s">
        <v>82</v>
      </c>
      <c r="B65" s="35" t="s">
        <v>83</v>
      </c>
      <c r="C65" s="146">
        <v>1170507.4720999999</v>
      </c>
      <c r="D65" s="146">
        <v>1551675.56308</v>
      </c>
      <c r="E65" s="53">
        <f t="shared" si="13"/>
        <v>1.3256434495852887</v>
      </c>
      <c r="F65" s="146">
        <v>940097.49782000005</v>
      </c>
      <c r="G65" s="146">
        <v>1247666.3751000001</v>
      </c>
      <c r="H65" s="24">
        <f t="shared" si="14"/>
        <v>1.3271669991604318</v>
      </c>
      <c r="I65" s="20"/>
    </row>
    <row r="66" spans="1:9" ht="20.100000000000001" customHeight="1" thickBot="1" x14ac:dyDescent="0.25">
      <c r="A66" s="22" t="s">
        <v>84</v>
      </c>
      <c r="B66" s="17" t="s">
        <v>85</v>
      </c>
      <c r="C66" s="146">
        <v>21909.84028</v>
      </c>
      <c r="D66" s="146">
        <v>18360.827730000001</v>
      </c>
      <c r="E66" s="53">
        <f t="shared" si="13"/>
        <v>0.83801741570705779</v>
      </c>
      <c r="F66" s="146">
        <v>17684.718280000001</v>
      </c>
      <c r="G66" s="146">
        <v>14782.49473</v>
      </c>
      <c r="H66" s="53">
        <f t="shared" ref="H66:H67" si="15">+IF(F66=0,"X",G66/F66)</f>
        <v>0.83589088024759872</v>
      </c>
      <c r="I66" s="20"/>
    </row>
    <row r="67" spans="1:9" s="97" customFormat="1" ht="20.100000000000001" customHeight="1" thickBot="1" x14ac:dyDescent="0.25">
      <c r="A67" s="25"/>
      <c r="B67" s="131" t="s">
        <v>10</v>
      </c>
      <c r="C67" s="147">
        <f>SUM(C40:C66)</f>
        <v>7074641.1822799994</v>
      </c>
      <c r="D67" s="147">
        <v>9606933.02599</v>
      </c>
      <c r="E67" s="28">
        <f t="shared" ref="E67" si="16">+IF(C67=0,"X",D67/C67)</f>
        <v>1.3579392620013979</v>
      </c>
      <c r="F67" s="147">
        <f>SUM(F40:F66)</f>
        <v>6153033.9262500005</v>
      </c>
      <c r="G67" s="147">
        <f>SUM(G40:G66)</f>
        <v>8333922.2855300009</v>
      </c>
      <c r="H67" s="28">
        <f t="shared" si="15"/>
        <v>1.3544411400002072</v>
      </c>
      <c r="I67" s="20"/>
    </row>
    <row r="68" spans="1:9" ht="20.100000000000001" customHeight="1" x14ac:dyDescent="0.2">
      <c r="B68" s="148"/>
      <c r="C68" s="148"/>
      <c r="D68" s="148"/>
      <c r="E68" s="148"/>
      <c r="F68" s="148"/>
      <c r="G68" s="148"/>
      <c r="H68" s="148"/>
    </row>
    <row r="69" spans="1:9" ht="20.100000000000001" customHeight="1" x14ac:dyDescent="0.2">
      <c r="B69" s="148"/>
      <c r="C69" s="148"/>
      <c r="D69" s="148"/>
      <c r="E69" s="148"/>
      <c r="F69" s="148"/>
      <c r="G69" s="148"/>
      <c r="H69" s="148"/>
    </row>
  </sheetData>
  <mergeCells count="3">
    <mergeCell ref="A2:H2"/>
    <mergeCell ref="A10:H10"/>
    <mergeCell ref="A36:H36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2" fitToHeight="4" orientation="portrait" r:id="rId1"/>
  <headerFooter alignWithMargins="0"/>
  <rowBreaks count="1" manualBreakCount="1">
    <brk id="35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2310-A2B3-4993-8797-D4784F0BD845}">
  <dimension ref="A1:N156"/>
  <sheetViews>
    <sheetView showGridLines="0" zoomScale="80" zoomScaleNormal="80" zoomScaleSheetLayoutView="100" workbookViewId="0">
      <selection activeCell="B152" sqref="B152"/>
    </sheetView>
  </sheetViews>
  <sheetFormatPr defaultColWidth="9.140625" defaultRowHeight="12.75" x14ac:dyDescent="0.2"/>
  <cols>
    <col min="1" max="1" width="4.42578125" style="17" customWidth="1"/>
    <col min="2" max="2" width="35.7109375" style="17" bestFit="1" customWidth="1"/>
    <col min="3" max="8" width="16.7109375" style="17" customWidth="1"/>
    <col min="9" max="9" width="11.140625" style="17" bestFit="1" customWidth="1"/>
    <col min="10" max="16384" width="9.140625" style="17"/>
  </cols>
  <sheetData>
    <row r="1" spans="1:11" s="97" customFormat="1" ht="20.100000000000001" customHeight="1" x14ac:dyDescent="0.2">
      <c r="A1" s="409" t="s">
        <v>209</v>
      </c>
      <c r="B1" s="409"/>
      <c r="C1" s="409"/>
      <c r="D1" s="409"/>
      <c r="E1" s="409"/>
      <c r="F1" s="409"/>
      <c r="G1" s="409"/>
      <c r="H1" s="409"/>
    </row>
    <row r="2" spans="1:11" s="97" customFormat="1" ht="20.100000000000001" customHeight="1" x14ac:dyDescent="0.2">
      <c r="A2" s="96"/>
      <c r="B2" s="96"/>
      <c r="C2" s="96"/>
      <c r="D2" s="96"/>
      <c r="E2" s="96"/>
      <c r="F2" s="96"/>
      <c r="G2" s="96"/>
      <c r="H2" s="96"/>
    </row>
    <row r="3" spans="1:11" s="97" customFormat="1" ht="20.100000000000001" customHeight="1" thickBot="1" x14ac:dyDescent="0.25">
      <c r="A3" s="98"/>
      <c r="B3" s="98"/>
      <c r="C3" s="98"/>
      <c r="D3" s="98"/>
      <c r="E3" s="98"/>
      <c r="F3" s="98"/>
      <c r="G3" s="98"/>
      <c r="H3" s="98"/>
    </row>
    <row r="4" spans="1:11" ht="27.75" customHeight="1" thickBot="1" x14ac:dyDescent="0.25">
      <c r="A4" s="99" t="s">
        <v>1</v>
      </c>
      <c r="B4" s="118" t="s">
        <v>2</v>
      </c>
      <c r="C4" s="420" t="s">
        <v>206</v>
      </c>
      <c r="D4" s="421"/>
      <c r="E4" s="118" t="s">
        <v>4</v>
      </c>
      <c r="F4" s="420" t="s">
        <v>205</v>
      </c>
      <c r="G4" s="443"/>
      <c r="H4" s="421"/>
    </row>
    <row r="5" spans="1:11" ht="20.100000000000001" customHeight="1" thickBot="1" x14ac:dyDescent="0.25">
      <c r="A5" s="104"/>
      <c r="B5" s="136"/>
      <c r="C5" s="34">
        <v>2024</v>
      </c>
      <c r="D5" s="34">
        <v>2025</v>
      </c>
      <c r="E5" s="34" t="s">
        <v>5</v>
      </c>
      <c r="F5" s="34">
        <v>2024</v>
      </c>
      <c r="G5" s="34">
        <v>2025</v>
      </c>
      <c r="H5" s="16" t="s">
        <v>170</v>
      </c>
    </row>
    <row r="6" spans="1:11" ht="20.100000000000001" customHeight="1" x14ac:dyDescent="0.2">
      <c r="A6" s="99" t="s">
        <v>6</v>
      </c>
      <c r="B6" s="161" t="s">
        <v>246</v>
      </c>
      <c r="C6" s="137">
        <f>+C34</f>
        <v>624522</v>
      </c>
      <c r="D6" s="137">
        <f>+D34</f>
        <v>678304</v>
      </c>
      <c r="E6" s="53">
        <f>+D6/C6</f>
        <v>1.0861170623292695</v>
      </c>
      <c r="F6" s="240">
        <f>+F34</f>
        <v>2.5999999999999999E-2</v>
      </c>
      <c r="G6" s="240">
        <f>+G34</f>
        <v>2.7E-2</v>
      </c>
      <c r="H6" s="335">
        <f>+(G6-F6)*100</f>
        <v>0.10000000000000009</v>
      </c>
      <c r="I6" s="277"/>
      <c r="J6" s="21"/>
      <c r="K6" s="21"/>
    </row>
    <row r="7" spans="1:11" ht="20.100000000000001" customHeight="1" thickBot="1" x14ac:dyDescent="0.25">
      <c r="A7" s="105" t="s">
        <v>8</v>
      </c>
      <c r="B7" s="165" t="s">
        <v>247</v>
      </c>
      <c r="C7" s="138">
        <f>+C67</f>
        <v>11668013</v>
      </c>
      <c r="D7" s="138">
        <f>+D67</f>
        <v>11825182</v>
      </c>
      <c r="E7" s="53">
        <f>+D7/C7</f>
        <v>1.0134700741248746</v>
      </c>
      <c r="F7" s="243">
        <f>+F67</f>
        <v>0.188</v>
      </c>
      <c r="G7" s="243">
        <f>+G67</f>
        <v>0.18</v>
      </c>
      <c r="H7" s="335">
        <f>+(G7-F7)*100</f>
        <v>-0.80000000000000071</v>
      </c>
      <c r="I7" s="277"/>
      <c r="J7" s="21"/>
      <c r="K7" s="21"/>
    </row>
    <row r="8" spans="1:11" s="97" customFormat="1" ht="20.100000000000001" customHeight="1" thickBot="1" x14ac:dyDescent="0.25">
      <c r="A8" s="106"/>
      <c r="B8" s="107" t="s">
        <v>121</v>
      </c>
      <c r="C8" s="93">
        <f>SUM(C6:C7)</f>
        <v>12292535</v>
      </c>
      <c r="D8" s="93">
        <f>SUM(D6:D7)</f>
        <v>12503486</v>
      </c>
      <c r="E8" s="28">
        <f>+D8/C8</f>
        <v>1.0171609029382467</v>
      </c>
      <c r="F8" s="247">
        <v>0.14299999999999999</v>
      </c>
      <c r="G8" s="247">
        <v>0.13800000000000001</v>
      </c>
      <c r="H8" s="334">
        <f>+(G8-F8)*100</f>
        <v>-0.49999999999999767</v>
      </c>
      <c r="I8" s="277"/>
      <c r="J8" s="21"/>
      <c r="K8" s="21"/>
    </row>
    <row r="9" spans="1:11" ht="20.100000000000001" customHeight="1" x14ac:dyDescent="0.2">
      <c r="A9" s="109"/>
    </row>
    <row r="10" spans="1:11" s="97" customFormat="1" ht="20.100000000000001" customHeight="1" x14ac:dyDescent="0.2">
      <c r="A10" s="428" t="s">
        <v>208</v>
      </c>
      <c r="B10" s="428"/>
      <c r="C10" s="428"/>
      <c r="D10" s="428"/>
      <c r="E10" s="428"/>
      <c r="F10" s="428"/>
      <c r="G10" s="428"/>
      <c r="H10" s="428"/>
    </row>
    <row r="11" spans="1:11" s="97" customFormat="1" ht="20.100000000000001" customHeight="1" thickBot="1" x14ac:dyDescent="0.25">
      <c r="A11" s="98"/>
      <c r="B11" s="98"/>
      <c r="C11" s="98"/>
      <c r="D11" s="98"/>
      <c r="E11" s="98"/>
      <c r="F11" s="98"/>
      <c r="G11" s="98"/>
      <c r="H11" s="98"/>
    </row>
    <row r="12" spans="1:11" ht="30" customHeight="1" thickBot="1" x14ac:dyDescent="0.25">
      <c r="A12" s="99" t="s">
        <v>1</v>
      </c>
      <c r="B12" s="118" t="s">
        <v>12</v>
      </c>
      <c r="C12" s="356" t="s">
        <v>206</v>
      </c>
      <c r="D12" s="135"/>
      <c r="E12" s="118" t="s">
        <v>4</v>
      </c>
      <c r="F12" s="420" t="s">
        <v>205</v>
      </c>
      <c r="G12" s="443"/>
      <c r="H12" s="421"/>
    </row>
    <row r="13" spans="1:11" ht="20.100000000000001" customHeight="1" thickBot="1" x14ac:dyDescent="0.25">
      <c r="A13" s="104"/>
      <c r="B13" s="136"/>
      <c r="C13" s="34">
        <f>+C5</f>
        <v>2024</v>
      </c>
      <c r="D13" s="34">
        <f>+D5</f>
        <v>2025</v>
      </c>
      <c r="E13" s="34" t="str">
        <f>+E5</f>
        <v>24/25</v>
      </c>
      <c r="F13" s="34">
        <f>+F5</f>
        <v>2024</v>
      </c>
      <c r="G13" s="34">
        <f>+G5</f>
        <v>2025</v>
      </c>
      <c r="H13" s="16" t="s">
        <v>170</v>
      </c>
    </row>
    <row r="14" spans="1:11" ht="20.100000000000001" customHeight="1" x14ac:dyDescent="0.2">
      <c r="A14" s="22" t="s">
        <v>6</v>
      </c>
      <c r="B14" s="35" t="s">
        <v>13</v>
      </c>
      <c r="C14" s="144">
        <v>75520</v>
      </c>
      <c r="D14" s="144">
        <v>93529</v>
      </c>
      <c r="E14" s="53">
        <f t="shared" ref="E14:E33" si="0">+IF(C14=0,"X",D14/C14)</f>
        <v>1.2384666313559323</v>
      </c>
      <c r="F14" s="354">
        <v>2.7E-2</v>
      </c>
      <c r="G14" s="354">
        <v>3.2000000000000001E-2</v>
      </c>
      <c r="H14" s="335">
        <f t="shared" ref="H14:H34" si="1">+(G14-F14)*100</f>
        <v>0.50000000000000011</v>
      </c>
      <c r="I14" s="277"/>
      <c r="J14" s="21"/>
      <c r="K14" s="21"/>
    </row>
    <row r="15" spans="1:11" ht="20.100000000000001" customHeight="1" x14ac:dyDescent="0.2">
      <c r="A15" s="22" t="s">
        <v>8</v>
      </c>
      <c r="B15" s="35" t="s">
        <v>14</v>
      </c>
      <c r="C15" s="144">
        <v>9805</v>
      </c>
      <c r="D15" s="144">
        <v>11263</v>
      </c>
      <c r="E15" s="53">
        <f t="shared" si="0"/>
        <v>1.1486996430392657</v>
      </c>
      <c r="F15" s="354">
        <v>2.1000000000000001E-2</v>
      </c>
      <c r="G15" s="354">
        <v>2.1999999999999999E-2</v>
      </c>
      <c r="H15" s="335">
        <f t="shared" si="1"/>
        <v>9.9999999999999742E-2</v>
      </c>
      <c r="I15" s="277"/>
      <c r="J15" s="21"/>
      <c r="K15" s="21"/>
    </row>
    <row r="16" spans="1:11" ht="20.100000000000001" customHeight="1" x14ac:dyDescent="0.2">
      <c r="A16" s="22" t="s">
        <v>15</v>
      </c>
      <c r="B16" s="35" t="s">
        <v>16</v>
      </c>
      <c r="C16" s="144">
        <v>9789</v>
      </c>
      <c r="D16" s="144">
        <v>8667</v>
      </c>
      <c r="E16" s="53">
        <f t="shared" si="0"/>
        <v>0.88538155072019609</v>
      </c>
      <c r="F16" s="354">
        <v>3.4000000000000002E-2</v>
      </c>
      <c r="G16" s="354">
        <v>2.5999999999999999E-2</v>
      </c>
      <c r="H16" s="335">
        <f t="shared" si="1"/>
        <v>-0.80000000000000038</v>
      </c>
      <c r="I16" s="277"/>
      <c r="J16" s="21"/>
      <c r="K16" s="21"/>
    </row>
    <row r="17" spans="1:11" ht="20.100000000000001" customHeight="1" x14ac:dyDescent="0.2">
      <c r="A17" s="22" t="s">
        <v>17</v>
      </c>
      <c r="B17" s="35" t="s">
        <v>18</v>
      </c>
      <c r="C17" s="144">
        <v>51328</v>
      </c>
      <c r="D17" s="144">
        <v>58547</v>
      </c>
      <c r="E17" s="53">
        <f t="shared" si="0"/>
        <v>1.1406444825436408</v>
      </c>
      <c r="F17" s="354">
        <v>7.9000000000000001E-2</v>
      </c>
      <c r="G17" s="354">
        <v>8.1000000000000003E-2</v>
      </c>
      <c r="H17" s="335">
        <f t="shared" si="1"/>
        <v>0.20000000000000018</v>
      </c>
      <c r="I17" s="277"/>
      <c r="J17" s="21"/>
      <c r="K17" s="21"/>
    </row>
    <row r="18" spans="1:11" ht="20.100000000000001" customHeight="1" x14ac:dyDescent="0.2">
      <c r="A18" s="22" t="s">
        <v>19</v>
      </c>
      <c r="B18" s="35" t="s">
        <v>20</v>
      </c>
      <c r="C18" s="144">
        <v>46</v>
      </c>
      <c r="D18" s="144">
        <v>45</v>
      </c>
      <c r="E18" s="53">
        <f t="shared" si="0"/>
        <v>0.97826086956521741</v>
      </c>
      <c r="F18" s="354">
        <v>0</v>
      </c>
      <c r="G18" s="354">
        <v>0</v>
      </c>
      <c r="H18" s="335">
        <f t="shared" si="1"/>
        <v>0</v>
      </c>
      <c r="I18" s="277"/>
      <c r="J18" s="21"/>
      <c r="K18" s="21"/>
    </row>
    <row r="19" spans="1:11" ht="20.100000000000001" customHeight="1" x14ac:dyDescent="0.2">
      <c r="A19" s="22" t="s">
        <v>21</v>
      </c>
      <c r="B19" s="35" t="s">
        <v>22</v>
      </c>
      <c r="C19" s="144">
        <v>169819</v>
      </c>
      <c r="D19" s="144">
        <v>159625</v>
      </c>
      <c r="E19" s="53">
        <f t="shared" si="0"/>
        <v>0.93997138129420144</v>
      </c>
      <c r="F19" s="354">
        <v>0.17299999999999999</v>
      </c>
      <c r="G19" s="354">
        <v>0.158</v>
      </c>
      <c r="H19" s="335">
        <f t="shared" si="1"/>
        <v>-1.4999999999999987</v>
      </c>
      <c r="I19" s="277"/>
      <c r="J19" s="21"/>
      <c r="K19" s="21"/>
    </row>
    <row r="20" spans="1:11" ht="20.100000000000001" customHeight="1" x14ac:dyDescent="0.2">
      <c r="A20" s="22" t="s">
        <v>23</v>
      </c>
      <c r="B20" s="35" t="s">
        <v>24</v>
      </c>
      <c r="C20" s="144">
        <v>1284</v>
      </c>
      <c r="D20" s="144">
        <v>972</v>
      </c>
      <c r="E20" s="53">
        <f t="shared" si="0"/>
        <v>0.7570093457943925</v>
      </c>
      <c r="F20" s="354">
        <v>5.7000000000000002E-2</v>
      </c>
      <c r="G20" s="354">
        <v>3.9E-2</v>
      </c>
      <c r="H20" s="335">
        <f t="shared" si="1"/>
        <v>-1.8000000000000003</v>
      </c>
      <c r="I20" s="277"/>
      <c r="J20" s="21"/>
      <c r="K20" s="21"/>
    </row>
    <row r="21" spans="1:11" ht="20.100000000000001" customHeight="1" x14ac:dyDescent="0.2">
      <c r="A21" s="22" t="s">
        <v>25</v>
      </c>
      <c r="B21" s="35" t="s">
        <v>26</v>
      </c>
      <c r="C21" s="144">
        <v>35635</v>
      </c>
      <c r="D21" s="144">
        <v>38314</v>
      </c>
      <c r="E21" s="53">
        <f t="shared" si="0"/>
        <v>1.0751788971516767</v>
      </c>
      <c r="F21" s="354">
        <v>1.4999999999999999E-2</v>
      </c>
      <c r="G21" s="354">
        <v>1.6E-2</v>
      </c>
      <c r="H21" s="335">
        <f t="shared" si="1"/>
        <v>0.10000000000000009</v>
      </c>
      <c r="I21" s="277"/>
      <c r="J21" s="21"/>
      <c r="K21" s="21"/>
    </row>
    <row r="22" spans="1:11" ht="20.100000000000001" customHeight="1" x14ac:dyDescent="0.2">
      <c r="A22" s="22" t="s">
        <v>27</v>
      </c>
      <c r="B22" s="35" t="s">
        <v>28</v>
      </c>
      <c r="C22" s="144">
        <v>181</v>
      </c>
      <c r="D22" s="144">
        <v>106</v>
      </c>
      <c r="E22" s="53">
        <f t="shared" si="0"/>
        <v>0.58563535911602205</v>
      </c>
      <c r="F22" s="354">
        <v>4.0000000000000001E-3</v>
      </c>
      <c r="G22" s="354">
        <v>3.0000000000000001E-3</v>
      </c>
      <c r="H22" s="335">
        <f t="shared" si="1"/>
        <v>-0.1</v>
      </c>
      <c r="I22" s="277"/>
      <c r="J22" s="21"/>
      <c r="K22" s="21"/>
    </row>
    <row r="23" spans="1:11" ht="20.100000000000001" customHeight="1" x14ac:dyDescent="0.2">
      <c r="A23" s="22" t="s">
        <v>29</v>
      </c>
      <c r="B23" s="35" t="s">
        <v>30</v>
      </c>
      <c r="C23" s="144">
        <v>32720</v>
      </c>
      <c r="D23" s="144">
        <v>46178</v>
      </c>
      <c r="E23" s="53">
        <f t="shared" si="0"/>
        <v>1.4113080684596577</v>
      </c>
      <c r="F23" s="354">
        <v>0.124</v>
      </c>
      <c r="G23" s="354">
        <v>0.26100000000000001</v>
      </c>
      <c r="H23" s="335">
        <f t="shared" si="1"/>
        <v>13.700000000000001</v>
      </c>
      <c r="I23" s="277"/>
      <c r="J23" s="21"/>
      <c r="K23" s="21"/>
    </row>
    <row r="24" spans="1:11" ht="20.100000000000001" customHeight="1" x14ac:dyDescent="0.2">
      <c r="A24" s="22" t="s">
        <v>31</v>
      </c>
      <c r="B24" s="35" t="s">
        <v>32</v>
      </c>
      <c r="C24" s="144">
        <v>189</v>
      </c>
      <c r="D24" s="144">
        <v>178</v>
      </c>
      <c r="E24" s="53">
        <f t="shared" si="0"/>
        <v>0.94179894179894175</v>
      </c>
      <c r="F24" s="354">
        <v>2E-3</v>
      </c>
      <c r="G24" s="354">
        <v>2E-3</v>
      </c>
      <c r="H24" s="335">
        <f t="shared" si="1"/>
        <v>0</v>
      </c>
      <c r="I24" s="277"/>
      <c r="J24" s="21"/>
      <c r="K24" s="21"/>
    </row>
    <row r="25" spans="1:11" ht="20.100000000000001" customHeight="1" x14ac:dyDescent="0.2">
      <c r="A25" s="22" t="s">
        <v>33</v>
      </c>
      <c r="B25" s="35" t="s">
        <v>34</v>
      </c>
      <c r="C25" s="144">
        <v>4783</v>
      </c>
      <c r="D25" s="144">
        <v>3354</v>
      </c>
      <c r="E25" s="53">
        <f t="shared" si="0"/>
        <v>0.70123353543800959</v>
      </c>
      <c r="F25" s="354">
        <v>0</v>
      </c>
      <c r="G25" s="354">
        <v>0</v>
      </c>
      <c r="H25" s="335">
        <f t="shared" si="1"/>
        <v>0</v>
      </c>
      <c r="I25" s="277"/>
      <c r="J25" s="21"/>
      <c r="K25" s="21"/>
    </row>
    <row r="26" spans="1:11" ht="20.100000000000001" customHeight="1" x14ac:dyDescent="0.2">
      <c r="A26" s="22" t="s">
        <v>35</v>
      </c>
      <c r="B26" s="35" t="s">
        <v>36</v>
      </c>
      <c r="C26" s="144">
        <v>0</v>
      </c>
      <c r="D26" s="144">
        <v>0</v>
      </c>
      <c r="E26" s="53" t="str">
        <f t="shared" si="0"/>
        <v>X</v>
      </c>
      <c r="F26" s="354">
        <v>0</v>
      </c>
      <c r="G26" s="354">
        <v>0</v>
      </c>
      <c r="H26" s="335">
        <f t="shared" si="1"/>
        <v>0</v>
      </c>
      <c r="I26" s="277"/>
      <c r="J26" s="21"/>
      <c r="K26" s="21"/>
    </row>
    <row r="27" spans="1:11" ht="20.100000000000001" customHeight="1" x14ac:dyDescent="0.2">
      <c r="A27" s="22" t="s">
        <v>37</v>
      </c>
      <c r="B27" s="35" t="s">
        <v>38</v>
      </c>
      <c r="C27" s="144">
        <v>2741</v>
      </c>
      <c r="D27" s="144">
        <v>2857</v>
      </c>
      <c r="E27" s="53">
        <f t="shared" si="0"/>
        <v>1.0423203210507115</v>
      </c>
      <c r="F27" s="354">
        <v>5.8000000000000003E-2</v>
      </c>
      <c r="G27" s="354">
        <v>2.1999999999999999E-2</v>
      </c>
      <c r="H27" s="335">
        <f t="shared" si="1"/>
        <v>-3.6000000000000005</v>
      </c>
      <c r="I27" s="277"/>
      <c r="J27" s="21"/>
      <c r="K27" s="21"/>
    </row>
    <row r="28" spans="1:11" ht="20.100000000000001" customHeight="1" x14ac:dyDescent="0.2">
      <c r="A28" s="22" t="s">
        <v>39</v>
      </c>
      <c r="B28" s="35" t="s">
        <v>40</v>
      </c>
      <c r="C28" s="144">
        <v>24535</v>
      </c>
      <c r="D28" s="144">
        <v>29905</v>
      </c>
      <c r="E28" s="53">
        <f t="shared" si="0"/>
        <v>1.2188710006113714</v>
      </c>
      <c r="F28" s="354">
        <v>0.06</v>
      </c>
      <c r="G28" s="354">
        <v>9.4E-2</v>
      </c>
      <c r="H28" s="335">
        <f t="shared" si="1"/>
        <v>3.4000000000000004</v>
      </c>
      <c r="I28" s="277"/>
      <c r="J28" s="21"/>
      <c r="K28" s="21"/>
    </row>
    <row r="29" spans="1:11" ht="20.100000000000001" customHeight="1" x14ac:dyDescent="0.2">
      <c r="A29" s="22" t="s">
        <v>41</v>
      </c>
      <c r="B29" s="35" t="s">
        <v>42</v>
      </c>
      <c r="C29" s="144">
        <v>1252</v>
      </c>
      <c r="D29" s="144">
        <v>1551</v>
      </c>
      <c r="E29" s="53">
        <f t="shared" si="0"/>
        <v>1.2388178913738019</v>
      </c>
      <c r="F29" s="354">
        <v>2.4E-2</v>
      </c>
      <c r="G29" s="354">
        <v>2.8000000000000001E-2</v>
      </c>
      <c r="H29" s="335">
        <f t="shared" si="1"/>
        <v>0.4</v>
      </c>
      <c r="I29" s="277"/>
      <c r="J29" s="21"/>
      <c r="K29" s="21"/>
    </row>
    <row r="30" spans="1:11" ht="20.100000000000001" customHeight="1" x14ac:dyDescent="0.2">
      <c r="A30" s="22" t="s">
        <v>43</v>
      </c>
      <c r="B30" s="35" t="s">
        <v>44</v>
      </c>
      <c r="C30" s="144">
        <v>114164</v>
      </c>
      <c r="D30" s="144">
        <v>115695</v>
      </c>
      <c r="E30" s="53">
        <f t="shared" si="0"/>
        <v>1.013410532216811</v>
      </c>
      <c r="F30" s="354">
        <v>0.113</v>
      </c>
      <c r="G30" s="354">
        <v>0.109</v>
      </c>
      <c r="H30" s="335">
        <f t="shared" si="1"/>
        <v>-0.40000000000000036</v>
      </c>
      <c r="I30" s="277"/>
      <c r="J30" s="21"/>
      <c r="K30" s="21"/>
    </row>
    <row r="31" spans="1:11" ht="20.100000000000001" customHeight="1" x14ac:dyDescent="0.2">
      <c r="A31" s="22" t="s">
        <v>45</v>
      </c>
      <c r="B31" s="35" t="s">
        <v>46</v>
      </c>
      <c r="C31" s="144">
        <v>24188</v>
      </c>
      <c r="D31" s="144">
        <v>31372</v>
      </c>
      <c r="E31" s="53">
        <f t="shared" si="0"/>
        <v>1.2970067802215974</v>
      </c>
      <c r="F31" s="354">
        <v>3.7999999999999999E-2</v>
      </c>
      <c r="G31" s="354">
        <v>4.1000000000000002E-2</v>
      </c>
      <c r="H31" s="335">
        <f t="shared" si="1"/>
        <v>0.30000000000000027</v>
      </c>
      <c r="I31" s="277"/>
      <c r="J31" s="21"/>
      <c r="K31" s="21"/>
    </row>
    <row r="32" spans="1:11" ht="20.100000000000001" customHeight="1" x14ac:dyDescent="0.2">
      <c r="A32" s="22" t="s">
        <v>47</v>
      </c>
      <c r="B32" s="35" t="s">
        <v>48</v>
      </c>
      <c r="C32" s="144">
        <v>38170</v>
      </c>
      <c r="D32" s="144">
        <v>42606</v>
      </c>
      <c r="E32" s="53">
        <f t="shared" si="0"/>
        <v>1.1162169242860887</v>
      </c>
      <c r="F32" s="354">
        <v>2.4E-2</v>
      </c>
      <c r="G32" s="354">
        <v>2.3E-2</v>
      </c>
      <c r="H32" s="335">
        <f t="shared" si="1"/>
        <v>-0.10000000000000009</v>
      </c>
      <c r="I32" s="277"/>
      <c r="J32" s="21"/>
      <c r="K32" s="21"/>
    </row>
    <row r="33" spans="1:11" ht="20.100000000000001" customHeight="1" thickBot="1" x14ac:dyDescent="0.25">
      <c r="A33" s="22" t="s">
        <v>49</v>
      </c>
      <c r="B33" s="35" t="s">
        <v>50</v>
      </c>
      <c r="C33" s="144">
        <v>28373</v>
      </c>
      <c r="D33" s="144">
        <v>33540</v>
      </c>
      <c r="E33" s="53">
        <f t="shared" si="0"/>
        <v>1.1821097522292321</v>
      </c>
      <c r="F33" s="354">
        <v>1.7999999999999999E-2</v>
      </c>
      <c r="G33" s="354">
        <v>1.7999999999999999E-2</v>
      </c>
      <c r="H33" s="335">
        <f t="shared" si="1"/>
        <v>0</v>
      </c>
      <c r="I33" s="277"/>
      <c r="J33" s="21"/>
      <c r="K33" s="21"/>
    </row>
    <row r="34" spans="1:11" ht="20.100000000000001" customHeight="1" thickBot="1" x14ac:dyDescent="0.25">
      <c r="A34" s="130"/>
      <c r="B34" s="131" t="s">
        <v>10</v>
      </c>
      <c r="C34" s="46">
        <f>SUM(C14:C33)</f>
        <v>624522</v>
      </c>
      <c r="D34" s="46">
        <f>SUM(D14:D33)</f>
        <v>678304</v>
      </c>
      <c r="E34" s="28">
        <f>+D34/C34</f>
        <v>1.0861170623292695</v>
      </c>
      <c r="F34" s="355">
        <v>2.5999999999999999E-2</v>
      </c>
      <c r="G34" s="355">
        <v>2.7E-2</v>
      </c>
      <c r="H34" s="334">
        <f t="shared" si="1"/>
        <v>0.10000000000000009</v>
      </c>
      <c r="I34" s="277"/>
      <c r="J34" s="21"/>
      <c r="K34" s="21"/>
    </row>
    <row r="35" spans="1:11" ht="20.100000000000001" customHeight="1" x14ac:dyDescent="0.2">
      <c r="C35" s="21"/>
      <c r="D35" s="21"/>
      <c r="E35" s="21"/>
      <c r="F35" s="21"/>
      <c r="G35" s="21"/>
      <c r="H35" s="21"/>
    </row>
    <row r="36" spans="1:11" s="97" customFormat="1" ht="20.100000000000001" customHeight="1" x14ac:dyDescent="0.2">
      <c r="A36" s="428" t="s">
        <v>207</v>
      </c>
      <c r="B36" s="428"/>
      <c r="C36" s="428"/>
      <c r="D36" s="428"/>
      <c r="E36" s="428"/>
      <c r="F36" s="428"/>
      <c r="G36" s="428"/>
      <c r="H36" s="428"/>
    </row>
    <row r="37" spans="1:11" s="97" customFormat="1" ht="20.100000000000001" customHeight="1" thickBot="1" x14ac:dyDescent="0.25">
      <c r="A37" s="98"/>
      <c r="B37" s="98"/>
      <c r="C37" s="98"/>
      <c r="D37" s="98"/>
      <c r="E37" s="98"/>
      <c r="F37" s="98"/>
      <c r="G37" s="98"/>
      <c r="H37" s="98"/>
    </row>
    <row r="38" spans="1:11" ht="31.5" customHeight="1" thickBot="1" x14ac:dyDescent="0.25">
      <c r="A38" s="99" t="s">
        <v>1</v>
      </c>
      <c r="B38" s="118" t="s">
        <v>12</v>
      </c>
      <c r="C38" s="420" t="s">
        <v>206</v>
      </c>
      <c r="D38" s="421"/>
      <c r="E38" s="118" t="s">
        <v>4</v>
      </c>
      <c r="F38" s="420" t="s">
        <v>205</v>
      </c>
      <c r="G38" s="443"/>
      <c r="H38" s="421"/>
    </row>
    <row r="39" spans="1:11" ht="20.100000000000001" customHeight="1" thickBot="1" x14ac:dyDescent="0.25">
      <c r="A39" s="104"/>
      <c r="B39" s="136"/>
      <c r="C39" s="34">
        <f>+C5</f>
        <v>2024</v>
      </c>
      <c r="D39" s="34">
        <f>+D5</f>
        <v>2025</v>
      </c>
      <c r="E39" s="34" t="str">
        <f>+E5</f>
        <v>24/25</v>
      </c>
      <c r="F39" s="34">
        <f>+F5</f>
        <v>2024</v>
      </c>
      <c r="G39" s="34">
        <f>+G5</f>
        <v>2025</v>
      </c>
      <c r="H39" s="16" t="s">
        <v>170</v>
      </c>
    </row>
    <row r="40" spans="1:11" ht="20.100000000000001" customHeight="1" x14ac:dyDescent="0.2">
      <c r="A40" s="10" t="s">
        <v>6</v>
      </c>
      <c r="B40" s="17" t="s">
        <v>52</v>
      </c>
      <c r="C40" s="144">
        <v>348779</v>
      </c>
      <c r="D40" s="144">
        <v>403405</v>
      </c>
      <c r="E40" s="53">
        <f t="shared" ref="E40:E67" si="2">+IF(C40=0,"X",D40/C40)</f>
        <v>1.1566206681021507</v>
      </c>
      <c r="F40" s="354">
        <v>0.58199999999999996</v>
      </c>
      <c r="G40" s="354">
        <v>0.66600000000000004</v>
      </c>
      <c r="H40" s="335">
        <f t="shared" ref="H40:H67" si="3">+(G40-F40)*100</f>
        <v>8.4000000000000075</v>
      </c>
      <c r="I40" s="277"/>
      <c r="J40" s="21"/>
      <c r="K40" s="21"/>
    </row>
    <row r="41" spans="1:11" ht="20.100000000000001" customHeight="1" x14ac:dyDescent="0.2">
      <c r="A41" s="22" t="s">
        <v>8</v>
      </c>
      <c r="B41" s="35" t="s">
        <v>53</v>
      </c>
      <c r="C41" s="144">
        <v>431243</v>
      </c>
      <c r="D41" s="144">
        <v>355135</v>
      </c>
      <c r="E41" s="53">
        <f t="shared" si="2"/>
        <v>0.82351481647238334</v>
      </c>
      <c r="F41" s="354">
        <v>0.17399999999999999</v>
      </c>
      <c r="G41" s="354">
        <v>0.14699999999999999</v>
      </c>
      <c r="H41" s="335">
        <f t="shared" si="3"/>
        <v>-2.6999999999999997</v>
      </c>
      <c r="I41" s="277"/>
      <c r="J41" s="21"/>
      <c r="K41" s="21"/>
    </row>
    <row r="42" spans="1:11" ht="20.100000000000001" customHeight="1" x14ac:dyDescent="0.2">
      <c r="A42" s="22" t="s">
        <v>15</v>
      </c>
      <c r="B42" s="35" t="s">
        <v>54</v>
      </c>
      <c r="C42" s="144">
        <v>870721</v>
      </c>
      <c r="D42" s="144">
        <v>932285</v>
      </c>
      <c r="E42" s="53">
        <f t="shared" si="2"/>
        <v>1.0707046229504054</v>
      </c>
      <c r="F42" s="354">
        <v>0.224</v>
      </c>
      <c r="G42" s="354">
        <v>0.223</v>
      </c>
      <c r="H42" s="335">
        <f t="shared" si="3"/>
        <v>-0.10000000000000009</v>
      </c>
      <c r="I42" s="277"/>
      <c r="J42" s="21"/>
      <c r="K42" s="21"/>
    </row>
    <row r="43" spans="1:11" ht="20.100000000000001" customHeight="1" x14ac:dyDescent="0.2">
      <c r="A43" s="22" t="s">
        <v>17</v>
      </c>
      <c r="B43" s="35" t="s">
        <v>55</v>
      </c>
      <c r="C43" s="144">
        <v>1267</v>
      </c>
      <c r="D43" s="144">
        <v>6149</v>
      </c>
      <c r="E43" s="53">
        <f t="shared" si="2"/>
        <v>4.8531965272296764</v>
      </c>
      <c r="F43" s="354">
        <v>1.4E-2</v>
      </c>
      <c r="G43" s="354">
        <v>5.2999999999999999E-2</v>
      </c>
      <c r="H43" s="335">
        <f t="shared" si="3"/>
        <v>3.9</v>
      </c>
      <c r="I43" s="277"/>
      <c r="J43" s="21"/>
      <c r="K43" s="21"/>
    </row>
    <row r="44" spans="1:11" ht="20.100000000000001" customHeight="1" x14ac:dyDescent="0.2">
      <c r="A44" s="22" t="s">
        <v>19</v>
      </c>
      <c r="B44" s="35" t="s">
        <v>56</v>
      </c>
      <c r="C44" s="144">
        <v>3156</v>
      </c>
      <c r="D44" s="144">
        <v>3066</v>
      </c>
      <c r="E44" s="53">
        <f t="shared" si="2"/>
        <v>0.97148288973384034</v>
      </c>
      <c r="F44" s="354">
        <v>3.5000000000000003E-2</v>
      </c>
      <c r="G44" s="354">
        <v>3.1E-2</v>
      </c>
      <c r="H44" s="335">
        <f t="shared" si="3"/>
        <v>-0.40000000000000036</v>
      </c>
      <c r="I44" s="277"/>
      <c r="J44" s="21"/>
      <c r="K44" s="21"/>
    </row>
    <row r="45" spans="1:11" ht="20.100000000000001" customHeight="1" x14ac:dyDescent="0.2">
      <c r="A45" s="22" t="s">
        <v>21</v>
      </c>
      <c r="B45" s="35" t="s">
        <v>57</v>
      </c>
      <c r="C45" s="144">
        <v>836926</v>
      </c>
      <c r="D45" s="144">
        <v>649608</v>
      </c>
      <c r="E45" s="53">
        <f t="shared" si="2"/>
        <v>0.77618331847738031</v>
      </c>
      <c r="F45" s="354">
        <v>8.6999999999999994E-2</v>
      </c>
      <c r="G45" s="354">
        <v>6.6000000000000003E-2</v>
      </c>
      <c r="H45" s="335">
        <f t="shared" si="3"/>
        <v>-2.0999999999999992</v>
      </c>
      <c r="I45" s="277"/>
      <c r="J45" s="21"/>
      <c r="K45" s="21"/>
    </row>
    <row r="46" spans="1:11" ht="20.100000000000001" customHeight="1" x14ac:dyDescent="0.2">
      <c r="A46" s="22" t="s">
        <v>23</v>
      </c>
      <c r="B46" s="35" t="s">
        <v>58</v>
      </c>
      <c r="C46" s="144">
        <v>348036</v>
      </c>
      <c r="D46" s="144">
        <v>326323</v>
      </c>
      <c r="E46" s="53">
        <f t="shared" si="2"/>
        <v>0.93761277568987111</v>
      </c>
      <c r="F46" s="354">
        <v>0.79800000000000004</v>
      </c>
      <c r="G46" s="354">
        <v>0.78100000000000003</v>
      </c>
      <c r="H46" s="335">
        <f t="shared" si="3"/>
        <v>-1.7000000000000015</v>
      </c>
      <c r="I46" s="277"/>
      <c r="J46" s="21"/>
      <c r="K46" s="21"/>
    </row>
    <row r="47" spans="1:11" ht="20.100000000000001" customHeight="1" x14ac:dyDescent="0.2">
      <c r="A47" s="22" t="s">
        <v>25</v>
      </c>
      <c r="B47" s="35" t="s">
        <v>59</v>
      </c>
      <c r="C47" s="144">
        <v>57224</v>
      </c>
      <c r="D47" s="144">
        <v>55619</v>
      </c>
      <c r="E47" s="53">
        <f t="shared" si="2"/>
        <v>0.97195232769467355</v>
      </c>
      <c r="F47" s="354">
        <v>0.17799999999999999</v>
      </c>
      <c r="G47" s="354">
        <v>0.23</v>
      </c>
      <c r="H47" s="335">
        <f t="shared" si="3"/>
        <v>5.200000000000002</v>
      </c>
      <c r="I47" s="277"/>
      <c r="J47" s="21"/>
      <c r="K47" s="21"/>
    </row>
    <row r="48" spans="1:11" ht="20.100000000000001" customHeight="1" x14ac:dyDescent="0.2">
      <c r="A48" s="22" t="s">
        <v>27</v>
      </c>
      <c r="B48" s="35" t="s">
        <v>60</v>
      </c>
      <c r="C48" s="144">
        <v>1291657</v>
      </c>
      <c r="D48" s="144">
        <v>1456243</v>
      </c>
      <c r="E48" s="53">
        <f t="shared" si="2"/>
        <v>1.1274223729674364</v>
      </c>
      <c r="F48" s="354">
        <v>0.46300000000000002</v>
      </c>
      <c r="G48" s="354">
        <v>0.49199999999999999</v>
      </c>
      <c r="H48" s="335">
        <f t="shared" si="3"/>
        <v>2.8999999999999968</v>
      </c>
      <c r="I48" s="277"/>
      <c r="J48" s="21"/>
      <c r="K48" s="21"/>
    </row>
    <row r="49" spans="1:14" ht="20.100000000000001" customHeight="1" x14ac:dyDescent="0.2">
      <c r="A49" s="22" t="s">
        <v>29</v>
      </c>
      <c r="B49" s="35" t="s">
        <v>61</v>
      </c>
      <c r="C49" s="144">
        <v>56023</v>
      </c>
      <c r="D49" s="144">
        <v>61413</v>
      </c>
      <c r="E49" s="53">
        <f t="shared" si="2"/>
        <v>1.0962104849793834</v>
      </c>
      <c r="F49" s="354">
        <v>0.22900000000000001</v>
      </c>
      <c r="G49" s="354">
        <v>0.22500000000000001</v>
      </c>
      <c r="H49" s="335">
        <f t="shared" si="3"/>
        <v>-0.40000000000000036</v>
      </c>
      <c r="I49" s="277"/>
      <c r="J49" s="21"/>
      <c r="K49" s="21"/>
    </row>
    <row r="50" spans="1:14" ht="20.100000000000001" customHeight="1" x14ac:dyDescent="0.2">
      <c r="A50" s="22" t="s">
        <v>31</v>
      </c>
      <c r="B50" s="35" t="s">
        <v>62</v>
      </c>
      <c r="C50" s="144">
        <v>483909</v>
      </c>
      <c r="D50" s="144">
        <v>508502</v>
      </c>
      <c r="E50" s="53">
        <f t="shared" si="2"/>
        <v>1.0508215387603868</v>
      </c>
      <c r="F50" s="354">
        <v>0.26700000000000002</v>
      </c>
      <c r="G50" s="354">
        <v>0.26500000000000001</v>
      </c>
      <c r="H50" s="335">
        <f t="shared" si="3"/>
        <v>-0.20000000000000018</v>
      </c>
      <c r="I50" s="277"/>
      <c r="J50" s="21"/>
      <c r="K50" s="21"/>
    </row>
    <row r="51" spans="1:14" ht="20.100000000000001" customHeight="1" x14ac:dyDescent="0.2">
      <c r="A51" s="22" t="s">
        <v>33</v>
      </c>
      <c r="B51" s="35" t="s">
        <v>63</v>
      </c>
      <c r="C51" s="144">
        <v>86049</v>
      </c>
      <c r="D51" s="144">
        <v>89163</v>
      </c>
      <c r="E51" s="53">
        <f t="shared" si="2"/>
        <v>1.0361886831921348</v>
      </c>
      <c r="F51" s="354">
        <v>0.44600000000000001</v>
      </c>
      <c r="G51" s="354">
        <v>0.45400000000000001</v>
      </c>
      <c r="H51" s="335">
        <f t="shared" si="3"/>
        <v>0.80000000000000071</v>
      </c>
      <c r="I51" s="277"/>
      <c r="J51" s="21"/>
      <c r="K51" s="21"/>
    </row>
    <row r="52" spans="1:14" ht="20.100000000000001" customHeight="1" x14ac:dyDescent="0.2">
      <c r="A52" s="22" t="s">
        <v>35</v>
      </c>
      <c r="B52" s="35" t="s">
        <v>64</v>
      </c>
      <c r="C52" s="144">
        <v>698165</v>
      </c>
      <c r="D52" s="144">
        <v>587128</v>
      </c>
      <c r="E52" s="53">
        <f t="shared" si="2"/>
        <v>0.84095879913773963</v>
      </c>
      <c r="F52" s="354">
        <v>0.59899999999999998</v>
      </c>
      <c r="G52" s="354">
        <v>0.58699999999999997</v>
      </c>
      <c r="H52" s="335">
        <f t="shared" si="3"/>
        <v>-1.2000000000000011</v>
      </c>
      <c r="I52" s="277"/>
      <c r="J52" s="21"/>
      <c r="K52" s="21"/>
    </row>
    <row r="53" spans="1:14" ht="20.100000000000001" customHeight="1" x14ac:dyDescent="0.2">
      <c r="A53" s="22" t="s">
        <v>37</v>
      </c>
      <c r="B53" s="35" t="s">
        <v>65</v>
      </c>
      <c r="C53" s="144">
        <v>65502</v>
      </c>
      <c r="D53" s="144">
        <v>75389</v>
      </c>
      <c r="E53" s="53">
        <f t="shared" si="2"/>
        <v>1.1509419559708101</v>
      </c>
      <c r="F53" s="354">
        <v>0.35099999999999998</v>
      </c>
      <c r="G53" s="354">
        <v>0.36199999999999999</v>
      </c>
      <c r="H53" s="335">
        <f t="shared" si="3"/>
        <v>1.100000000000001</v>
      </c>
      <c r="I53" s="277"/>
      <c r="J53" s="21"/>
      <c r="K53" s="21"/>
    </row>
    <row r="54" spans="1:14" ht="20.100000000000001" customHeight="1" x14ac:dyDescent="0.2">
      <c r="A54" s="22" t="s">
        <v>39</v>
      </c>
      <c r="B54" s="35" t="s">
        <v>66</v>
      </c>
      <c r="C54" s="144">
        <v>72</v>
      </c>
      <c r="D54" s="144">
        <v>210</v>
      </c>
      <c r="E54" s="53">
        <f t="shared" si="2"/>
        <v>2.9166666666666665</v>
      </c>
      <c r="F54" s="354">
        <v>0.01</v>
      </c>
      <c r="G54" s="354">
        <v>0.02</v>
      </c>
      <c r="H54" s="335">
        <f t="shared" si="3"/>
        <v>1</v>
      </c>
      <c r="I54" s="277"/>
      <c r="J54" s="21"/>
      <c r="K54" s="21"/>
    </row>
    <row r="55" spans="1:14" ht="20.100000000000001" customHeight="1" x14ac:dyDescent="0.2">
      <c r="A55" s="22" t="s">
        <v>41</v>
      </c>
      <c r="B55" s="35" t="s">
        <v>67</v>
      </c>
      <c r="C55" s="144">
        <v>92716</v>
      </c>
      <c r="D55" s="144">
        <v>116602</v>
      </c>
      <c r="E55" s="53">
        <f t="shared" si="2"/>
        <v>1.2576254368178093</v>
      </c>
      <c r="F55" s="354">
        <v>0.13100000000000001</v>
      </c>
      <c r="G55" s="354">
        <v>0.184</v>
      </c>
      <c r="H55" s="335">
        <f t="shared" si="3"/>
        <v>5.2999999999999989</v>
      </c>
      <c r="I55" s="277"/>
      <c r="J55" s="21"/>
      <c r="K55" s="21"/>
      <c r="N55" s="148"/>
    </row>
    <row r="56" spans="1:14" ht="20.100000000000001" customHeight="1" x14ac:dyDescent="0.2">
      <c r="A56" s="22" t="s">
        <v>43</v>
      </c>
      <c r="B56" s="35" t="s">
        <v>68</v>
      </c>
      <c r="C56" s="144">
        <v>74015</v>
      </c>
      <c r="D56" s="144">
        <v>65803</v>
      </c>
      <c r="E56" s="53">
        <f t="shared" si="2"/>
        <v>0.88904951698979939</v>
      </c>
      <c r="F56" s="354">
        <v>8.7999999999999995E-2</v>
      </c>
      <c r="G56" s="354">
        <v>7.2999999999999995E-2</v>
      </c>
      <c r="H56" s="335">
        <f t="shared" si="3"/>
        <v>-1.5</v>
      </c>
      <c r="I56" s="277"/>
      <c r="J56" s="21"/>
      <c r="K56" s="21"/>
    </row>
    <row r="57" spans="1:14" ht="20.100000000000001" customHeight="1" x14ac:dyDescent="0.2">
      <c r="A57" s="22" t="s">
        <v>45</v>
      </c>
      <c r="B57" s="35" t="s">
        <v>69</v>
      </c>
      <c r="C57" s="144">
        <v>1794461</v>
      </c>
      <c r="D57" s="144">
        <v>1748575</v>
      </c>
      <c r="E57" s="53">
        <f t="shared" si="2"/>
        <v>0.97442909040653436</v>
      </c>
      <c r="F57" s="354">
        <v>0.10100000000000001</v>
      </c>
      <c r="G57" s="354">
        <v>9.7000000000000003E-2</v>
      </c>
      <c r="H57" s="335">
        <f t="shared" si="3"/>
        <v>-0.40000000000000036</v>
      </c>
      <c r="I57" s="277"/>
      <c r="J57" s="21"/>
      <c r="K57" s="21"/>
    </row>
    <row r="58" spans="1:14" ht="20.100000000000001" customHeight="1" x14ac:dyDescent="0.2">
      <c r="A58" s="22" t="s">
        <v>47</v>
      </c>
      <c r="B58" s="35" t="s">
        <v>70</v>
      </c>
      <c r="C58" s="144">
        <v>1127112</v>
      </c>
      <c r="D58" s="144">
        <v>1170005</v>
      </c>
      <c r="E58" s="53">
        <f t="shared" si="2"/>
        <v>1.0380556679371704</v>
      </c>
      <c r="F58" s="354">
        <v>0.76500000000000001</v>
      </c>
      <c r="G58" s="354">
        <v>0.751</v>
      </c>
      <c r="H58" s="335">
        <f t="shared" si="3"/>
        <v>-1.4000000000000012</v>
      </c>
      <c r="I58" s="277"/>
      <c r="J58" s="21"/>
      <c r="K58" s="21"/>
    </row>
    <row r="59" spans="1:14" ht="20.100000000000001" customHeight="1" x14ac:dyDescent="0.2">
      <c r="A59" s="22" t="s">
        <v>49</v>
      </c>
      <c r="B59" s="35" t="s">
        <v>71</v>
      </c>
      <c r="C59" s="144">
        <v>3309</v>
      </c>
      <c r="D59" s="144">
        <v>4260</v>
      </c>
      <c r="E59" s="53">
        <f t="shared" si="2"/>
        <v>1.2873980054397098</v>
      </c>
      <c r="F59" s="354">
        <v>1.4E-2</v>
      </c>
      <c r="G59" s="354">
        <v>2.7E-2</v>
      </c>
      <c r="H59" s="335">
        <f t="shared" si="3"/>
        <v>1.3</v>
      </c>
      <c r="I59" s="277"/>
      <c r="J59" s="21"/>
      <c r="K59" s="21"/>
    </row>
    <row r="60" spans="1:14" ht="20.100000000000001" customHeight="1" x14ac:dyDescent="0.2">
      <c r="A60" s="22" t="s">
        <v>72</v>
      </c>
      <c r="B60" s="35" t="s">
        <v>73</v>
      </c>
      <c r="C60" s="144">
        <v>11427</v>
      </c>
      <c r="D60" s="144">
        <v>15517</v>
      </c>
      <c r="E60" s="53">
        <f t="shared" si="2"/>
        <v>1.3579242145795047</v>
      </c>
      <c r="F60" s="354">
        <v>8.5999999999999993E-2</v>
      </c>
      <c r="G60" s="354">
        <v>0.104</v>
      </c>
      <c r="H60" s="335">
        <f t="shared" si="3"/>
        <v>1.8000000000000003</v>
      </c>
      <c r="I60" s="277"/>
      <c r="J60" s="21"/>
      <c r="K60" s="21"/>
    </row>
    <row r="61" spans="1:14" ht="20.100000000000001" customHeight="1" x14ac:dyDescent="0.2">
      <c r="A61" s="22" t="s">
        <v>74</v>
      </c>
      <c r="B61" s="35" t="s">
        <v>75</v>
      </c>
      <c r="C61" s="144">
        <v>1100</v>
      </c>
      <c r="D61" s="144">
        <v>1539</v>
      </c>
      <c r="E61" s="53">
        <f t="shared" si="2"/>
        <v>1.3990909090909092</v>
      </c>
      <c r="F61" s="354">
        <v>0.01</v>
      </c>
      <c r="G61" s="354">
        <v>0.01</v>
      </c>
      <c r="H61" s="335">
        <f t="shared" si="3"/>
        <v>0</v>
      </c>
      <c r="I61" s="277"/>
      <c r="J61" s="21"/>
      <c r="K61" s="21"/>
    </row>
    <row r="62" spans="1:14" ht="20.100000000000001" customHeight="1" x14ac:dyDescent="0.2">
      <c r="A62" s="22" t="s">
        <v>76</v>
      </c>
      <c r="B62" s="35" t="s">
        <v>77</v>
      </c>
      <c r="C62" s="144">
        <v>427240</v>
      </c>
      <c r="D62" s="144">
        <v>420574</v>
      </c>
      <c r="E62" s="53">
        <f t="shared" si="2"/>
        <v>0.98439752832131822</v>
      </c>
      <c r="F62" s="354">
        <v>0.57799999999999996</v>
      </c>
      <c r="G62" s="354">
        <v>0.58599999999999997</v>
      </c>
      <c r="H62" s="335">
        <f t="shared" si="3"/>
        <v>0.80000000000000071</v>
      </c>
      <c r="I62" s="277"/>
      <c r="J62" s="21"/>
      <c r="K62" s="21"/>
    </row>
    <row r="63" spans="1:14" ht="20.100000000000001" customHeight="1" x14ac:dyDescent="0.2">
      <c r="A63" s="22" t="s">
        <v>78</v>
      </c>
      <c r="B63" s="35" t="s">
        <v>79</v>
      </c>
      <c r="C63" s="144">
        <v>118398</v>
      </c>
      <c r="D63" s="144">
        <v>118258</v>
      </c>
      <c r="E63" s="53">
        <f t="shared" si="2"/>
        <v>0.99881754759370933</v>
      </c>
      <c r="F63" s="354">
        <v>0.25700000000000001</v>
      </c>
      <c r="G63" s="354">
        <v>0.23400000000000001</v>
      </c>
      <c r="H63" s="335">
        <f t="shared" si="3"/>
        <v>-2.2999999999999994</v>
      </c>
      <c r="I63" s="277"/>
      <c r="J63" s="21"/>
      <c r="K63" s="21"/>
    </row>
    <row r="64" spans="1:14" ht="20.100000000000001" customHeight="1" x14ac:dyDescent="0.2">
      <c r="A64" s="22" t="s">
        <v>80</v>
      </c>
      <c r="B64" s="35" t="s">
        <v>81</v>
      </c>
      <c r="C64" s="144">
        <v>1819080</v>
      </c>
      <c r="D64" s="144">
        <v>2036175</v>
      </c>
      <c r="E64" s="53">
        <f t="shared" si="2"/>
        <v>1.1193432944125601</v>
      </c>
      <c r="F64" s="354">
        <v>0.40400000000000003</v>
      </c>
      <c r="G64" s="354">
        <v>0.40500000000000003</v>
      </c>
      <c r="H64" s="335">
        <f t="shared" si="3"/>
        <v>0.10000000000000009</v>
      </c>
      <c r="I64" s="277"/>
      <c r="J64" s="21"/>
      <c r="K64" s="21"/>
    </row>
    <row r="65" spans="1:11" ht="20.100000000000001" customHeight="1" x14ac:dyDescent="0.2">
      <c r="A65" s="22" t="s">
        <v>82</v>
      </c>
      <c r="B65" s="35" t="s">
        <v>83</v>
      </c>
      <c r="C65" s="144">
        <v>620426</v>
      </c>
      <c r="D65" s="144">
        <v>618236</v>
      </c>
      <c r="E65" s="53">
        <f t="shared" si="2"/>
        <v>0.99647016727216464</v>
      </c>
      <c r="F65" s="354">
        <v>5.6000000000000001E-2</v>
      </c>
      <c r="G65" s="354">
        <v>4.7E-2</v>
      </c>
      <c r="H65" s="335">
        <f t="shared" si="3"/>
        <v>-0.90000000000000013</v>
      </c>
      <c r="I65" s="277"/>
      <c r="J65" s="21"/>
      <c r="K65" s="21"/>
    </row>
    <row r="66" spans="1:11" ht="20.100000000000001" customHeight="1" thickBot="1" x14ac:dyDescent="0.25">
      <c r="A66" s="22" t="s">
        <v>84</v>
      </c>
      <c r="B66" s="17" t="s">
        <v>85</v>
      </c>
      <c r="C66" s="144">
        <v>0</v>
      </c>
      <c r="D66" s="144">
        <v>0</v>
      </c>
      <c r="E66" s="53" t="str">
        <f t="shared" si="2"/>
        <v>X</v>
      </c>
      <c r="F66" s="354">
        <v>0</v>
      </c>
      <c r="G66" s="354">
        <v>0</v>
      </c>
      <c r="H66" s="335">
        <f t="shared" si="3"/>
        <v>0</v>
      </c>
      <c r="I66" s="277"/>
      <c r="J66" s="21"/>
      <c r="K66" s="21"/>
    </row>
    <row r="67" spans="1:11" ht="20.100000000000001" customHeight="1" thickBot="1" x14ac:dyDescent="0.25">
      <c r="A67" s="25"/>
      <c r="B67" s="131" t="s">
        <v>10</v>
      </c>
      <c r="C67" s="145">
        <f>SUM(C40:C66)</f>
        <v>11668013</v>
      </c>
      <c r="D67" s="145">
        <f>SUM(D40:D66)</f>
        <v>11825182</v>
      </c>
      <c r="E67" s="28">
        <f t="shared" si="2"/>
        <v>1.0134700741248746</v>
      </c>
      <c r="F67" s="353">
        <v>0.188</v>
      </c>
      <c r="G67" s="353">
        <v>0.18</v>
      </c>
      <c r="H67" s="334">
        <f t="shared" si="3"/>
        <v>-0.80000000000000071</v>
      </c>
      <c r="I67" s="277"/>
      <c r="J67" s="21"/>
      <c r="K67" s="21"/>
    </row>
    <row r="68" spans="1:11" ht="20.100000000000001" customHeight="1" x14ac:dyDescent="0.2">
      <c r="C68" s="41"/>
      <c r="D68" s="41"/>
      <c r="E68" s="21"/>
      <c r="F68" s="21"/>
      <c r="G68" s="21"/>
      <c r="H68" s="21"/>
    </row>
    <row r="69" spans="1:11" s="97" customFormat="1" ht="20.100000000000001" customHeight="1" x14ac:dyDescent="0.2">
      <c r="A69" s="409" t="s">
        <v>204</v>
      </c>
      <c r="B69" s="409"/>
      <c r="C69" s="409"/>
      <c r="D69" s="409"/>
      <c r="E69" s="409"/>
      <c r="F69" s="409"/>
      <c r="G69" s="409"/>
      <c r="H69" s="409"/>
    </row>
    <row r="70" spans="1:11" s="97" customFormat="1" ht="20.100000000000001" customHeight="1" thickBot="1" x14ac:dyDescent="0.25">
      <c r="A70" s="98"/>
      <c r="B70" s="98"/>
      <c r="C70" s="98"/>
      <c r="D70" s="98"/>
      <c r="E70" s="98"/>
      <c r="F70" s="98"/>
      <c r="G70" s="98"/>
      <c r="H70" s="98"/>
    </row>
    <row r="71" spans="1:11" ht="20.100000000000001" customHeight="1" x14ac:dyDescent="0.2">
      <c r="A71" s="99" t="s">
        <v>1</v>
      </c>
      <c r="B71" s="431" t="s">
        <v>2</v>
      </c>
      <c r="C71" s="410" t="s">
        <v>200</v>
      </c>
      <c r="D71" s="411"/>
      <c r="E71" s="431" t="s">
        <v>4</v>
      </c>
      <c r="F71" s="410" t="s">
        <v>200</v>
      </c>
      <c r="G71" s="441"/>
      <c r="H71" s="411"/>
    </row>
    <row r="72" spans="1:11" ht="20.100000000000001" customHeight="1" thickBot="1" x14ac:dyDescent="0.25">
      <c r="A72" s="105"/>
      <c r="B72" s="440"/>
      <c r="C72" s="412"/>
      <c r="D72" s="413"/>
      <c r="E72" s="432"/>
      <c r="F72" s="412"/>
      <c r="G72" s="442"/>
      <c r="H72" s="413"/>
    </row>
    <row r="73" spans="1:11" ht="20.100000000000001" customHeight="1" thickBot="1" x14ac:dyDescent="0.25">
      <c r="A73" s="104"/>
      <c r="B73" s="432"/>
      <c r="C73" s="34">
        <f>+C5</f>
        <v>2024</v>
      </c>
      <c r="D73" s="34">
        <f>+D5</f>
        <v>2025</v>
      </c>
      <c r="E73" s="34" t="str">
        <f>+E5</f>
        <v>24/25</v>
      </c>
      <c r="F73" s="34">
        <f>+F5</f>
        <v>2024</v>
      </c>
      <c r="G73" s="34">
        <f>+G5</f>
        <v>2025</v>
      </c>
      <c r="H73" s="16" t="s">
        <v>170</v>
      </c>
    </row>
    <row r="74" spans="1:11" ht="20.100000000000001" customHeight="1" x14ac:dyDescent="0.2">
      <c r="A74" s="99" t="s">
        <v>6</v>
      </c>
      <c r="B74" s="161" t="s">
        <v>246</v>
      </c>
      <c r="C74" s="137">
        <f>+C103</f>
        <v>308021</v>
      </c>
      <c r="D74" s="137">
        <f>+D103</f>
        <v>325084</v>
      </c>
      <c r="E74" s="53">
        <f>+D74/C74</f>
        <v>1.055395573678418</v>
      </c>
      <c r="F74" s="240">
        <f>+F103</f>
        <v>1.9E-2</v>
      </c>
      <c r="G74" s="240">
        <f>+G103</f>
        <v>1.9E-2</v>
      </c>
      <c r="H74" s="335">
        <f>+(G74-F74)*100</f>
        <v>0</v>
      </c>
      <c r="I74" s="277"/>
      <c r="J74" s="21"/>
      <c r="K74" s="21"/>
    </row>
    <row r="75" spans="1:11" ht="20.100000000000001" customHeight="1" thickBot="1" x14ac:dyDescent="0.25">
      <c r="A75" s="105" t="s">
        <v>8</v>
      </c>
      <c r="B75" s="165" t="s">
        <v>247</v>
      </c>
      <c r="C75" s="138">
        <f>+C137</f>
        <v>6006102</v>
      </c>
      <c r="D75" s="138">
        <f>+D137</f>
        <v>6712259</v>
      </c>
      <c r="E75" s="53">
        <f>+D75/C75</f>
        <v>1.1175732613265643</v>
      </c>
      <c r="F75" s="253">
        <f>+F137</f>
        <v>0.17699999999999999</v>
      </c>
      <c r="G75" s="253">
        <f>+G137</f>
        <v>0.185</v>
      </c>
      <c r="H75" s="335">
        <f>+(G75-F75)*100</f>
        <v>0.80000000000000071</v>
      </c>
      <c r="I75" s="277"/>
      <c r="J75" s="21"/>
      <c r="K75" s="21"/>
    </row>
    <row r="76" spans="1:11" s="97" customFormat="1" ht="20.100000000000001" customHeight="1" thickBot="1" x14ac:dyDescent="0.25">
      <c r="A76" s="106"/>
      <c r="B76" s="107" t="s">
        <v>121</v>
      </c>
      <c r="C76" s="93">
        <f>SUM(C74:C75)</f>
        <v>6314123</v>
      </c>
      <c r="D76" s="93">
        <f>SUM(D74:D75)</f>
        <v>7037343</v>
      </c>
      <c r="E76" s="28">
        <f>+D76/C76</f>
        <v>1.1145400556815255</v>
      </c>
      <c r="F76" s="247">
        <v>0.126</v>
      </c>
      <c r="G76" s="247">
        <v>0.13100000000000001</v>
      </c>
      <c r="H76" s="334">
        <f>+(G76-F76)*100</f>
        <v>0.50000000000000044</v>
      </c>
      <c r="I76" s="277"/>
      <c r="J76" s="21"/>
      <c r="K76" s="21"/>
    </row>
    <row r="77" spans="1:11" ht="20.100000000000001" customHeight="1" x14ac:dyDescent="0.2">
      <c r="A77" s="109"/>
    </row>
    <row r="78" spans="1:11" s="97" customFormat="1" ht="20.100000000000001" customHeight="1" x14ac:dyDescent="0.2">
      <c r="A78" s="428" t="s">
        <v>203</v>
      </c>
      <c r="B78" s="428"/>
      <c r="C78" s="428"/>
      <c r="D78" s="428"/>
      <c r="E78" s="428"/>
      <c r="F78" s="428"/>
      <c r="G78" s="428"/>
      <c r="H78" s="428"/>
    </row>
    <row r="79" spans="1:11" s="97" customFormat="1" ht="20.100000000000001" customHeight="1" thickBot="1" x14ac:dyDescent="0.25">
      <c r="A79" s="98"/>
      <c r="B79" s="98"/>
      <c r="C79" s="98"/>
      <c r="D79" s="98"/>
      <c r="E79" s="98"/>
      <c r="F79" s="98"/>
      <c r="G79" s="98"/>
      <c r="H79" s="98"/>
    </row>
    <row r="80" spans="1:11" ht="20.100000000000001" customHeight="1" x14ac:dyDescent="0.2">
      <c r="A80" s="431" t="s">
        <v>1</v>
      </c>
      <c r="B80" s="431" t="s">
        <v>12</v>
      </c>
      <c r="C80" s="410" t="s">
        <v>201</v>
      </c>
      <c r="D80" s="411"/>
      <c r="E80" s="431" t="s">
        <v>4</v>
      </c>
      <c r="F80" s="410" t="s">
        <v>200</v>
      </c>
      <c r="G80" s="441"/>
      <c r="H80" s="411"/>
    </row>
    <row r="81" spans="1:11" ht="20.100000000000001" customHeight="1" thickBot="1" x14ac:dyDescent="0.25">
      <c r="A81" s="440"/>
      <c r="B81" s="440"/>
      <c r="C81" s="412"/>
      <c r="D81" s="413"/>
      <c r="E81" s="432"/>
      <c r="F81" s="412"/>
      <c r="G81" s="442"/>
      <c r="H81" s="413"/>
    </row>
    <row r="82" spans="1:11" ht="20.100000000000001" customHeight="1" thickBot="1" x14ac:dyDescent="0.25">
      <c r="A82" s="432"/>
      <c r="B82" s="444"/>
      <c r="C82" s="34">
        <f>+C5</f>
        <v>2024</v>
      </c>
      <c r="D82" s="34">
        <f>+D5</f>
        <v>2025</v>
      </c>
      <c r="E82" s="352" t="str">
        <f>+E5</f>
        <v>24/25</v>
      </c>
      <c r="F82" s="34">
        <f>+F5</f>
        <v>2024</v>
      </c>
      <c r="G82" s="34">
        <f>+G5</f>
        <v>2025</v>
      </c>
      <c r="H82" s="16" t="s">
        <v>170</v>
      </c>
    </row>
    <row r="83" spans="1:11" ht="20.100000000000001" customHeight="1" x14ac:dyDescent="0.2">
      <c r="A83" s="22" t="s">
        <v>8</v>
      </c>
      <c r="B83" s="35" t="s">
        <v>13</v>
      </c>
      <c r="C83" s="36">
        <v>46446</v>
      </c>
      <c r="D83" s="146">
        <v>43612</v>
      </c>
      <c r="E83" s="53">
        <f t="shared" ref="E83:E102" si="4">+IFERROR(IF(D83/C83&gt;0,D83/C83,"X"),"X")</f>
        <v>0.938982904878784</v>
      </c>
      <c r="F83" s="351">
        <v>2.4E-2</v>
      </c>
      <c r="G83" s="351">
        <v>2.1999999999999999E-2</v>
      </c>
      <c r="H83" s="335">
        <f t="shared" ref="H83:H93" si="5">+(G83-F83)*100</f>
        <v>-0.20000000000000018</v>
      </c>
      <c r="I83" s="277"/>
      <c r="J83" s="21"/>
      <c r="K83" s="21"/>
    </row>
    <row r="84" spans="1:11" ht="20.100000000000001" customHeight="1" x14ac:dyDescent="0.2">
      <c r="A84" s="22" t="s">
        <v>15</v>
      </c>
      <c r="B84" s="35" t="s">
        <v>14</v>
      </c>
      <c r="C84" s="36">
        <v>4916</v>
      </c>
      <c r="D84" s="146">
        <v>4984</v>
      </c>
      <c r="E84" s="53">
        <f t="shared" si="4"/>
        <v>1.0138323840520749</v>
      </c>
      <c r="F84" s="351">
        <v>3.2000000000000001E-2</v>
      </c>
      <c r="G84" s="351">
        <v>1.6E-2</v>
      </c>
      <c r="H84" s="335">
        <f t="shared" si="5"/>
        <v>-1.6</v>
      </c>
      <c r="I84" s="277"/>
      <c r="J84" s="21"/>
      <c r="K84" s="21"/>
    </row>
    <row r="85" spans="1:11" ht="20.100000000000001" customHeight="1" x14ac:dyDescent="0.2">
      <c r="A85" s="22" t="s">
        <v>17</v>
      </c>
      <c r="B85" s="35" t="s">
        <v>16</v>
      </c>
      <c r="C85" s="36">
        <v>1541</v>
      </c>
      <c r="D85" s="146">
        <v>2105</v>
      </c>
      <c r="E85" s="53">
        <f t="shared" si="4"/>
        <v>1.3659961064243997</v>
      </c>
      <c r="F85" s="351">
        <v>3.1E-2</v>
      </c>
      <c r="G85" s="351">
        <v>4.2000000000000003E-2</v>
      </c>
      <c r="H85" s="335">
        <f t="shared" si="5"/>
        <v>1.1000000000000003</v>
      </c>
      <c r="I85" s="277"/>
      <c r="J85" s="21"/>
      <c r="K85" s="21"/>
    </row>
    <row r="86" spans="1:11" ht="20.100000000000001" customHeight="1" x14ac:dyDescent="0.2">
      <c r="A86" s="22" t="s">
        <v>21</v>
      </c>
      <c r="B86" s="35" t="s">
        <v>18</v>
      </c>
      <c r="C86" s="36">
        <v>28552</v>
      </c>
      <c r="D86" s="146">
        <v>26271</v>
      </c>
      <c r="E86" s="53">
        <f t="shared" si="4"/>
        <v>0.92011067525917623</v>
      </c>
      <c r="F86" s="351">
        <v>8.4000000000000005E-2</v>
      </c>
      <c r="G86" s="351">
        <v>7.4999999999999997E-2</v>
      </c>
      <c r="H86" s="335">
        <f t="shared" si="5"/>
        <v>-0.9000000000000008</v>
      </c>
      <c r="I86" s="277"/>
      <c r="J86" s="21"/>
      <c r="K86" s="21"/>
    </row>
    <row r="87" spans="1:11" ht="20.100000000000001" customHeight="1" x14ac:dyDescent="0.2">
      <c r="A87" s="22" t="s">
        <v>23</v>
      </c>
      <c r="B87" s="35" t="s">
        <v>20</v>
      </c>
      <c r="C87" s="36">
        <v>0</v>
      </c>
      <c r="D87" s="146">
        <v>0</v>
      </c>
      <c r="E87" s="53" t="str">
        <f t="shared" si="4"/>
        <v>X</v>
      </c>
      <c r="F87" s="351">
        <v>0</v>
      </c>
      <c r="G87" s="351">
        <v>0</v>
      </c>
      <c r="H87" s="335">
        <f t="shared" si="5"/>
        <v>0</v>
      </c>
      <c r="I87" s="277"/>
      <c r="J87" s="21"/>
      <c r="K87" s="21"/>
    </row>
    <row r="88" spans="1:11" ht="20.100000000000001" customHeight="1" x14ac:dyDescent="0.2">
      <c r="A88" s="22" t="s">
        <v>25</v>
      </c>
      <c r="B88" s="35" t="s">
        <v>22</v>
      </c>
      <c r="C88" s="36">
        <v>93588</v>
      </c>
      <c r="D88" s="146">
        <v>80945</v>
      </c>
      <c r="E88" s="53">
        <f t="shared" si="4"/>
        <v>0.86490789417446678</v>
      </c>
      <c r="F88" s="351">
        <v>0.126</v>
      </c>
      <c r="G88" s="351">
        <v>0.11700000000000001</v>
      </c>
      <c r="H88" s="335">
        <f t="shared" si="5"/>
        <v>-0.89999999999999947</v>
      </c>
      <c r="I88" s="277"/>
      <c r="J88" s="21"/>
      <c r="K88" s="21"/>
    </row>
    <row r="89" spans="1:11" ht="20.100000000000001" customHeight="1" x14ac:dyDescent="0.2">
      <c r="A89" s="22" t="s">
        <v>27</v>
      </c>
      <c r="B89" s="35" t="s">
        <v>24</v>
      </c>
      <c r="C89" s="36">
        <v>603</v>
      </c>
      <c r="D89" s="146">
        <v>737</v>
      </c>
      <c r="E89" s="53">
        <f t="shared" si="4"/>
        <v>1.2222222222222223</v>
      </c>
      <c r="F89" s="351">
        <v>0.06</v>
      </c>
      <c r="G89" s="351">
        <v>6.0999999999999999E-2</v>
      </c>
      <c r="H89" s="335">
        <f t="shared" si="5"/>
        <v>0.10000000000000009</v>
      </c>
      <c r="I89" s="277"/>
      <c r="J89" s="21"/>
      <c r="K89" s="21"/>
    </row>
    <row r="90" spans="1:11" ht="20.100000000000001" customHeight="1" x14ac:dyDescent="0.2">
      <c r="A90" s="22" t="s">
        <v>29</v>
      </c>
      <c r="B90" s="35" t="s">
        <v>26</v>
      </c>
      <c r="C90" s="36">
        <v>17090</v>
      </c>
      <c r="D90" s="146">
        <v>15218</v>
      </c>
      <c r="E90" s="53">
        <f t="shared" si="4"/>
        <v>0.89046225863077821</v>
      </c>
      <c r="F90" s="351">
        <v>0.01</v>
      </c>
      <c r="G90" s="351">
        <v>8.9999999999999993E-3</v>
      </c>
      <c r="H90" s="335">
        <f t="shared" si="5"/>
        <v>-0.10000000000000009</v>
      </c>
      <c r="I90" s="277"/>
      <c r="J90" s="21"/>
      <c r="K90" s="21"/>
    </row>
    <row r="91" spans="1:11" ht="20.100000000000001" customHeight="1" x14ac:dyDescent="0.2">
      <c r="A91" s="22" t="s">
        <v>31</v>
      </c>
      <c r="B91" s="35" t="s">
        <v>28</v>
      </c>
      <c r="C91" s="36">
        <v>0</v>
      </c>
      <c r="D91" s="146">
        <v>0</v>
      </c>
      <c r="E91" s="53" t="str">
        <f t="shared" si="4"/>
        <v>X</v>
      </c>
      <c r="F91" s="351">
        <v>0</v>
      </c>
      <c r="G91" s="351">
        <v>0</v>
      </c>
      <c r="H91" s="335">
        <f t="shared" si="5"/>
        <v>0</v>
      </c>
      <c r="I91" s="277"/>
      <c r="J91" s="21"/>
      <c r="K91" s="21"/>
    </row>
    <row r="92" spans="1:11" ht="19.5" customHeight="1" x14ac:dyDescent="0.2">
      <c r="A92" s="22" t="s">
        <v>33</v>
      </c>
      <c r="B92" s="35" t="s">
        <v>30</v>
      </c>
      <c r="C92" s="36">
        <v>9420</v>
      </c>
      <c r="D92" s="146">
        <v>14350</v>
      </c>
      <c r="E92" s="53">
        <f t="shared" si="4"/>
        <v>1.5233545647558386</v>
      </c>
      <c r="F92" s="351">
        <v>3.9E-2</v>
      </c>
      <c r="G92" s="351">
        <v>6.3E-2</v>
      </c>
      <c r="H92" s="335">
        <f t="shared" si="5"/>
        <v>2.4</v>
      </c>
      <c r="I92" s="277"/>
      <c r="J92" s="21"/>
      <c r="K92" s="21"/>
    </row>
    <row r="93" spans="1:11" ht="20.100000000000001" customHeight="1" x14ac:dyDescent="0.2">
      <c r="A93" s="22" t="s">
        <v>35</v>
      </c>
      <c r="B93" s="35" t="s">
        <v>32</v>
      </c>
      <c r="C93" s="36">
        <v>0</v>
      </c>
      <c r="D93" s="146">
        <v>0</v>
      </c>
      <c r="E93" s="53" t="str">
        <f t="shared" si="4"/>
        <v>X</v>
      </c>
      <c r="F93" s="351">
        <v>0</v>
      </c>
      <c r="G93" s="351">
        <v>0</v>
      </c>
      <c r="H93" s="335">
        <f t="shared" si="5"/>
        <v>0</v>
      </c>
      <c r="I93" s="277"/>
      <c r="J93" s="21"/>
      <c r="K93" s="21"/>
    </row>
    <row r="94" spans="1:11" ht="20.100000000000001" customHeight="1" x14ac:dyDescent="0.2">
      <c r="A94" s="22" t="s">
        <v>39</v>
      </c>
      <c r="B94" s="35" t="s">
        <v>34</v>
      </c>
      <c r="C94" s="36">
        <v>1268</v>
      </c>
      <c r="D94" s="146">
        <v>138</v>
      </c>
      <c r="E94" s="53">
        <f t="shared" si="4"/>
        <v>0.10883280757097792</v>
      </c>
      <c r="F94" s="53" t="s">
        <v>193</v>
      </c>
      <c r="G94" s="351">
        <v>0</v>
      </c>
      <c r="H94" s="335" t="s">
        <v>193</v>
      </c>
      <c r="I94" s="277"/>
      <c r="J94" s="21"/>
      <c r="K94" s="21"/>
    </row>
    <row r="95" spans="1:11" ht="20.100000000000001" customHeight="1" x14ac:dyDescent="0.2">
      <c r="A95" s="22" t="s">
        <v>41</v>
      </c>
      <c r="B95" s="35" t="s">
        <v>36</v>
      </c>
      <c r="C95" s="36">
        <v>0</v>
      </c>
      <c r="D95" s="146">
        <v>0</v>
      </c>
      <c r="E95" s="53" t="str">
        <f t="shared" si="4"/>
        <v>X</v>
      </c>
      <c r="F95" s="351">
        <v>0</v>
      </c>
      <c r="G95" s="351">
        <v>0</v>
      </c>
      <c r="H95" s="335">
        <f t="shared" ref="H95:H103" si="6">+(G95-F95)*100</f>
        <v>0</v>
      </c>
      <c r="I95" s="277"/>
      <c r="J95" s="21"/>
      <c r="K95" s="21"/>
    </row>
    <row r="96" spans="1:11" ht="20.100000000000001" customHeight="1" x14ac:dyDescent="0.2">
      <c r="A96" s="22" t="s">
        <v>43</v>
      </c>
      <c r="B96" s="35" t="s">
        <v>38</v>
      </c>
      <c r="C96" s="36">
        <v>1012</v>
      </c>
      <c r="D96" s="146">
        <v>1239</v>
      </c>
      <c r="E96" s="53">
        <f t="shared" si="4"/>
        <v>1.2243083003952568</v>
      </c>
      <c r="F96" s="351">
        <v>6.8000000000000005E-2</v>
      </c>
      <c r="G96" s="351">
        <v>7.2999999999999995E-2</v>
      </c>
      <c r="H96" s="335">
        <f t="shared" si="6"/>
        <v>0.49999999999999906</v>
      </c>
      <c r="I96" s="277"/>
      <c r="J96" s="21"/>
      <c r="K96" s="21"/>
    </row>
    <row r="97" spans="1:11" ht="20.100000000000001" customHeight="1" x14ac:dyDescent="0.2">
      <c r="A97" s="22" t="s">
        <v>45</v>
      </c>
      <c r="B97" s="35" t="s">
        <v>40</v>
      </c>
      <c r="C97" s="36">
        <v>9097</v>
      </c>
      <c r="D97" s="146">
        <v>13535</v>
      </c>
      <c r="E97" s="53">
        <f t="shared" si="4"/>
        <v>1.4878531383972737</v>
      </c>
      <c r="F97" s="351">
        <v>9.5000000000000001E-2</v>
      </c>
      <c r="G97" s="351">
        <v>0.123</v>
      </c>
      <c r="H97" s="335">
        <f t="shared" si="6"/>
        <v>2.8</v>
      </c>
      <c r="I97" s="277"/>
      <c r="J97" s="21"/>
      <c r="K97" s="21"/>
    </row>
    <row r="98" spans="1:11" ht="20.100000000000001" customHeight="1" x14ac:dyDescent="0.2">
      <c r="A98" s="22" t="s">
        <v>47</v>
      </c>
      <c r="B98" s="35" t="s">
        <v>42</v>
      </c>
      <c r="C98" s="36">
        <v>105</v>
      </c>
      <c r="D98" s="146">
        <v>484</v>
      </c>
      <c r="E98" s="53">
        <f t="shared" si="4"/>
        <v>4.6095238095238091</v>
      </c>
      <c r="F98" s="351">
        <v>4.0000000000000001E-3</v>
      </c>
      <c r="G98" s="351">
        <v>0.02</v>
      </c>
      <c r="H98" s="335">
        <f t="shared" si="6"/>
        <v>1.6</v>
      </c>
      <c r="I98" s="277"/>
      <c r="J98" s="21"/>
      <c r="K98" s="21"/>
    </row>
    <row r="99" spans="1:11" ht="20.100000000000001" customHeight="1" x14ac:dyDescent="0.2">
      <c r="A99" s="22" t="s">
        <v>49</v>
      </c>
      <c r="B99" s="35" t="s">
        <v>44</v>
      </c>
      <c r="C99" s="36">
        <v>62420</v>
      </c>
      <c r="D99" s="146">
        <v>69840</v>
      </c>
      <c r="E99" s="53">
        <f t="shared" si="4"/>
        <v>1.1188721563601409</v>
      </c>
      <c r="F99" s="351">
        <v>7.1999999999999995E-2</v>
      </c>
      <c r="G99" s="351">
        <v>0.08</v>
      </c>
      <c r="H99" s="335">
        <f t="shared" si="6"/>
        <v>0.80000000000000071</v>
      </c>
      <c r="I99" s="277"/>
      <c r="J99" s="21"/>
      <c r="K99" s="21"/>
    </row>
    <row r="100" spans="1:11" ht="20.100000000000001" customHeight="1" x14ac:dyDescent="0.2">
      <c r="A100" s="22" t="s">
        <v>72</v>
      </c>
      <c r="B100" s="35" t="s">
        <v>46</v>
      </c>
      <c r="C100" s="36">
        <v>7025</v>
      </c>
      <c r="D100" s="146">
        <v>19032</v>
      </c>
      <c r="E100" s="53">
        <f t="shared" si="4"/>
        <v>2.7091814946619217</v>
      </c>
      <c r="F100" s="351">
        <v>2.4E-2</v>
      </c>
      <c r="G100" s="351">
        <v>5.1999999999999998E-2</v>
      </c>
      <c r="H100" s="335">
        <f t="shared" si="6"/>
        <v>2.8</v>
      </c>
      <c r="I100" s="277"/>
      <c r="J100" s="21"/>
      <c r="K100" s="21"/>
    </row>
    <row r="101" spans="1:11" ht="20.100000000000001" customHeight="1" x14ac:dyDescent="0.2">
      <c r="A101" s="22" t="s">
        <v>74</v>
      </c>
      <c r="B101" s="35" t="s">
        <v>48</v>
      </c>
      <c r="C101" s="36">
        <v>8745</v>
      </c>
      <c r="D101" s="146">
        <v>8729</v>
      </c>
      <c r="E101" s="53">
        <f t="shared" si="4"/>
        <v>0.99817038307604344</v>
      </c>
      <c r="F101" s="351">
        <v>6.0000000000000001E-3</v>
      </c>
      <c r="G101" s="351">
        <v>5.0000000000000001E-3</v>
      </c>
      <c r="H101" s="335">
        <f t="shared" si="6"/>
        <v>-0.1</v>
      </c>
      <c r="I101" s="277"/>
      <c r="J101" s="21"/>
      <c r="K101" s="21"/>
    </row>
    <row r="102" spans="1:11" ht="20.100000000000001" customHeight="1" thickBot="1" x14ac:dyDescent="0.25">
      <c r="A102" s="22" t="s">
        <v>76</v>
      </c>
      <c r="B102" s="35" t="s">
        <v>50</v>
      </c>
      <c r="C102" s="36">
        <v>16193</v>
      </c>
      <c r="D102" s="146">
        <v>23865</v>
      </c>
      <c r="E102" s="53">
        <f t="shared" si="4"/>
        <v>1.4737849688136848</v>
      </c>
      <c r="F102" s="351">
        <v>1.7000000000000001E-2</v>
      </c>
      <c r="G102" s="351">
        <v>2.3E-2</v>
      </c>
      <c r="H102" s="335">
        <f t="shared" si="6"/>
        <v>0.59999999999999987</v>
      </c>
      <c r="I102" s="277"/>
      <c r="J102" s="21"/>
      <c r="K102" s="21"/>
    </row>
    <row r="103" spans="1:11" s="97" customFormat="1" ht="20.100000000000001" customHeight="1" thickBot="1" x14ac:dyDescent="0.25">
      <c r="A103" s="130"/>
      <c r="B103" s="131" t="s">
        <v>10</v>
      </c>
      <c r="C103" s="93">
        <f>SUM(C83:C102)</f>
        <v>308021</v>
      </c>
      <c r="D103" s="93">
        <f>SUM(D83:D102)</f>
        <v>325084</v>
      </c>
      <c r="E103" s="28">
        <f>+D103/C103</f>
        <v>1.055395573678418</v>
      </c>
      <c r="F103" s="248">
        <v>1.9E-2</v>
      </c>
      <c r="G103" s="248">
        <v>1.9E-2</v>
      </c>
      <c r="H103" s="334">
        <f t="shared" si="6"/>
        <v>0</v>
      </c>
      <c r="I103" s="277"/>
      <c r="J103" s="21"/>
      <c r="K103" s="21"/>
    </row>
    <row r="104" spans="1:11" ht="20.100000000000001" customHeight="1" x14ac:dyDescent="0.2">
      <c r="C104" s="21"/>
      <c r="D104" s="21"/>
      <c r="E104" s="21"/>
      <c r="F104" s="21"/>
      <c r="G104" s="21"/>
      <c r="H104" s="21"/>
    </row>
    <row r="105" spans="1:11" s="97" customFormat="1" ht="20.100000000000001" customHeight="1" x14ac:dyDescent="0.2">
      <c r="A105" s="428" t="s">
        <v>202</v>
      </c>
      <c r="B105" s="428"/>
      <c r="C105" s="428"/>
      <c r="D105" s="428"/>
      <c r="E105" s="428"/>
      <c r="F105" s="428"/>
      <c r="G105" s="428"/>
      <c r="H105" s="428"/>
    </row>
    <row r="106" spans="1:11" s="97" customFormat="1" ht="20.100000000000001" customHeight="1" thickBot="1" x14ac:dyDescent="0.25">
      <c r="A106" s="98"/>
      <c r="B106" s="98"/>
      <c r="C106" s="98"/>
      <c r="D106" s="98"/>
      <c r="E106" s="98"/>
      <c r="F106" s="98"/>
      <c r="G106" s="98"/>
      <c r="H106" s="98"/>
    </row>
    <row r="107" spans="1:11" ht="20.100000000000001" customHeight="1" x14ac:dyDescent="0.2">
      <c r="A107" s="431" t="s">
        <v>1</v>
      </c>
      <c r="B107" s="431" t="s">
        <v>12</v>
      </c>
      <c r="C107" s="410" t="s">
        <v>201</v>
      </c>
      <c r="D107" s="441"/>
      <c r="E107" s="431" t="s">
        <v>4</v>
      </c>
      <c r="F107" s="410" t="s">
        <v>200</v>
      </c>
      <c r="G107" s="441"/>
      <c r="H107" s="411"/>
    </row>
    <row r="108" spans="1:11" ht="20.100000000000001" customHeight="1" thickBot="1" x14ac:dyDescent="0.25">
      <c r="A108" s="440"/>
      <c r="B108" s="440"/>
      <c r="C108" s="412"/>
      <c r="D108" s="442"/>
      <c r="E108" s="432"/>
      <c r="F108" s="412"/>
      <c r="G108" s="442"/>
      <c r="H108" s="413"/>
    </row>
    <row r="109" spans="1:11" ht="20.100000000000001" customHeight="1" thickBot="1" x14ac:dyDescent="0.25">
      <c r="A109" s="432"/>
      <c r="B109" s="432"/>
      <c r="C109" s="34">
        <f>+C5</f>
        <v>2024</v>
      </c>
      <c r="D109" s="143">
        <f>+D5</f>
        <v>2025</v>
      </c>
      <c r="E109" s="34" t="str">
        <f>+E5</f>
        <v>24/25</v>
      </c>
      <c r="F109" s="34">
        <f>+F5</f>
        <v>2024</v>
      </c>
      <c r="G109" s="350">
        <f>+G5</f>
        <v>2025</v>
      </c>
      <c r="H109" s="16" t="s">
        <v>170</v>
      </c>
    </row>
    <row r="110" spans="1:11" ht="20.100000000000001" customHeight="1" x14ac:dyDescent="0.2">
      <c r="A110" s="10" t="s">
        <v>6</v>
      </c>
      <c r="B110" s="17" t="s">
        <v>52</v>
      </c>
      <c r="C110" s="144">
        <v>190474</v>
      </c>
      <c r="D110" s="144">
        <v>164342</v>
      </c>
      <c r="E110" s="53">
        <f t="shared" ref="E110:E136" si="7">+IFERROR(IF(D110/C110&gt;0,D110/C110,"X"),"X")</f>
        <v>0.86280542226235601</v>
      </c>
      <c r="F110" s="254">
        <v>0.53600000000000003</v>
      </c>
      <c r="G110" s="249">
        <v>0.51200000000000001</v>
      </c>
      <c r="H110" s="335">
        <f t="shared" ref="H110:H137" si="8">+(G110-F110)*100</f>
        <v>-2.4000000000000021</v>
      </c>
      <c r="I110" s="277"/>
      <c r="J110" s="21"/>
      <c r="K110" s="21"/>
    </row>
    <row r="111" spans="1:11" ht="20.100000000000001" customHeight="1" x14ac:dyDescent="0.2">
      <c r="A111" s="22" t="s">
        <v>8</v>
      </c>
      <c r="B111" s="35" t="s">
        <v>53</v>
      </c>
      <c r="C111" s="144">
        <v>195020</v>
      </c>
      <c r="D111" s="144">
        <v>221976</v>
      </c>
      <c r="E111" s="53">
        <f t="shared" si="7"/>
        <v>1.1382217208491436</v>
      </c>
      <c r="F111" s="254">
        <v>0.14599999999999999</v>
      </c>
      <c r="G111" s="249">
        <v>0.157</v>
      </c>
      <c r="H111" s="335">
        <f t="shared" si="8"/>
        <v>1.100000000000001</v>
      </c>
      <c r="I111" s="277"/>
      <c r="J111" s="21"/>
      <c r="K111" s="21"/>
    </row>
    <row r="112" spans="1:11" ht="20.100000000000001" customHeight="1" x14ac:dyDescent="0.2">
      <c r="A112" s="22" t="s">
        <v>15</v>
      </c>
      <c r="B112" s="35" t="s">
        <v>54</v>
      </c>
      <c r="C112" s="144">
        <v>638339</v>
      </c>
      <c r="D112" s="144">
        <v>767297</v>
      </c>
      <c r="E112" s="53">
        <f t="shared" si="7"/>
        <v>1.2020211831017689</v>
      </c>
      <c r="F112" s="254">
        <v>0.26200000000000001</v>
      </c>
      <c r="G112" s="249">
        <v>0.29699999999999999</v>
      </c>
      <c r="H112" s="335">
        <f t="shared" si="8"/>
        <v>3.4999999999999973</v>
      </c>
      <c r="I112" s="277"/>
      <c r="J112" s="21"/>
      <c r="K112" s="21"/>
    </row>
    <row r="113" spans="1:11" ht="20.100000000000001" customHeight="1" x14ac:dyDescent="0.2">
      <c r="A113" s="22" t="s">
        <v>17</v>
      </c>
      <c r="B113" s="35" t="s">
        <v>55</v>
      </c>
      <c r="C113" s="144">
        <v>1078</v>
      </c>
      <c r="D113" s="144">
        <v>293</v>
      </c>
      <c r="E113" s="53">
        <f t="shared" si="7"/>
        <v>0.2717996289424861</v>
      </c>
      <c r="F113" s="254">
        <v>5.2999999999999999E-2</v>
      </c>
      <c r="G113" s="249">
        <v>0.01</v>
      </c>
      <c r="H113" s="335">
        <f t="shared" si="8"/>
        <v>-4.3</v>
      </c>
      <c r="I113" s="277"/>
      <c r="J113" s="21"/>
      <c r="K113" s="21"/>
    </row>
    <row r="114" spans="1:11" ht="20.100000000000001" customHeight="1" x14ac:dyDescent="0.2">
      <c r="A114" s="22" t="s">
        <v>19</v>
      </c>
      <c r="B114" s="35" t="s">
        <v>56</v>
      </c>
      <c r="C114" s="144">
        <v>0</v>
      </c>
      <c r="D114" s="144">
        <v>0</v>
      </c>
      <c r="E114" s="53" t="str">
        <f t="shared" si="7"/>
        <v>X</v>
      </c>
      <c r="F114" s="254">
        <v>0</v>
      </c>
      <c r="G114" s="249">
        <v>0</v>
      </c>
      <c r="H114" s="335">
        <f t="shared" si="8"/>
        <v>0</v>
      </c>
      <c r="I114" s="277"/>
      <c r="J114" s="21"/>
      <c r="K114" s="21"/>
    </row>
    <row r="115" spans="1:11" ht="20.100000000000001" customHeight="1" x14ac:dyDescent="0.2">
      <c r="A115" s="22" t="s">
        <v>21</v>
      </c>
      <c r="B115" s="35" t="s">
        <v>57</v>
      </c>
      <c r="C115" s="144">
        <v>396942</v>
      </c>
      <c r="D115" s="144">
        <v>466542</v>
      </c>
      <c r="E115" s="53">
        <f t="shared" si="7"/>
        <v>1.175340477953958</v>
      </c>
      <c r="F115" s="254">
        <v>7.5999999999999998E-2</v>
      </c>
      <c r="G115" s="249">
        <v>8.3000000000000004E-2</v>
      </c>
      <c r="H115" s="335">
        <f t="shared" si="8"/>
        <v>0.70000000000000062</v>
      </c>
      <c r="I115" s="277"/>
      <c r="J115" s="21"/>
      <c r="K115" s="21"/>
    </row>
    <row r="116" spans="1:11" ht="20.100000000000001" customHeight="1" x14ac:dyDescent="0.2">
      <c r="A116" s="22" t="s">
        <v>23</v>
      </c>
      <c r="B116" s="35" t="s">
        <v>58</v>
      </c>
      <c r="C116" s="144">
        <v>122522</v>
      </c>
      <c r="D116" s="144">
        <v>134397</v>
      </c>
      <c r="E116" s="53">
        <f t="shared" si="7"/>
        <v>1.0969213692234865</v>
      </c>
      <c r="F116" s="254">
        <v>0.76900000000000002</v>
      </c>
      <c r="G116" s="249">
        <v>0.78200000000000003</v>
      </c>
      <c r="H116" s="335">
        <f t="shared" si="8"/>
        <v>1.3000000000000012</v>
      </c>
      <c r="I116" s="277"/>
      <c r="J116" s="21"/>
      <c r="K116" s="21"/>
    </row>
    <row r="117" spans="1:11" ht="20.100000000000001" customHeight="1" x14ac:dyDescent="0.2">
      <c r="A117" s="22" t="s">
        <v>25</v>
      </c>
      <c r="B117" s="35" t="s">
        <v>59</v>
      </c>
      <c r="C117" s="144">
        <v>19022</v>
      </c>
      <c r="D117" s="144">
        <v>18430</v>
      </c>
      <c r="E117" s="53">
        <f t="shared" si="7"/>
        <v>0.96887814109977921</v>
      </c>
      <c r="F117" s="254">
        <v>0.187</v>
      </c>
      <c r="G117" s="249">
        <v>0.17</v>
      </c>
      <c r="H117" s="335">
        <f t="shared" si="8"/>
        <v>-1.6999999999999988</v>
      </c>
      <c r="I117" s="277"/>
      <c r="J117" s="21"/>
      <c r="K117" s="21"/>
    </row>
    <row r="118" spans="1:11" ht="20.100000000000001" customHeight="1" x14ac:dyDescent="0.2">
      <c r="A118" s="22" t="s">
        <v>27</v>
      </c>
      <c r="B118" s="35" t="s">
        <v>60</v>
      </c>
      <c r="C118" s="144">
        <v>721876</v>
      </c>
      <c r="D118" s="144">
        <v>756457</v>
      </c>
      <c r="E118" s="53">
        <f t="shared" si="7"/>
        <v>1.0479043492234124</v>
      </c>
      <c r="F118" s="254">
        <v>0.49399999999999999</v>
      </c>
      <c r="G118" s="249">
        <v>0.49</v>
      </c>
      <c r="H118" s="335">
        <f t="shared" si="8"/>
        <v>-0.40000000000000036</v>
      </c>
      <c r="I118" s="277"/>
      <c r="J118" s="21"/>
      <c r="K118" s="21"/>
    </row>
    <row r="119" spans="1:11" ht="20.100000000000001" customHeight="1" x14ac:dyDescent="0.2">
      <c r="A119" s="22" t="s">
        <v>29</v>
      </c>
      <c r="B119" s="35" t="s">
        <v>61</v>
      </c>
      <c r="C119" s="144">
        <v>12604</v>
      </c>
      <c r="D119" s="144">
        <v>11201</v>
      </c>
      <c r="E119" s="53">
        <f t="shared" si="7"/>
        <v>0.88868613138686137</v>
      </c>
      <c r="F119" s="254">
        <v>0.13500000000000001</v>
      </c>
      <c r="G119" s="249">
        <v>0.11799999999999999</v>
      </c>
      <c r="H119" s="335">
        <f t="shared" si="8"/>
        <v>-1.7000000000000015</v>
      </c>
      <c r="I119" s="277"/>
      <c r="J119" s="21"/>
      <c r="K119" s="21"/>
    </row>
    <row r="120" spans="1:11" ht="20.100000000000001" customHeight="1" x14ac:dyDescent="0.2">
      <c r="A120" s="22" t="s">
        <v>31</v>
      </c>
      <c r="B120" s="35" t="s">
        <v>62</v>
      </c>
      <c r="C120" s="144">
        <v>289817</v>
      </c>
      <c r="D120" s="144">
        <v>324530</v>
      </c>
      <c r="E120" s="53">
        <f t="shared" si="7"/>
        <v>1.1197755825227644</v>
      </c>
      <c r="F120" s="254">
        <v>0.29199999999999998</v>
      </c>
      <c r="G120" s="249">
        <v>0.28799999999999998</v>
      </c>
      <c r="H120" s="335">
        <f t="shared" si="8"/>
        <v>-0.40000000000000036</v>
      </c>
      <c r="I120" s="277"/>
      <c r="J120" s="21"/>
      <c r="K120" s="21"/>
    </row>
    <row r="121" spans="1:11" ht="20.100000000000001" customHeight="1" x14ac:dyDescent="0.2">
      <c r="A121" s="22" t="s">
        <v>33</v>
      </c>
      <c r="B121" s="35" t="s">
        <v>63</v>
      </c>
      <c r="C121" s="144">
        <v>70327</v>
      </c>
      <c r="D121" s="144">
        <v>42886</v>
      </c>
      <c r="E121" s="53">
        <f t="shared" si="7"/>
        <v>0.60980846616519968</v>
      </c>
      <c r="F121" s="254">
        <v>0.55900000000000005</v>
      </c>
      <c r="G121" s="249">
        <v>0.38900000000000001</v>
      </c>
      <c r="H121" s="335">
        <f t="shared" si="8"/>
        <v>-17.000000000000004</v>
      </c>
      <c r="I121" s="277"/>
      <c r="J121" s="21"/>
      <c r="K121" s="21"/>
    </row>
    <row r="122" spans="1:11" ht="20.100000000000001" customHeight="1" x14ac:dyDescent="0.2">
      <c r="A122" s="22" t="s">
        <v>35</v>
      </c>
      <c r="B122" s="35" t="s">
        <v>64</v>
      </c>
      <c r="C122" s="144">
        <v>564347</v>
      </c>
      <c r="D122" s="144">
        <v>503271</v>
      </c>
      <c r="E122" s="53">
        <f t="shared" si="7"/>
        <v>0.89177580460248751</v>
      </c>
      <c r="F122" s="254">
        <v>0.61699999999999999</v>
      </c>
      <c r="G122" s="249">
        <v>0.64</v>
      </c>
      <c r="H122" s="335">
        <f t="shared" si="8"/>
        <v>2.300000000000002</v>
      </c>
      <c r="I122" s="277"/>
      <c r="J122" s="21"/>
      <c r="K122" s="21"/>
    </row>
    <row r="123" spans="1:11" ht="20.100000000000001" customHeight="1" x14ac:dyDescent="0.2">
      <c r="A123" s="22" t="s">
        <v>37</v>
      </c>
      <c r="B123" s="35" t="s">
        <v>65</v>
      </c>
      <c r="C123" s="144">
        <v>22954</v>
      </c>
      <c r="D123" s="144">
        <v>23063</v>
      </c>
      <c r="E123" s="53">
        <f t="shared" si="7"/>
        <v>1.0047486276901629</v>
      </c>
      <c r="F123" s="254">
        <v>0.52800000000000002</v>
      </c>
      <c r="G123" s="249">
        <v>0.48799999999999999</v>
      </c>
      <c r="H123" s="335">
        <f t="shared" si="8"/>
        <v>-4.0000000000000036</v>
      </c>
      <c r="I123" s="277"/>
      <c r="J123" s="21"/>
      <c r="K123" s="21"/>
    </row>
    <row r="124" spans="1:11" ht="20.100000000000001" customHeight="1" x14ac:dyDescent="0.2">
      <c r="A124" s="22" t="s">
        <v>39</v>
      </c>
      <c r="B124" s="35" t="s">
        <v>66</v>
      </c>
      <c r="C124" s="144">
        <v>0</v>
      </c>
      <c r="D124" s="144">
        <v>0</v>
      </c>
      <c r="E124" s="53" t="str">
        <f t="shared" si="7"/>
        <v>X</v>
      </c>
      <c r="F124" s="254">
        <v>1E-3</v>
      </c>
      <c r="G124" s="249">
        <v>1E-3</v>
      </c>
      <c r="H124" s="335">
        <f t="shared" si="8"/>
        <v>0</v>
      </c>
      <c r="I124" s="277"/>
      <c r="J124" s="21"/>
      <c r="K124" s="21"/>
    </row>
    <row r="125" spans="1:11" ht="20.100000000000001" customHeight="1" x14ac:dyDescent="0.2">
      <c r="A125" s="22" t="s">
        <v>41</v>
      </c>
      <c r="B125" s="35" t="s">
        <v>67</v>
      </c>
      <c r="C125" s="144">
        <v>64308</v>
      </c>
      <c r="D125" s="144">
        <v>64176</v>
      </c>
      <c r="E125" s="53">
        <f t="shared" si="7"/>
        <v>0.99794737824220936</v>
      </c>
      <c r="F125" s="254">
        <v>0.19600000000000001</v>
      </c>
      <c r="G125" s="249">
        <v>0.158</v>
      </c>
      <c r="H125" s="335">
        <f t="shared" si="8"/>
        <v>-3.8000000000000007</v>
      </c>
      <c r="I125" s="277"/>
      <c r="J125" s="21"/>
      <c r="K125" s="21"/>
    </row>
    <row r="126" spans="1:11" ht="20.100000000000001" customHeight="1" x14ac:dyDescent="0.2">
      <c r="A126" s="22" t="s">
        <v>43</v>
      </c>
      <c r="B126" s="35" t="s">
        <v>68</v>
      </c>
      <c r="C126" s="144">
        <v>42336</v>
      </c>
      <c r="D126" s="144">
        <v>73792</v>
      </c>
      <c r="E126" s="53">
        <f t="shared" si="7"/>
        <v>1.743008314436886</v>
      </c>
      <c r="F126" s="254">
        <v>0.08</v>
      </c>
      <c r="G126" s="249">
        <v>0.128</v>
      </c>
      <c r="H126" s="335">
        <f t="shared" si="8"/>
        <v>4.8</v>
      </c>
      <c r="I126" s="277"/>
      <c r="J126" s="21"/>
      <c r="K126" s="21"/>
    </row>
    <row r="127" spans="1:11" ht="20.100000000000001" customHeight="1" x14ac:dyDescent="0.2">
      <c r="A127" s="22" t="s">
        <v>45</v>
      </c>
      <c r="B127" s="35" t="s">
        <v>69</v>
      </c>
      <c r="C127" s="144">
        <v>874673</v>
      </c>
      <c r="D127" s="144">
        <v>852709</v>
      </c>
      <c r="E127" s="53">
        <f t="shared" si="7"/>
        <v>0.97488890133798578</v>
      </c>
      <c r="F127" s="254">
        <v>8.5000000000000006E-2</v>
      </c>
      <c r="G127" s="249">
        <v>8.2000000000000003E-2</v>
      </c>
      <c r="H127" s="335">
        <f t="shared" si="8"/>
        <v>-0.30000000000000027</v>
      </c>
      <c r="I127" s="277"/>
      <c r="J127" s="21"/>
      <c r="K127" s="21"/>
    </row>
    <row r="128" spans="1:11" ht="20.100000000000001" customHeight="1" x14ac:dyDescent="0.2">
      <c r="A128" s="22" t="s">
        <v>47</v>
      </c>
      <c r="B128" s="35" t="s">
        <v>70</v>
      </c>
      <c r="C128" s="144">
        <v>177309</v>
      </c>
      <c r="D128" s="144">
        <v>403140</v>
      </c>
      <c r="E128" s="53">
        <f t="shared" si="7"/>
        <v>2.2736578515472989</v>
      </c>
      <c r="F128" s="254">
        <v>0.55700000000000005</v>
      </c>
      <c r="G128" s="249">
        <v>0.72899999999999998</v>
      </c>
      <c r="H128" s="335">
        <f t="shared" si="8"/>
        <v>17.199999999999992</v>
      </c>
      <c r="I128" s="277"/>
      <c r="J128" s="21"/>
      <c r="K128" s="21"/>
    </row>
    <row r="129" spans="1:11" ht="20.100000000000001" customHeight="1" x14ac:dyDescent="0.2">
      <c r="A129" s="22" t="s">
        <v>49</v>
      </c>
      <c r="B129" s="35" t="s">
        <v>71</v>
      </c>
      <c r="C129" s="144">
        <v>37</v>
      </c>
      <c r="D129" s="144">
        <v>36</v>
      </c>
      <c r="E129" s="53">
        <f t="shared" si="7"/>
        <v>0.97297297297297303</v>
      </c>
      <c r="F129" s="254">
        <v>1E-3</v>
      </c>
      <c r="G129" s="249">
        <v>1E-3</v>
      </c>
      <c r="H129" s="335">
        <f t="shared" si="8"/>
        <v>0</v>
      </c>
      <c r="I129" s="277"/>
      <c r="J129" s="21"/>
      <c r="K129" s="21"/>
    </row>
    <row r="130" spans="1:11" ht="20.100000000000001" customHeight="1" x14ac:dyDescent="0.2">
      <c r="A130" s="22" t="s">
        <v>72</v>
      </c>
      <c r="B130" s="35" t="s">
        <v>73</v>
      </c>
      <c r="C130" s="144">
        <v>11692</v>
      </c>
      <c r="D130" s="144">
        <v>5496</v>
      </c>
      <c r="E130" s="53">
        <f t="shared" si="7"/>
        <v>0.47006500171057131</v>
      </c>
      <c r="F130" s="254">
        <v>0.21199999999999999</v>
      </c>
      <c r="G130" s="249">
        <v>0.127</v>
      </c>
      <c r="H130" s="335">
        <f t="shared" si="8"/>
        <v>-8.5</v>
      </c>
      <c r="I130" s="277"/>
      <c r="J130" s="21"/>
      <c r="K130" s="21"/>
    </row>
    <row r="131" spans="1:11" ht="20.100000000000001" customHeight="1" x14ac:dyDescent="0.2">
      <c r="A131" s="22" t="s">
        <v>74</v>
      </c>
      <c r="B131" s="35" t="s">
        <v>75</v>
      </c>
      <c r="C131" s="144">
        <v>267</v>
      </c>
      <c r="D131" s="144">
        <v>906</v>
      </c>
      <c r="E131" s="53">
        <f t="shared" si="7"/>
        <v>3.393258426966292</v>
      </c>
      <c r="F131" s="254">
        <v>4.0000000000000001E-3</v>
      </c>
      <c r="G131" s="249">
        <v>1.2E-2</v>
      </c>
      <c r="H131" s="335">
        <f t="shared" si="8"/>
        <v>0.8</v>
      </c>
      <c r="I131" s="277"/>
      <c r="J131" s="21"/>
      <c r="K131" s="21"/>
    </row>
    <row r="132" spans="1:11" ht="20.100000000000001" customHeight="1" x14ac:dyDescent="0.2">
      <c r="A132" s="22" t="s">
        <v>76</v>
      </c>
      <c r="B132" s="35" t="s">
        <v>77</v>
      </c>
      <c r="C132" s="144">
        <v>291579</v>
      </c>
      <c r="D132" s="144">
        <v>266716</v>
      </c>
      <c r="E132" s="53">
        <f t="shared" si="7"/>
        <v>0.91472979878523486</v>
      </c>
      <c r="F132" s="254">
        <v>0.56200000000000006</v>
      </c>
      <c r="G132" s="249">
        <v>0.58499999999999996</v>
      </c>
      <c r="H132" s="335">
        <f t="shared" si="8"/>
        <v>2.2999999999999909</v>
      </c>
      <c r="I132" s="277"/>
      <c r="J132" s="21"/>
      <c r="K132" s="21"/>
    </row>
    <row r="133" spans="1:11" ht="20.100000000000001" customHeight="1" x14ac:dyDescent="0.2">
      <c r="A133" s="22" t="s">
        <v>78</v>
      </c>
      <c r="B133" s="35" t="s">
        <v>79</v>
      </c>
      <c r="C133" s="144">
        <v>119361</v>
      </c>
      <c r="D133" s="144">
        <v>127379</v>
      </c>
      <c r="E133" s="53">
        <f t="shared" si="7"/>
        <v>1.0671743701879173</v>
      </c>
      <c r="F133" s="254">
        <v>0.39500000000000002</v>
      </c>
      <c r="G133" s="249">
        <v>0.41699999999999998</v>
      </c>
      <c r="H133" s="335">
        <f t="shared" si="8"/>
        <v>2.1999999999999966</v>
      </c>
      <c r="I133" s="277"/>
      <c r="J133" s="21"/>
      <c r="K133" s="21"/>
    </row>
    <row r="134" spans="1:11" ht="20.100000000000001" customHeight="1" x14ac:dyDescent="0.2">
      <c r="A134" s="22" t="s">
        <v>80</v>
      </c>
      <c r="B134" s="35" t="s">
        <v>81</v>
      </c>
      <c r="C134" s="144">
        <v>915816</v>
      </c>
      <c r="D134" s="144">
        <v>1141679</v>
      </c>
      <c r="E134" s="53">
        <f t="shared" si="7"/>
        <v>1.2466248678773901</v>
      </c>
      <c r="F134" s="254">
        <v>0.42099999999999999</v>
      </c>
      <c r="G134" s="249">
        <v>0.436</v>
      </c>
      <c r="H134" s="335">
        <f t="shared" si="8"/>
        <v>1.5000000000000013</v>
      </c>
      <c r="I134" s="277"/>
      <c r="J134" s="21"/>
      <c r="K134" s="21"/>
    </row>
    <row r="135" spans="1:11" ht="20.100000000000001" customHeight="1" x14ac:dyDescent="0.2">
      <c r="A135" s="22" t="s">
        <v>82</v>
      </c>
      <c r="B135" s="35" t="s">
        <v>83</v>
      </c>
      <c r="C135" s="144">
        <v>263402</v>
      </c>
      <c r="D135" s="144">
        <v>341545</v>
      </c>
      <c r="E135" s="53">
        <f t="shared" si="7"/>
        <v>1.2966682105678773</v>
      </c>
      <c r="F135" s="254">
        <v>4.4999999999999998E-2</v>
      </c>
      <c r="G135" s="249">
        <v>5.0999999999999997E-2</v>
      </c>
      <c r="H135" s="335">
        <f t="shared" si="8"/>
        <v>0.59999999999999987</v>
      </c>
      <c r="I135" s="277"/>
      <c r="J135" s="21"/>
      <c r="K135" s="21"/>
    </row>
    <row r="136" spans="1:11" ht="20.100000000000001" customHeight="1" thickBot="1" x14ac:dyDescent="0.25">
      <c r="A136" s="22" t="s">
        <v>84</v>
      </c>
      <c r="B136" s="17" t="s">
        <v>85</v>
      </c>
      <c r="C136" s="144">
        <v>0</v>
      </c>
      <c r="D136" s="144">
        <v>0</v>
      </c>
      <c r="E136" s="53" t="str">
        <f t="shared" si="7"/>
        <v>X</v>
      </c>
      <c r="F136" s="254">
        <v>0</v>
      </c>
      <c r="G136" s="249">
        <v>0</v>
      </c>
      <c r="H136" s="335">
        <f t="shared" si="8"/>
        <v>0</v>
      </c>
      <c r="I136" s="277"/>
      <c r="J136" s="21"/>
      <c r="K136" s="21"/>
    </row>
    <row r="137" spans="1:11" ht="20.100000000000001" customHeight="1" thickBot="1" x14ac:dyDescent="0.25">
      <c r="A137" s="92"/>
      <c r="B137" s="39" t="s">
        <v>10</v>
      </c>
      <c r="C137" s="145">
        <f>SUM(C110:C136)</f>
        <v>6006102</v>
      </c>
      <c r="D137" s="145">
        <f>SUM(D110:D136)</f>
        <v>6712259</v>
      </c>
      <c r="E137" s="28">
        <f>+IF(C137=0,"X",D137/C137)</f>
        <v>1.1175732613265643</v>
      </c>
      <c r="F137" s="248">
        <v>0.17699999999999999</v>
      </c>
      <c r="G137" s="349">
        <v>0.185</v>
      </c>
      <c r="H137" s="334">
        <f t="shared" si="8"/>
        <v>0.80000000000000071</v>
      </c>
      <c r="I137" s="277"/>
      <c r="J137" s="21"/>
      <c r="K137" s="21"/>
    </row>
    <row r="138" spans="1:11" ht="20.100000000000001" customHeight="1" x14ac:dyDescent="0.2">
      <c r="A138" s="94"/>
      <c r="B138" s="64"/>
      <c r="C138" s="41"/>
      <c r="D138" s="41"/>
      <c r="E138" s="21"/>
      <c r="F138" s="21"/>
      <c r="G138" s="21"/>
      <c r="H138" s="21"/>
    </row>
    <row r="139" spans="1:11" s="97" customFormat="1" ht="20.100000000000001" customHeight="1" x14ac:dyDescent="0.2">
      <c r="A139" s="409" t="s">
        <v>199</v>
      </c>
      <c r="B139" s="409"/>
      <c r="C139" s="409"/>
      <c r="D139" s="409"/>
      <c r="E139" s="409"/>
      <c r="F139" s="409"/>
      <c r="G139" s="409"/>
      <c r="H139" s="409"/>
    </row>
    <row r="140" spans="1:11" s="97" customFormat="1" ht="20.100000000000001" customHeight="1" thickBot="1" x14ac:dyDescent="0.25">
      <c r="A140" s="98"/>
      <c r="B140" s="98"/>
      <c r="C140" s="98"/>
      <c r="D140" s="98"/>
      <c r="E140" s="98"/>
      <c r="F140" s="98"/>
      <c r="G140" s="98"/>
      <c r="H140" s="98"/>
    </row>
    <row r="141" spans="1:11" ht="31.5" customHeight="1" thickBot="1" x14ac:dyDescent="0.25">
      <c r="A141" s="431" t="s">
        <v>1</v>
      </c>
      <c r="B141" s="431" t="s">
        <v>2</v>
      </c>
      <c r="C141" s="420" t="s">
        <v>198</v>
      </c>
      <c r="D141" s="421"/>
      <c r="E141" s="118" t="s">
        <v>4</v>
      </c>
      <c r="F141" s="420" t="s">
        <v>197</v>
      </c>
      <c r="G141" s="443"/>
      <c r="H141" s="421"/>
    </row>
    <row r="142" spans="1:11" ht="20.100000000000001" customHeight="1" thickBot="1" x14ac:dyDescent="0.25">
      <c r="A142" s="432"/>
      <c r="B142" s="432"/>
      <c r="C142" s="34">
        <f>+C5</f>
        <v>2024</v>
      </c>
      <c r="D142" s="34">
        <f>+D5</f>
        <v>2025</v>
      </c>
      <c r="E142" s="34" t="str">
        <f>+E5</f>
        <v>24/25</v>
      </c>
      <c r="F142" s="34">
        <f>+F5</f>
        <v>2024</v>
      </c>
      <c r="G142" s="34">
        <f>+G5</f>
        <v>2025</v>
      </c>
      <c r="H142" s="16" t="s">
        <v>170</v>
      </c>
    </row>
    <row r="143" spans="1:11" ht="20.100000000000001" customHeight="1" x14ac:dyDescent="0.2">
      <c r="A143" s="99" t="s">
        <v>6</v>
      </c>
      <c r="B143" s="161" t="s">
        <v>246</v>
      </c>
      <c r="C143" s="137">
        <v>34</v>
      </c>
      <c r="D143" s="137">
        <v>108</v>
      </c>
      <c r="E143" s="53">
        <v>3.1469999999999998</v>
      </c>
      <c r="F143" s="241">
        <v>0</v>
      </c>
      <c r="G143" s="241">
        <v>0</v>
      </c>
      <c r="H143" s="335">
        <f>+(G143-F143)*100</f>
        <v>0</v>
      </c>
      <c r="I143" s="277"/>
      <c r="J143" s="21"/>
      <c r="K143" s="21"/>
    </row>
    <row r="144" spans="1:11" ht="20.100000000000001" customHeight="1" thickBot="1" x14ac:dyDescent="0.25">
      <c r="A144" s="105" t="s">
        <v>8</v>
      </c>
      <c r="B144" s="165" t="s">
        <v>247</v>
      </c>
      <c r="C144" s="138">
        <v>4187250</v>
      </c>
      <c r="D144" s="138">
        <v>4524764</v>
      </c>
      <c r="E144" s="53">
        <v>1.081</v>
      </c>
      <c r="F144" s="244">
        <v>6.7000000000000004E-2</v>
      </c>
      <c r="G144" s="244">
        <v>6.9000000000000006E-2</v>
      </c>
      <c r="H144" s="335">
        <f>+(G144-F144)*100</f>
        <v>0.20000000000000018</v>
      </c>
      <c r="I144" s="277"/>
      <c r="J144" s="21"/>
      <c r="K144" s="21"/>
    </row>
    <row r="145" spans="1:11" s="97" customFormat="1" ht="20.100000000000001" customHeight="1" thickBot="1" x14ac:dyDescent="0.25">
      <c r="A145" s="106"/>
      <c r="B145" s="107" t="s">
        <v>121</v>
      </c>
      <c r="C145" s="348">
        <f>SUM(C143:C144)</f>
        <v>4187284</v>
      </c>
      <c r="D145" s="348">
        <f>SUM(D143:D144)</f>
        <v>4524872</v>
      </c>
      <c r="E145" s="28">
        <f>+IF(C145=0,"X",D145/C145)</f>
        <v>1.080622188511694</v>
      </c>
      <c r="F145" s="347">
        <v>4.9000000000000002E-2</v>
      </c>
      <c r="G145" s="347">
        <v>0.05</v>
      </c>
      <c r="H145" s="334">
        <f>+(G145-F145)*100</f>
        <v>0.10000000000000009</v>
      </c>
      <c r="I145" s="277"/>
      <c r="J145" s="21"/>
      <c r="K145" s="21"/>
    </row>
    <row r="146" spans="1:11" ht="20.100000000000001" customHeight="1" x14ac:dyDescent="0.2">
      <c r="C146" s="21"/>
      <c r="D146" s="21"/>
      <c r="E146" s="38"/>
      <c r="F146" s="38"/>
    </row>
    <row r="147" spans="1:11" s="97" customFormat="1" ht="20.100000000000001" customHeight="1" x14ac:dyDescent="0.2">
      <c r="A147" s="409" t="s">
        <v>196</v>
      </c>
      <c r="B147" s="409"/>
      <c r="C147" s="409"/>
      <c r="D147" s="409"/>
      <c r="E147" s="409"/>
      <c r="F147" s="409"/>
      <c r="G147" s="409"/>
      <c r="H147" s="409"/>
    </row>
    <row r="148" spans="1:11" s="97" customFormat="1" ht="20.100000000000001" customHeight="1" thickBot="1" x14ac:dyDescent="0.25">
      <c r="A148" s="98"/>
      <c r="B148" s="98"/>
      <c r="C148" s="98"/>
      <c r="D148" s="98"/>
      <c r="E148" s="98"/>
      <c r="F148" s="98"/>
      <c r="G148" s="98"/>
      <c r="H148" s="98"/>
    </row>
    <row r="149" spans="1:11" ht="20.100000000000001" customHeight="1" x14ac:dyDescent="0.2">
      <c r="A149" s="431" t="s">
        <v>1</v>
      </c>
      <c r="B149" s="431" t="s">
        <v>2</v>
      </c>
      <c r="C149" s="410" t="s">
        <v>195</v>
      </c>
      <c r="D149" s="411"/>
      <c r="E149" s="431" t="s">
        <v>4</v>
      </c>
      <c r="F149" s="410" t="s">
        <v>194</v>
      </c>
      <c r="G149" s="441"/>
      <c r="H149" s="411"/>
    </row>
    <row r="150" spans="1:11" ht="37.5" customHeight="1" thickBot="1" x14ac:dyDescent="0.25">
      <c r="A150" s="440"/>
      <c r="B150" s="440"/>
      <c r="C150" s="412"/>
      <c r="D150" s="413"/>
      <c r="E150" s="432"/>
      <c r="F150" s="412"/>
      <c r="G150" s="442"/>
      <c r="H150" s="413"/>
    </row>
    <row r="151" spans="1:11" ht="20.100000000000001" customHeight="1" thickBot="1" x14ac:dyDescent="0.25">
      <c r="A151" s="432"/>
      <c r="B151" s="432"/>
      <c r="C151" s="34">
        <f>+C5</f>
        <v>2024</v>
      </c>
      <c r="D151" s="34">
        <f>+D5</f>
        <v>2025</v>
      </c>
      <c r="E151" s="34" t="str">
        <f>+E5</f>
        <v>24/25</v>
      </c>
      <c r="F151" s="34">
        <f>+F5</f>
        <v>2024</v>
      </c>
      <c r="G151" s="34">
        <f>+G5</f>
        <v>2025</v>
      </c>
      <c r="H151" s="16" t="s">
        <v>170</v>
      </c>
    </row>
    <row r="152" spans="1:11" ht="20.100000000000001" customHeight="1" x14ac:dyDescent="0.2">
      <c r="A152" s="99" t="s">
        <v>6</v>
      </c>
      <c r="B152" s="161" t="s">
        <v>246</v>
      </c>
      <c r="C152" s="137">
        <v>0</v>
      </c>
      <c r="D152" s="137">
        <v>0</v>
      </c>
      <c r="E152" s="53" t="s">
        <v>193</v>
      </c>
      <c r="F152" s="241">
        <v>0</v>
      </c>
      <c r="G152" s="241">
        <v>0</v>
      </c>
      <c r="H152" s="335">
        <f>+(G152-F152)*100</f>
        <v>0</v>
      </c>
      <c r="I152" s="277"/>
      <c r="J152" s="21"/>
      <c r="K152" s="21"/>
    </row>
    <row r="153" spans="1:11" ht="20.100000000000001" customHeight="1" thickBot="1" x14ac:dyDescent="0.25">
      <c r="A153" s="105" t="s">
        <v>8</v>
      </c>
      <c r="B153" s="165" t="s">
        <v>247</v>
      </c>
      <c r="C153" s="138">
        <v>1948127</v>
      </c>
      <c r="D153" s="138">
        <v>2348186</v>
      </c>
      <c r="E153" s="53">
        <v>1.2050000000000001</v>
      </c>
      <c r="F153" s="244">
        <v>5.7000000000000002E-2</v>
      </c>
      <c r="G153" s="244">
        <v>6.5000000000000002E-2</v>
      </c>
      <c r="H153" s="335">
        <f>+(G153-F153)*100</f>
        <v>0.8</v>
      </c>
      <c r="I153" s="277"/>
      <c r="J153" s="21"/>
      <c r="K153" s="21"/>
    </row>
    <row r="154" spans="1:11" s="97" customFormat="1" ht="19.5" customHeight="1" thickBot="1" x14ac:dyDescent="0.25">
      <c r="A154" s="106"/>
      <c r="B154" s="107" t="s">
        <v>121</v>
      </c>
      <c r="C154" s="348">
        <f>SUM(C152:C153)</f>
        <v>1948127</v>
      </c>
      <c r="D154" s="348">
        <f>SUM(D152:D153)</f>
        <v>2348186</v>
      </c>
      <c r="E154" s="28">
        <f>+IF(C154=0,"X",D154/C154)</f>
        <v>1.2053557083290771</v>
      </c>
      <c r="F154" s="347">
        <v>3.9E-2</v>
      </c>
      <c r="G154" s="347">
        <v>4.3999999999999997E-2</v>
      </c>
      <c r="H154" s="334">
        <f>+(G154-F154)*100</f>
        <v>0.49999999999999978</v>
      </c>
      <c r="I154" s="277"/>
      <c r="J154" s="21"/>
      <c r="K154" s="21"/>
    </row>
    <row r="155" spans="1:11" x14ac:dyDescent="0.2">
      <c r="C155" s="21"/>
      <c r="D155" s="21"/>
      <c r="E155" s="38"/>
      <c r="F155" s="38"/>
    </row>
    <row r="156" spans="1:11" x14ac:dyDescent="0.2">
      <c r="C156" s="21"/>
      <c r="D156" s="21"/>
    </row>
  </sheetData>
  <mergeCells count="36">
    <mergeCell ref="A36:H36"/>
    <mergeCell ref="A1:H1"/>
    <mergeCell ref="C4:D4"/>
    <mergeCell ref="F4:H4"/>
    <mergeCell ref="A10:H10"/>
    <mergeCell ref="F12:H12"/>
    <mergeCell ref="F80:H81"/>
    <mergeCell ref="C38:D38"/>
    <mergeCell ref="F38:H38"/>
    <mergeCell ref="A69:H69"/>
    <mergeCell ref="B71:B73"/>
    <mergeCell ref="C71:D72"/>
    <mergeCell ref="E71:E72"/>
    <mergeCell ref="F71:H72"/>
    <mergeCell ref="A78:H78"/>
    <mergeCell ref="A80:A82"/>
    <mergeCell ref="B80:B82"/>
    <mergeCell ref="C80:D81"/>
    <mergeCell ref="E80:E81"/>
    <mergeCell ref="A139:H139"/>
    <mergeCell ref="A141:A142"/>
    <mergeCell ref="B141:B142"/>
    <mergeCell ref="C141:D141"/>
    <mergeCell ref="F141:H141"/>
    <mergeCell ref="A105:H105"/>
    <mergeCell ref="A107:A109"/>
    <mergeCell ref="B107:B109"/>
    <mergeCell ref="C107:D108"/>
    <mergeCell ref="E107:E108"/>
    <mergeCell ref="F107:H108"/>
    <mergeCell ref="A147:H147"/>
    <mergeCell ref="A149:A151"/>
    <mergeCell ref="B149:B151"/>
    <mergeCell ref="C149:D150"/>
    <mergeCell ref="E149:E150"/>
    <mergeCell ref="F149:H150"/>
  </mergeCells>
  <conditionalFormatting sqref="J6:K8 J14:K34 J40:K67 J74:K76 J83:K103 J110:K137 J143:K145 J152:K154">
    <cfRule type="cellIs" dxfId="3" priority="1" operator="notEqual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47" fitToHeight="8" orientation="portrait" r:id="rId1"/>
  <headerFooter alignWithMargins="0"/>
  <rowBreaks count="3" manualBreakCount="3">
    <brk id="35" max="7" man="1"/>
    <brk id="77" max="7" man="1"/>
    <brk id="13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C2E08-143B-4917-91EA-A1813EF30E4E}">
  <dimension ref="A1:H429"/>
  <sheetViews>
    <sheetView showGridLines="0" zoomScale="80" zoomScaleNormal="80" zoomScaleSheetLayoutView="100" workbookViewId="0">
      <selection activeCell="M13" sqref="M13"/>
    </sheetView>
  </sheetViews>
  <sheetFormatPr defaultColWidth="9.140625" defaultRowHeight="12.75" x14ac:dyDescent="0.2"/>
  <cols>
    <col min="1" max="1" width="4" style="151" customWidth="1"/>
    <col min="2" max="2" width="37.7109375" style="151" customWidth="1"/>
    <col min="3" max="5" width="19.42578125" style="180" customWidth="1"/>
    <col min="6" max="6" width="6.28515625" style="151" customWidth="1"/>
    <col min="7" max="16384" width="9.140625" style="151"/>
  </cols>
  <sheetData>
    <row r="1" spans="1:7" ht="20.100000000000001" customHeight="1" x14ac:dyDescent="0.2">
      <c r="A1" s="433" t="s">
        <v>190</v>
      </c>
      <c r="B1" s="433"/>
      <c r="C1" s="433"/>
      <c r="D1" s="433"/>
      <c r="E1" s="433"/>
    </row>
    <row r="2" spans="1:7" ht="20.100000000000001" customHeight="1" x14ac:dyDescent="0.2">
      <c r="A2" s="149"/>
      <c r="B2" s="149"/>
      <c r="C2" s="149"/>
      <c r="D2" s="149"/>
      <c r="E2" s="149"/>
    </row>
    <row r="3" spans="1:7" ht="20.100000000000001" customHeight="1" thickBot="1" x14ac:dyDescent="0.25">
      <c r="A3" s="340"/>
      <c r="B3" s="340"/>
      <c r="C3" s="339"/>
      <c r="D3" s="339"/>
      <c r="E3" s="339"/>
    </row>
    <row r="4" spans="1:7" ht="20.100000000000001" customHeight="1" thickBot="1" x14ac:dyDescent="0.25">
      <c r="A4" s="153" t="s">
        <v>1</v>
      </c>
      <c r="B4" s="177" t="s">
        <v>2</v>
      </c>
      <c r="C4" s="445" t="s">
        <v>190</v>
      </c>
      <c r="D4" s="446"/>
      <c r="E4" s="447"/>
    </row>
    <row r="5" spans="1:7" ht="20.100000000000001" customHeight="1" thickBot="1" x14ac:dyDescent="0.25">
      <c r="A5" s="157"/>
      <c r="B5" s="338"/>
      <c r="C5" s="34">
        <v>2024</v>
      </c>
      <c r="D5" s="34">
        <v>2025</v>
      </c>
      <c r="E5" s="345" t="s">
        <v>170</v>
      </c>
    </row>
    <row r="6" spans="1:7" ht="20.100000000000001" customHeight="1" x14ac:dyDescent="0.2">
      <c r="A6" s="160" t="s">
        <v>6</v>
      </c>
      <c r="B6" s="161" t="s">
        <v>246</v>
      </c>
      <c r="C6" s="346">
        <f>+C34</f>
        <v>0.97399999999999998</v>
      </c>
      <c r="D6" s="346">
        <f>+D34</f>
        <v>0.97299999999999998</v>
      </c>
      <c r="E6" s="335">
        <f>+(D6-C6)*100</f>
        <v>-0.10000000000000009</v>
      </c>
      <c r="F6" s="333"/>
      <c r="G6" s="316"/>
    </row>
    <row r="7" spans="1:7" ht="20.100000000000001" customHeight="1" thickBot="1" x14ac:dyDescent="0.25">
      <c r="A7" s="164" t="s">
        <v>8</v>
      </c>
      <c r="B7" s="165" t="s">
        <v>247</v>
      </c>
      <c r="C7" s="344">
        <f>+C67</f>
        <v>0.81200000000000006</v>
      </c>
      <c r="D7" s="344">
        <f>+D67</f>
        <v>0.82</v>
      </c>
      <c r="E7" s="335">
        <f>+(D7-C7)*100</f>
        <v>0.79999999999998961</v>
      </c>
      <c r="F7" s="333"/>
      <c r="G7" s="316"/>
    </row>
    <row r="8" spans="1:7" ht="20.100000000000001" customHeight="1" thickBot="1" x14ac:dyDescent="0.25">
      <c r="A8" s="106"/>
      <c r="B8" s="343" t="s">
        <v>10</v>
      </c>
      <c r="C8" s="248">
        <v>0.85699999999999998</v>
      </c>
      <c r="D8" s="247">
        <v>0.86199999999999999</v>
      </c>
      <c r="E8" s="334">
        <f>+(D8-C8)*100</f>
        <v>0.50000000000000044</v>
      </c>
      <c r="F8" s="333"/>
      <c r="G8" s="316"/>
    </row>
    <row r="9" spans="1:7" ht="20.100000000000001" customHeight="1" x14ac:dyDescent="0.2"/>
    <row r="10" spans="1:7" ht="20.100000000000001" customHeight="1" x14ac:dyDescent="0.2">
      <c r="A10" s="433" t="s">
        <v>192</v>
      </c>
      <c r="B10" s="433"/>
      <c r="C10" s="433"/>
      <c r="D10" s="433"/>
      <c r="E10" s="433"/>
    </row>
    <row r="11" spans="1:7" ht="20.100000000000001" customHeight="1" thickBot="1" x14ac:dyDescent="0.25">
      <c r="A11" s="340"/>
      <c r="B11" s="340"/>
      <c r="C11" s="339"/>
      <c r="D11" s="339"/>
      <c r="E11" s="339"/>
    </row>
    <row r="12" spans="1:7" ht="20.100000000000001" customHeight="1" thickBot="1" x14ac:dyDescent="0.25">
      <c r="A12" s="153" t="s">
        <v>1</v>
      </c>
      <c r="B12" s="177" t="s">
        <v>12</v>
      </c>
      <c r="C12" s="445" t="s">
        <v>190</v>
      </c>
      <c r="D12" s="446"/>
      <c r="E12" s="447"/>
    </row>
    <row r="13" spans="1:7" ht="20.100000000000001" customHeight="1" thickBot="1" x14ac:dyDescent="0.25">
      <c r="A13" s="157"/>
      <c r="B13" s="338"/>
      <c r="C13" s="34">
        <f>+$C$5</f>
        <v>2024</v>
      </c>
      <c r="D13" s="34">
        <f>+$D$5</f>
        <v>2025</v>
      </c>
      <c r="E13" s="16" t="s">
        <v>170</v>
      </c>
    </row>
    <row r="14" spans="1:7" ht="20.100000000000001" customHeight="1" x14ac:dyDescent="0.2">
      <c r="A14" s="22" t="s">
        <v>6</v>
      </c>
      <c r="B14" s="35" t="s">
        <v>13</v>
      </c>
      <c r="C14" s="344">
        <v>0.97299999999999998</v>
      </c>
      <c r="D14" s="336">
        <v>0.96799999999999997</v>
      </c>
      <c r="E14" s="335">
        <f t="shared" ref="E14:E34" si="0">+(D14-C14)*100</f>
        <v>-0.50000000000000044</v>
      </c>
      <c r="F14" s="333"/>
      <c r="G14" s="316"/>
    </row>
    <row r="15" spans="1:7" ht="20.100000000000001" customHeight="1" x14ac:dyDescent="0.2">
      <c r="A15" s="22" t="s">
        <v>8</v>
      </c>
      <c r="B15" s="35" t="s">
        <v>14</v>
      </c>
      <c r="C15" s="344">
        <v>0.97899999999999998</v>
      </c>
      <c r="D15" s="336">
        <v>0.97799999999999998</v>
      </c>
      <c r="E15" s="335">
        <f t="shared" si="0"/>
        <v>-0.10000000000000009</v>
      </c>
      <c r="F15" s="333"/>
      <c r="G15" s="316"/>
    </row>
    <row r="16" spans="1:7" ht="20.100000000000001" customHeight="1" x14ac:dyDescent="0.2">
      <c r="A16" s="22" t="s">
        <v>15</v>
      </c>
      <c r="B16" s="35" t="s">
        <v>16</v>
      </c>
      <c r="C16" s="344">
        <v>0.96599999999999997</v>
      </c>
      <c r="D16" s="336">
        <v>0.97399999999999998</v>
      </c>
      <c r="E16" s="335">
        <f t="shared" si="0"/>
        <v>0.80000000000000071</v>
      </c>
      <c r="F16" s="333"/>
      <c r="G16" s="316"/>
    </row>
    <row r="17" spans="1:7" ht="20.100000000000001" customHeight="1" x14ac:dyDescent="0.2">
      <c r="A17" s="22" t="s">
        <v>17</v>
      </c>
      <c r="B17" s="35" t="s">
        <v>18</v>
      </c>
      <c r="C17" s="344">
        <v>0.92100000000000004</v>
      </c>
      <c r="D17" s="336">
        <v>0.91900000000000004</v>
      </c>
      <c r="E17" s="335">
        <f t="shared" si="0"/>
        <v>-0.20000000000000018</v>
      </c>
      <c r="F17" s="333"/>
      <c r="G17" s="316"/>
    </row>
    <row r="18" spans="1:7" ht="20.100000000000001" customHeight="1" x14ac:dyDescent="0.2">
      <c r="A18" s="22" t="s">
        <v>19</v>
      </c>
      <c r="B18" s="35" t="s">
        <v>20</v>
      </c>
      <c r="C18" s="344">
        <v>1</v>
      </c>
      <c r="D18" s="336">
        <v>1</v>
      </c>
      <c r="E18" s="335">
        <f t="shared" si="0"/>
        <v>0</v>
      </c>
      <c r="F18" s="333"/>
      <c r="G18" s="316"/>
    </row>
    <row r="19" spans="1:7" ht="20.100000000000001" customHeight="1" x14ac:dyDescent="0.2">
      <c r="A19" s="22" t="s">
        <v>21</v>
      </c>
      <c r="B19" s="35" t="s">
        <v>22</v>
      </c>
      <c r="C19" s="344">
        <v>0.82699999999999996</v>
      </c>
      <c r="D19" s="336">
        <v>0.84199999999999997</v>
      </c>
      <c r="E19" s="335">
        <f t="shared" si="0"/>
        <v>1.5000000000000013</v>
      </c>
      <c r="F19" s="333"/>
      <c r="G19" s="316"/>
    </row>
    <row r="20" spans="1:7" ht="20.100000000000001" customHeight="1" x14ac:dyDescent="0.2">
      <c r="A20" s="22" t="s">
        <v>23</v>
      </c>
      <c r="B20" s="35" t="s">
        <v>24</v>
      </c>
      <c r="C20" s="344">
        <v>0.94299999999999995</v>
      </c>
      <c r="D20" s="336">
        <v>0.96099999999999997</v>
      </c>
      <c r="E20" s="335">
        <f t="shared" si="0"/>
        <v>1.8000000000000016</v>
      </c>
      <c r="F20" s="333"/>
      <c r="G20" s="316"/>
    </row>
    <row r="21" spans="1:7" ht="20.100000000000001" customHeight="1" x14ac:dyDescent="0.2">
      <c r="A21" s="22" t="s">
        <v>25</v>
      </c>
      <c r="B21" s="35" t="s">
        <v>26</v>
      </c>
      <c r="C21" s="344">
        <v>0.98499999999999999</v>
      </c>
      <c r="D21" s="336">
        <v>0.98399999999999999</v>
      </c>
      <c r="E21" s="335">
        <f t="shared" si="0"/>
        <v>-0.10000000000000009</v>
      </c>
      <c r="F21" s="333"/>
      <c r="G21" s="316"/>
    </row>
    <row r="22" spans="1:7" ht="20.100000000000001" customHeight="1" x14ac:dyDescent="0.2">
      <c r="A22" s="22" t="s">
        <v>27</v>
      </c>
      <c r="B22" s="35" t="s">
        <v>28</v>
      </c>
      <c r="C22" s="344">
        <v>0.996</v>
      </c>
      <c r="D22" s="336">
        <v>0.997</v>
      </c>
      <c r="E22" s="335">
        <f t="shared" si="0"/>
        <v>0.10000000000000009</v>
      </c>
      <c r="F22" s="333"/>
      <c r="G22" s="316"/>
    </row>
    <row r="23" spans="1:7" ht="20.100000000000001" customHeight="1" x14ac:dyDescent="0.2">
      <c r="A23" s="22" t="s">
        <v>29</v>
      </c>
      <c r="B23" s="35" t="s">
        <v>30</v>
      </c>
      <c r="C23" s="344">
        <v>0.876</v>
      </c>
      <c r="D23" s="336">
        <v>0.73899999999999999</v>
      </c>
      <c r="E23" s="335">
        <f t="shared" si="0"/>
        <v>-13.700000000000001</v>
      </c>
      <c r="F23" s="333"/>
      <c r="G23" s="316"/>
    </row>
    <row r="24" spans="1:7" ht="20.100000000000001" customHeight="1" x14ac:dyDescent="0.2">
      <c r="A24" s="22" t="s">
        <v>31</v>
      </c>
      <c r="B24" s="35" t="s">
        <v>32</v>
      </c>
      <c r="C24" s="344">
        <v>0.998</v>
      </c>
      <c r="D24" s="336">
        <v>0.998</v>
      </c>
      <c r="E24" s="335">
        <f t="shared" si="0"/>
        <v>0</v>
      </c>
      <c r="F24" s="333"/>
      <c r="G24" s="316"/>
    </row>
    <row r="25" spans="1:7" ht="20.100000000000001" customHeight="1" x14ac:dyDescent="0.2">
      <c r="A25" s="22" t="s">
        <v>33</v>
      </c>
      <c r="B25" s="35" t="s">
        <v>34</v>
      </c>
      <c r="C25" s="344">
        <v>1</v>
      </c>
      <c r="D25" s="336">
        <v>1</v>
      </c>
      <c r="E25" s="335">
        <f t="shared" si="0"/>
        <v>0</v>
      </c>
      <c r="F25" s="333"/>
      <c r="G25" s="316"/>
    </row>
    <row r="26" spans="1:7" ht="20.100000000000001" customHeight="1" x14ac:dyDescent="0.2">
      <c r="A26" s="22" t="s">
        <v>35</v>
      </c>
      <c r="B26" s="35" t="s">
        <v>36</v>
      </c>
      <c r="C26" s="344">
        <v>1</v>
      </c>
      <c r="D26" s="336">
        <v>1</v>
      </c>
      <c r="E26" s="335">
        <f t="shared" si="0"/>
        <v>0</v>
      </c>
      <c r="F26" s="333"/>
      <c r="G26" s="316"/>
    </row>
    <row r="27" spans="1:7" ht="20.100000000000001" customHeight="1" x14ac:dyDescent="0.2">
      <c r="A27" s="22" t="s">
        <v>37</v>
      </c>
      <c r="B27" s="35" t="s">
        <v>38</v>
      </c>
      <c r="C27" s="344">
        <v>0.94199999999999995</v>
      </c>
      <c r="D27" s="336">
        <v>0.97799999999999998</v>
      </c>
      <c r="E27" s="335">
        <f t="shared" si="0"/>
        <v>3.6000000000000032</v>
      </c>
      <c r="F27" s="333"/>
      <c r="G27" s="316"/>
    </row>
    <row r="28" spans="1:7" ht="20.100000000000001" customHeight="1" x14ac:dyDescent="0.2">
      <c r="A28" s="22" t="s">
        <v>39</v>
      </c>
      <c r="B28" s="35" t="s">
        <v>40</v>
      </c>
      <c r="C28" s="344">
        <v>0.94</v>
      </c>
      <c r="D28" s="336">
        <v>0.90600000000000003</v>
      </c>
      <c r="E28" s="335">
        <f t="shared" si="0"/>
        <v>-3.3999999999999919</v>
      </c>
      <c r="F28" s="333"/>
      <c r="G28" s="316"/>
    </row>
    <row r="29" spans="1:7" ht="20.100000000000001" customHeight="1" x14ac:dyDescent="0.2">
      <c r="A29" s="22" t="s">
        <v>41</v>
      </c>
      <c r="B29" s="35" t="s">
        <v>42</v>
      </c>
      <c r="C29" s="344">
        <v>0.97599999999999998</v>
      </c>
      <c r="D29" s="336">
        <v>0.97199999999999998</v>
      </c>
      <c r="E29" s="335">
        <f t="shared" si="0"/>
        <v>-0.40000000000000036</v>
      </c>
      <c r="F29" s="333"/>
      <c r="G29" s="316"/>
    </row>
    <row r="30" spans="1:7" ht="20.100000000000001" customHeight="1" x14ac:dyDescent="0.2">
      <c r="A30" s="22" t="s">
        <v>43</v>
      </c>
      <c r="B30" s="35" t="s">
        <v>44</v>
      </c>
      <c r="C30" s="344">
        <v>0.88700000000000001</v>
      </c>
      <c r="D30" s="336">
        <v>0.89100000000000001</v>
      </c>
      <c r="E30" s="335">
        <f t="shared" si="0"/>
        <v>0.40000000000000036</v>
      </c>
      <c r="F30" s="333"/>
      <c r="G30" s="316"/>
    </row>
    <row r="31" spans="1:7" ht="20.100000000000001" customHeight="1" x14ac:dyDescent="0.2">
      <c r="A31" s="22" t="s">
        <v>45</v>
      </c>
      <c r="B31" s="35" t="s">
        <v>46</v>
      </c>
      <c r="C31" s="344">
        <v>0.96199999999999997</v>
      </c>
      <c r="D31" s="336">
        <v>0.95899999999999996</v>
      </c>
      <c r="E31" s="335">
        <f t="shared" si="0"/>
        <v>-0.30000000000000027</v>
      </c>
      <c r="F31" s="333"/>
      <c r="G31" s="316"/>
    </row>
    <row r="32" spans="1:7" ht="20.100000000000001" customHeight="1" x14ac:dyDescent="0.2">
      <c r="A32" s="22" t="s">
        <v>47</v>
      </c>
      <c r="B32" s="35" t="s">
        <v>48</v>
      </c>
      <c r="C32" s="344">
        <v>0.97599999999999998</v>
      </c>
      <c r="D32" s="336">
        <v>0.97699999999999998</v>
      </c>
      <c r="E32" s="335">
        <f t="shared" si="0"/>
        <v>0.10000000000000009</v>
      </c>
      <c r="F32" s="333"/>
      <c r="G32" s="316"/>
    </row>
    <row r="33" spans="1:8" ht="20.100000000000001" customHeight="1" thickBot="1" x14ac:dyDescent="0.25">
      <c r="A33" s="22" t="s">
        <v>49</v>
      </c>
      <c r="B33" s="35" t="s">
        <v>50</v>
      </c>
      <c r="C33" s="344">
        <v>0.98199999999999998</v>
      </c>
      <c r="D33" s="336">
        <v>0.98199999999999998</v>
      </c>
      <c r="E33" s="335">
        <f t="shared" si="0"/>
        <v>0</v>
      </c>
      <c r="F33" s="333"/>
      <c r="G33" s="316"/>
    </row>
    <row r="34" spans="1:8" ht="20.100000000000001" customHeight="1" thickBot="1" x14ac:dyDescent="0.25">
      <c r="A34" s="130"/>
      <c r="B34" s="131" t="s">
        <v>10</v>
      </c>
      <c r="C34" s="248">
        <v>0.97399999999999998</v>
      </c>
      <c r="D34" s="248">
        <v>0.97299999999999998</v>
      </c>
      <c r="E34" s="334">
        <f t="shared" si="0"/>
        <v>-0.10000000000000009</v>
      </c>
      <c r="F34" s="333"/>
      <c r="G34" s="316"/>
      <c r="H34" s="43"/>
    </row>
    <row r="35" spans="1:8" ht="20.100000000000001" customHeight="1" x14ac:dyDescent="0.2">
      <c r="C35" s="332"/>
      <c r="D35" s="332"/>
      <c r="E35" s="333"/>
    </row>
    <row r="36" spans="1:8" ht="20.100000000000001" customHeight="1" x14ac:dyDescent="0.2">
      <c r="A36" s="433" t="s">
        <v>191</v>
      </c>
      <c r="B36" s="433"/>
      <c r="C36" s="433"/>
      <c r="D36" s="433"/>
      <c r="E36" s="433"/>
    </row>
    <row r="37" spans="1:8" ht="20.100000000000001" customHeight="1" thickBot="1" x14ac:dyDescent="0.25">
      <c r="A37" s="340"/>
      <c r="B37" s="340"/>
      <c r="C37" s="339"/>
      <c r="D37" s="339"/>
      <c r="E37" s="339"/>
    </row>
    <row r="38" spans="1:8" ht="20.100000000000001" customHeight="1" thickBot="1" x14ac:dyDescent="0.25">
      <c r="A38" s="153" t="s">
        <v>1</v>
      </c>
      <c r="B38" s="177" t="s">
        <v>12</v>
      </c>
      <c r="C38" s="445" t="s">
        <v>190</v>
      </c>
      <c r="D38" s="446"/>
      <c r="E38" s="447"/>
    </row>
    <row r="39" spans="1:8" ht="20.100000000000001" customHeight="1" thickBot="1" x14ac:dyDescent="0.25">
      <c r="A39" s="157"/>
      <c r="B39" s="338"/>
      <c r="C39" s="34">
        <f>+$C$5</f>
        <v>2024</v>
      </c>
      <c r="D39" s="34">
        <f>+$D$5</f>
        <v>2025</v>
      </c>
      <c r="E39" s="16" t="s">
        <v>170</v>
      </c>
    </row>
    <row r="40" spans="1:8" ht="20.100000000000001" customHeight="1" x14ac:dyDescent="0.2">
      <c r="A40" s="10" t="s">
        <v>6</v>
      </c>
      <c r="B40" s="17" t="s">
        <v>52</v>
      </c>
      <c r="C40" s="344">
        <v>0.41799999999999998</v>
      </c>
      <c r="D40" s="336">
        <v>0.33400000000000002</v>
      </c>
      <c r="E40" s="335">
        <f t="shared" ref="E40:E67" si="1">+(D40-C40)*100</f>
        <v>-8.3999999999999968</v>
      </c>
      <c r="F40" s="333"/>
      <c r="G40" s="316"/>
    </row>
    <row r="41" spans="1:8" ht="20.100000000000001" customHeight="1" x14ac:dyDescent="0.2">
      <c r="A41" s="22" t="s">
        <v>8</v>
      </c>
      <c r="B41" s="35" t="s">
        <v>53</v>
      </c>
      <c r="C41" s="344">
        <v>0.82599999999999996</v>
      </c>
      <c r="D41" s="336">
        <v>0.85299999999999998</v>
      </c>
      <c r="E41" s="335">
        <f t="shared" si="1"/>
        <v>2.7000000000000024</v>
      </c>
      <c r="F41" s="333"/>
      <c r="G41" s="316"/>
    </row>
    <row r="42" spans="1:8" ht="20.100000000000001" customHeight="1" x14ac:dyDescent="0.2">
      <c r="A42" s="22" t="s">
        <v>15</v>
      </c>
      <c r="B42" s="35" t="s">
        <v>54</v>
      </c>
      <c r="C42" s="344">
        <v>0.77600000000000002</v>
      </c>
      <c r="D42" s="336">
        <v>0.77700000000000002</v>
      </c>
      <c r="E42" s="335">
        <f t="shared" si="1"/>
        <v>0.10000000000000009</v>
      </c>
      <c r="F42" s="333"/>
      <c r="G42" s="316"/>
    </row>
    <row r="43" spans="1:8" ht="20.100000000000001" customHeight="1" x14ac:dyDescent="0.2">
      <c r="A43" s="22" t="s">
        <v>17</v>
      </c>
      <c r="B43" s="35" t="s">
        <v>55</v>
      </c>
      <c r="C43" s="344">
        <v>0.98599999999999999</v>
      </c>
      <c r="D43" s="336">
        <v>0.94699999999999995</v>
      </c>
      <c r="E43" s="335">
        <f t="shared" si="1"/>
        <v>-3.9000000000000035</v>
      </c>
      <c r="F43" s="333"/>
      <c r="G43" s="316"/>
    </row>
    <row r="44" spans="1:8" ht="20.100000000000001" customHeight="1" x14ac:dyDescent="0.2">
      <c r="A44" s="22" t="s">
        <v>19</v>
      </c>
      <c r="B44" s="35" t="s">
        <v>56</v>
      </c>
      <c r="C44" s="344">
        <v>0.96499999999999997</v>
      </c>
      <c r="D44" s="336">
        <v>0.96899999999999997</v>
      </c>
      <c r="E44" s="335">
        <f t="shared" si="1"/>
        <v>0.40000000000000036</v>
      </c>
      <c r="F44" s="333"/>
      <c r="G44" s="316"/>
    </row>
    <row r="45" spans="1:8" ht="20.100000000000001" customHeight="1" x14ac:dyDescent="0.2">
      <c r="A45" s="22" t="s">
        <v>21</v>
      </c>
      <c r="B45" s="35" t="s">
        <v>57</v>
      </c>
      <c r="C45" s="344">
        <v>0.91300000000000003</v>
      </c>
      <c r="D45" s="336">
        <v>0.93400000000000005</v>
      </c>
      <c r="E45" s="335">
        <f t="shared" si="1"/>
        <v>2.1000000000000019</v>
      </c>
      <c r="F45" s="333"/>
      <c r="G45" s="316"/>
    </row>
    <row r="46" spans="1:8" ht="20.100000000000001" customHeight="1" x14ac:dyDescent="0.2">
      <c r="A46" s="22" t="s">
        <v>23</v>
      </c>
      <c r="B46" s="35" t="s">
        <v>58</v>
      </c>
      <c r="C46" s="344">
        <v>0.20200000000000001</v>
      </c>
      <c r="D46" s="336">
        <v>0.219</v>
      </c>
      <c r="E46" s="335">
        <f t="shared" si="1"/>
        <v>1.6999999999999988</v>
      </c>
      <c r="F46" s="333"/>
      <c r="G46" s="316"/>
    </row>
    <row r="47" spans="1:8" ht="20.100000000000001" customHeight="1" x14ac:dyDescent="0.2">
      <c r="A47" s="22" t="s">
        <v>25</v>
      </c>
      <c r="B47" s="35" t="s">
        <v>59</v>
      </c>
      <c r="C47" s="344">
        <v>0.82199999999999995</v>
      </c>
      <c r="D47" s="336">
        <v>0.77</v>
      </c>
      <c r="E47" s="335">
        <f t="shared" si="1"/>
        <v>-5.199999999999994</v>
      </c>
      <c r="F47" s="333"/>
      <c r="G47" s="316"/>
    </row>
    <row r="48" spans="1:8" ht="20.100000000000001" customHeight="1" x14ac:dyDescent="0.2">
      <c r="A48" s="22" t="s">
        <v>27</v>
      </c>
      <c r="B48" s="35" t="s">
        <v>60</v>
      </c>
      <c r="C48" s="344">
        <v>0.53700000000000003</v>
      </c>
      <c r="D48" s="336">
        <v>0.50800000000000001</v>
      </c>
      <c r="E48" s="335">
        <f t="shared" si="1"/>
        <v>-2.9000000000000026</v>
      </c>
      <c r="F48" s="333"/>
      <c r="G48" s="316"/>
    </row>
    <row r="49" spans="1:7" ht="20.100000000000001" customHeight="1" x14ac:dyDescent="0.2">
      <c r="A49" s="22" t="s">
        <v>29</v>
      </c>
      <c r="B49" s="35" t="s">
        <v>61</v>
      </c>
      <c r="C49" s="344">
        <v>0.77100000000000002</v>
      </c>
      <c r="D49" s="336">
        <v>0.77500000000000002</v>
      </c>
      <c r="E49" s="335">
        <f t="shared" si="1"/>
        <v>0.40000000000000036</v>
      </c>
      <c r="F49" s="333"/>
      <c r="G49" s="316"/>
    </row>
    <row r="50" spans="1:7" ht="20.100000000000001" customHeight="1" x14ac:dyDescent="0.2">
      <c r="A50" s="22" t="s">
        <v>31</v>
      </c>
      <c r="B50" s="35" t="s">
        <v>62</v>
      </c>
      <c r="C50" s="344">
        <v>0.73299999999999998</v>
      </c>
      <c r="D50" s="336">
        <v>0.73499999999999999</v>
      </c>
      <c r="E50" s="335">
        <f t="shared" si="1"/>
        <v>0.20000000000000018</v>
      </c>
      <c r="F50" s="333"/>
      <c r="G50" s="316"/>
    </row>
    <row r="51" spans="1:7" ht="20.100000000000001" customHeight="1" x14ac:dyDescent="0.2">
      <c r="A51" s="22" t="s">
        <v>33</v>
      </c>
      <c r="B51" s="35" t="s">
        <v>63</v>
      </c>
      <c r="C51" s="344">
        <v>0.55400000000000005</v>
      </c>
      <c r="D51" s="336">
        <v>0.54600000000000004</v>
      </c>
      <c r="E51" s="335">
        <f t="shared" si="1"/>
        <v>-0.80000000000000071</v>
      </c>
      <c r="F51" s="333"/>
      <c r="G51" s="316"/>
    </row>
    <row r="52" spans="1:7" ht="20.100000000000001" customHeight="1" x14ac:dyDescent="0.2">
      <c r="A52" s="22" t="s">
        <v>35</v>
      </c>
      <c r="B52" s="35" t="s">
        <v>64</v>
      </c>
      <c r="C52" s="344">
        <v>0.40100000000000002</v>
      </c>
      <c r="D52" s="336">
        <v>0.41299999999999998</v>
      </c>
      <c r="E52" s="335">
        <f t="shared" si="1"/>
        <v>1.1999999999999955</v>
      </c>
      <c r="F52" s="333"/>
      <c r="G52" s="316"/>
    </row>
    <row r="53" spans="1:7" ht="20.100000000000001" customHeight="1" x14ac:dyDescent="0.2">
      <c r="A53" s="22" t="s">
        <v>37</v>
      </c>
      <c r="B53" s="35" t="s">
        <v>65</v>
      </c>
      <c r="C53" s="344">
        <v>0.64900000000000002</v>
      </c>
      <c r="D53" s="336">
        <v>0.63800000000000001</v>
      </c>
      <c r="E53" s="335">
        <f t="shared" si="1"/>
        <v>-1.100000000000001</v>
      </c>
      <c r="F53" s="333"/>
      <c r="G53" s="316"/>
    </row>
    <row r="54" spans="1:7" ht="20.100000000000001" customHeight="1" x14ac:dyDescent="0.2">
      <c r="A54" s="22" t="s">
        <v>39</v>
      </c>
      <c r="B54" s="35" t="s">
        <v>66</v>
      </c>
      <c r="C54" s="344">
        <v>0.99</v>
      </c>
      <c r="D54" s="336">
        <v>0.98</v>
      </c>
      <c r="E54" s="335">
        <f t="shared" si="1"/>
        <v>-1.0000000000000009</v>
      </c>
      <c r="F54" s="333"/>
      <c r="G54" s="316"/>
    </row>
    <row r="55" spans="1:7" ht="20.100000000000001" customHeight="1" x14ac:dyDescent="0.2">
      <c r="A55" s="22" t="s">
        <v>41</v>
      </c>
      <c r="B55" s="35" t="s">
        <v>67</v>
      </c>
      <c r="C55" s="344">
        <v>0.86899999999999999</v>
      </c>
      <c r="D55" s="336">
        <v>0.81599999999999995</v>
      </c>
      <c r="E55" s="335">
        <f t="shared" si="1"/>
        <v>-5.3000000000000043</v>
      </c>
      <c r="F55" s="333"/>
      <c r="G55" s="316"/>
    </row>
    <row r="56" spans="1:7" ht="20.100000000000001" customHeight="1" x14ac:dyDescent="0.2">
      <c r="A56" s="22" t="s">
        <v>45</v>
      </c>
      <c r="B56" s="35" t="s">
        <v>68</v>
      </c>
      <c r="C56" s="344">
        <v>0.91200000000000003</v>
      </c>
      <c r="D56" s="336">
        <v>0.92700000000000005</v>
      </c>
      <c r="E56" s="335">
        <f t="shared" si="1"/>
        <v>1.5000000000000013</v>
      </c>
      <c r="F56" s="333"/>
      <c r="G56" s="316"/>
    </row>
    <row r="57" spans="1:7" ht="20.100000000000001" customHeight="1" x14ac:dyDescent="0.2">
      <c r="A57" s="22" t="s">
        <v>47</v>
      </c>
      <c r="B57" s="35" t="s">
        <v>69</v>
      </c>
      <c r="C57" s="344">
        <v>0.89900000000000002</v>
      </c>
      <c r="D57" s="336">
        <v>0.90300000000000002</v>
      </c>
      <c r="E57" s="335">
        <f t="shared" si="1"/>
        <v>0.40000000000000036</v>
      </c>
      <c r="F57" s="333"/>
      <c r="G57" s="316"/>
    </row>
    <row r="58" spans="1:7" ht="20.100000000000001" customHeight="1" x14ac:dyDescent="0.2">
      <c r="A58" s="22" t="s">
        <v>49</v>
      </c>
      <c r="B58" s="35" t="s">
        <v>70</v>
      </c>
      <c r="C58" s="344">
        <v>0.23499999999999999</v>
      </c>
      <c r="D58" s="336">
        <v>0.249</v>
      </c>
      <c r="E58" s="335">
        <f t="shared" si="1"/>
        <v>1.4000000000000012</v>
      </c>
      <c r="F58" s="333"/>
      <c r="G58" s="316"/>
    </row>
    <row r="59" spans="1:7" ht="20.100000000000001" customHeight="1" x14ac:dyDescent="0.2">
      <c r="A59" s="22" t="s">
        <v>72</v>
      </c>
      <c r="B59" s="35" t="s">
        <v>71</v>
      </c>
      <c r="C59" s="344">
        <v>0.98599999999999999</v>
      </c>
      <c r="D59" s="336">
        <v>0.97299999999999998</v>
      </c>
      <c r="E59" s="335">
        <f t="shared" si="1"/>
        <v>-1.3000000000000012</v>
      </c>
      <c r="F59" s="333"/>
      <c r="G59" s="316"/>
    </row>
    <row r="60" spans="1:7" ht="20.100000000000001" customHeight="1" x14ac:dyDescent="0.2">
      <c r="A60" s="22" t="s">
        <v>74</v>
      </c>
      <c r="B60" s="35" t="s">
        <v>73</v>
      </c>
      <c r="C60" s="344">
        <v>0.91400000000000003</v>
      </c>
      <c r="D60" s="336">
        <v>0.89600000000000002</v>
      </c>
      <c r="E60" s="335">
        <f t="shared" si="1"/>
        <v>-1.8000000000000016</v>
      </c>
      <c r="F60" s="333"/>
      <c r="G60" s="316"/>
    </row>
    <row r="61" spans="1:7" ht="20.100000000000001" customHeight="1" x14ac:dyDescent="0.2">
      <c r="A61" s="22" t="s">
        <v>76</v>
      </c>
      <c r="B61" s="35" t="s">
        <v>75</v>
      </c>
      <c r="C61" s="344">
        <v>0.99</v>
      </c>
      <c r="D61" s="336">
        <v>0.99</v>
      </c>
      <c r="E61" s="335">
        <f t="shared" si="1"/>
        <v>0</v>
      </c>
      <c r="F61" s="333"/>
      <c r="G61" s="316"/>
    </row>
    <row r="62" spans="1:7" ht="20.100000000000001" customHeight="1" x14ac:dyDescent="0.2">
      <c r="A62" s="22" t="s">
        <v>78</v>
      </c>
      <c r="B62" s="35" t="s">
        <v>77</v>
      </c>
      <c r="C62" s="344">
        <v>0.42199999999999999</v>
      </c>
      <c r="D62" s="336">
        <v>0.41399999999999998</v>
      </c>
      <c r="E62" s="335">
        <f t="shared" si="1"/>
        <v>-0.80000000000000071</v>
      </c>
      <c r="F62" s="333"/>
      <c r="G62" s="316"/>
    </row>
    <row r="63" spans="1:7" ht="20.100000000000001" customHeight="1" x14ac:dyDescent="0.2">
      <c r="A63" s="22" t="s">
        <v>80</v>
      </c>
      <c r="B63" s="35" t="s">
        <v>79</v>
      </c>
      <c r="C63" s="344">
        <v>0.74299999999999999</v>
      </c>
      <c r="D63" s="336">
        <v>0.76600000000000001</v>
      </c>
      <c r="E63" s="335">
        <f t="shared" si="1"/>
        <v>2.300000000000002</v>
      </c>
      <c r="F63" s="333"/>
      <c r="G63" s="316"/>
    </row>
    <row r="64" spans="1:7" ht="20.100000000000001" customHeight="1" x14ac:dyDescent="0.2">
      <c r="A64" s="22" t="s">
        <v>82</v>
      </c>
      <c r="B64" s="35" t="s">
        <v>81</v>
      </c>
      <c r="C64" s="344">
        <v>0.59599999999999997</v>
      </c>
      <c r="D64" s="336">
        <v>0.59499999999999997</v>
      </c>
      <c r="E64" s="335">
        <f t="shared" si="1"/>
        <v>-0.10000000000000009</v>
      </c>
      <c r="F64" s="333"/>
      <c r="G64" s="316"/>
    </row>
    <row r="65" spans="1:7" ht="20.100000000000001" customHeight="1" x14ac:dyDescent="0.2">
      <c r="A65" s="22" t="s">
        <v>84</v>
      </c>
      <c r="B65" s="35" t="s">
        <v>83</v>
      </c>
      <c r="C65" s="344">
        <v>0.94399999999999995</v>
      </c>
      <c r="D65" s="336">
        <v>0.95299999999999996</v>
      </c>
      <c r="E65" s="335">
        <f t="shared" si="1"/>
        <v>0.9000000000000008</v>
      </c>
      <c r="F65" s="333"/>
      <c r="G65" s="316"/>
    </row>
    <row r="66" spans="1:7" ht="20.100000000000001" customHeight="1" thickBot="1" x14ac:dyDescent="0.25">
      <c r="A66" s="22" t="s">
        <v>189</v>
      </c>
      <c r="B66" s="17" t="s">
        <v>85</v>
      </c>
      <c r="C66" s="344">
        <v>1</v>
      </c>
      <c r="D66" s="336">
        <v>1</v>
      </c>
      <c r="E66" s="335">
        <f t="shared" si="1"/>
        <v>0</v>
      </c>
      <c r="F66" s="333"/>
      <c r="G66" s="316"/>
    </row>
    <row r="67" spans="1:7" ht="20.100000000000001" customHeight="1" thickBot="1" x14ac:dyDescent="0.25">
      <c r="A67" s="25"/>
      <c r="B67" s="131" t="s">
        <v>10</v>
      </c>
      <c r="C67" s="248">
        <v>0.81200000000000006</v>
      </c>
      <c r="D67" s="248">
        <v>0.82</v>
      </c>
      <c r="E67" s="334">
        <f t="shared" si="1"/>
        <v>0.79999999999998961</v>
      </c>
      <c r="F67" s="333"/>
      <c r="G67" s="316"/>
    </row>
    <row r="68" spans="1:7" ht="20.100000000000001" customHeight="1" x14ac:dyDescent="0.2"/>
    <row r="69" spans="1:7" ht="20.100000000000001" customHeight="1" x14ac:dyDescent="0.2">
      <c r="A69" s="342" t="s">
        <v>186</v>
      </c>
      <c r="B69" s="342"/>
      <c r="C69" s="341"/>
      <c r="D69" s="341"/>
      <c r="E69" s="341"/>
    </row>
    <row r="70" spans="1:7" ht="20.100000000000001" customHeight="1" thickBot="1" x14ac:dyDescent="0.25">
      <c r="A70" s="340"/>
      <c r="B70" s="340"/>
      <c r="C70" s="339"/>
      <c r="D70" s="339"/>
      <c r="E70" s="339"/>
    </row>
    <row r="71" spans="1:7" ht="20.100000000000001" customHeight="1" thickBot="1" x14ac:dyDescent="0.25">
      <c r="A71" s="153" t="s">
        <v>1</v>
      </c>
      <c r="B71" s="177" t="s">
        <v>2</v>
      </c>
      <c r="C71" s="445" t="s">
        <v>186</v>
      </c>
      <c r="D71" s="446"/>
      <c r="E71" s="447"/>
    </row>
    <row r="72" spans="1:7" ht="20.100000000000001" customHeight="1" thickBot="1" x14ac:dyDescent="0.25">
      <c r="A72" s="157"/>
      <c r="B72" s="338"/>
      <c r="C72" s="34">
        <f>+$C$5</f>
        <v>2024</v>
      </c>
      <c r="D72" s="34">
        <f>+$D$5</f>
        <v>2025</v>
      </c>
      <c r="E72" s="345" t="s">
        <v>170</v>
      </c>
    </row>
    <row r="73" spans="1:7" ht="20.100000000000001" customHeight="1" x14ac:dyDescent="0.2">
      <c r="A73" s="160" t="s">
        <v>6</v>
      </c>
      <c r="B73" s="161" t="s">
        <v>246</v>
      </c>
      <c r="C73" s="344">
        <f>+C101</f>
        <v>0.98099999999999998</v>
      </c>
      <c r="D73" s="344">
        <f>+D101</f>
        <v>0.98099999999999998</v>
      </c>
      <c r="E73" s="335">
        <f>+(D73-C73)*100</f>
        <v>0</v>
      </c>
      <c r="F73" s="333"/>
      <c r="G73" s="316"/>
    </row>
    <row r="74" spans="1:7" ht="20.100000000000001" customHeight="1" thickBot="1" x14ac:dyDescent="0.25">
      <c r="A74" s="164" t="s">
        <v>8</v>
      </c>
      <c r="B74" s="165" t="s">
        <v>247</v>
      </c>
      <c r="C74" s="344">
        <f>+C134</f>
        <v>0.82299999999999995</v>
      </c>
      <c r="D74" s="344">
        <f>+D134</f>
        <v>0.81499999999999995</v>
      </c>
      <c r="E74" s="335">
        <f>+(D74-C74)*100</f>
        <v>-0.80000000000000071</v>
      </c>
      <c r="F74" s="333"/>
      <c r="G74" s="316"/>
    </row>
    <row r="75" spans="1:7" ht="20.100000000000001" customHeight="1" thickBot="1" x14ac:dyDescent="0.25">
      <c r="A75" s="106"/>
      <c r="B75" s="343" t="s">
        <v>121</v>
      </c>
      <c r="C75" s="248">
        <v>0.874</v>
      </c>
      <c r="D75" s="248">
        <v>0.86899999999999999</v>
      </c>
      <c r="E75" s="334">
        <f>+(D75-C75)*100</f>
        <v>-0.50000000000000044</v>
      </c>
      <c r="F75" s="333"/>
      <c r="G75" s="316"/>
    </row>
    <row r="76" spans="1:7" ht="20.100000000000001" customHeight="1" x14ac:dyDescent="0.2">
      <c r="G76" s="316"/>
    </row>
    <row r="77" spans="1:7" ht="20.100000000000001" customHeight="1" x14ac:dyDescent="0.2">
      <c r="A77" s="342" t="s">
        <v>188</v>
      </c>
      <c r="B77" s="342"/>
      <c r="C77" s="341"/>
      <c r="D77" s="341"/>
      <c r="E77" s="341"/>
      <c r="G77" s="316"/>
    </row>
    <row r="78" spans="1:7" ht="20.100000000000001" customHeight="1" thickBot="1" x14ac:dyDescent="0.25">
      <c r="A78" s="340"/>
      <c r="B78" s="340"/>
      <c r="C78" s="339"/>
      <c r="D78" s="339"/>
      <c r="E78" s="339"/>
      <c r="G78" s="316"/>
    </row>
    <row r="79" spans="1:7" ht="20.100000000000001" customHeight="1" thickBot="1" x14ac:dyDescent="0.25">
      <c r="A79" s="153" t="s">
        <v>1</v>
      </c>
      <c r="B79" s="177" t="s">
        <v>12</v>
      </c>
      <c r="C79" s="445" t="s">
        <v>186</v>
      </c>
      <c r="D79" s="446"/>
      <c r="E79" s="447"/>
      <c r="G79" s="316"/>
    </row>
    <row r="80" spans="1:7" ht="71.25" customHeight="1" thickBot="1" x14ac:dyDescent="0.25">
      <c r="A80" s="157"/>
      <c r="B80" s="338"/>
      <c r="C80" s="34">
        <f>+$C$5</f>
        <v>2024</v>
      </c>
      <c r="D80" s="34">
        <f>+$D$5</f>
        <v>2025</v>
      </c>
      <c r="E80" s="16" t="s">
        <v>170</v>
      </c>
      <c r="G80" s="316"/>
    </row>
    <row r="81" spans="1:7" ht="20.100000000000001" customHeight="1" x14ac:dyDescent="0.2">
      <c r="A81" s="22" t="s">
        <v>6</v>
      </c>
      <c r="B81" s="35" t="s">
        <v>13</v>
      </c>
      <c r="C81" s="336">
        <v>0.97599999999999998</v>
      </c>
      <c r="D81" s="336">
        <v>0.97799999999999998</v>
      </c>
      <c r="E81" s="335">
        <f t="shared" ref="E81:E101" si="2">+(D81-C81)*100</f>
        <v>0.20000000000000018</v>
      </c>
      <c r="F81" s="333"/>
      <c r="G81" s="316"/>
    </row>
    <row r="82" spans="1:7" ht="20.100000000000001" customHeight="1" x14ac:dyDescent="0.2">
      <c r="A82" s="22" t="s">
        <v>8</v>
      </c>
      <c r="B82" s="35" t="s">
        <v>14</v>
      </c>
      <c r="C82" s="336">
        <v>0.96799999999999997</v>
      </c>
      <c r="D82" s="336">
        <v>0.98399999999999999</v>
      </c>
      <c r="E82" s="335">
        <f t="shared" si="2"/>
        <v>1.6000000000000014</v>
      </c>
      <c r="F82" s="333"/>
      <c r="G82" s="316"/>
    </row>
    <row r="83" spans="1:7" ht="20.100000000000001" customHeight="1" x14ac:dyDescent="0.2">
      <c r="A83" s="22" t="s">
        <v>15</v>
      </c>
      <c r="B83" s="35" t="s">
        <v>16</v>
      </c>
      <c r="C83" s="336">
        <v>0.96899999999999997</v>
      </c>
      <c r="D83" s="336">
        <v>0.95799999999999996</v>
      </c>
      <c r="E83" s="335">
        <f t="shared" si="2"/>
        <v>-1.100000000000001</v>
      </c>
      <c r="F83" s="333"/>
      <c r="G83" s="316"/>
    </row>
    <row r="84" spans="1:7" ht="20.100000000000001" customHeight="1" x14ac:dyDescent="0.2">
      <c r="A84" s="22" t="s">
        <v>17</v>
      </c>
      <c r="B84" s="35" t="s">
        <v>18</v>
      </c>
      <c r="C84" s="336">
        <v>0.91600000000000004</v>
      </c>
      <c r="D84" s="336">
        <v>0.92500000000000004</v>
      </c>
      <c r="E84" s="335">
        <f t="shared" si="2"/>
        <v>0.9000000000000008</v>
      </c>
      <c r="F84" s="333"/>
      <c r="G84" s="316"/>
    </row>
    <row r="85" spans="1:7" ht="20.100000000000001" customHeight="1" x14ac:dyDescent="0.2">
      <c r="A85" s="22" t="s">
        <v>19</v>
      </c>
      <c r="B85" s="35" t="s">
        <v>20</v>
      </c>
      <c r="C85" s="336">
        <v>1</v>
      </c>
      <c r="D85" s="336">
        <v>1</v>
      </c>
      <c r="E85" s="335">
        <f t="shared" si="2"/>
        <v>0</v>
      </c>
      <c r="F85" s="333"/>
      <c r="G85" s="316"/>
    </row>
    <row r="86" spans="1:7" ht="20.100000000000001" customHeight="1" x14ac:dyDescent="0.2">
      <c r="A86" s="22" t="s">
        <v>21</v>
      </c>
      <c r="B86" s="35" t="s">
        <v>22</v>
      </c>
      <c r="C86" s="336">
        <v>0.874</v>
      </c>
      <c r="D86" s="336">
        <v>0.88300000000000001</v>
      </c>
      <c r="E86" s="335">
        <f t="shared" si="2"/>
        <v>0.9000000000000008</v>
      </c>
      <c r="F86" s="333"/>
      <c r="G86" s="316"/>
    </row>
    <row r="87" spans="1:7" ht="20.100000000000001" customHeight="1" x14ac:dyDescent="0.2">
      <c r="A87" s="22" t="s">
        <v>23</v>
      </c>
      <c r="B87" s="35" t="s">
        <v>24</v>
      </c>
      <c r="C87" s="336">
        <v>0.94</v>
      </c>
      <c r="D87" s="336">
        <v>0.93899999999999995</v>
      </c>
      <c r="E87" s="335">
        <f t="shared" si="2"/>
        <v>-0.10000000000000009</v>
      </c>
      <c r="F87" s="333"/>
      <c r="G87" s="316"/>
    </row>
    <row r="88" spans="1:7" ht="20.100000000000001" customHeight="1" x14ac:dyDescent="0.2">
      <c r="A88" s="22" t="s">
        <v>25</v>
      </c>
      <c r="B88" s="35" t="s">
        <v>26</v>
      </c>
      <c r="C88" s="336">
        <v>0.99</v>
      </c>
      <c r="D88" s="336">
        <v>0.99099999999999999</v>
      </c>
      <c r="E88" s="335">
        <f t="shared" si="2"/>
        <v>0.10000000000000009</v>
      </c>
      <c r="F88" s="333"/>
      <c r="G88" s="316"/>
    </row>
    <row r="89" spans="1:7" ht="20.100000000000001" customHeight="1" x14ac:dyDescent="0.2">
      <c r="A89" s="22" t="s">
        <v>27</v>
      </c>
      <c r="B89" s="35" t="s">
        <v>28</v>
      </c>
      <c r="C89" s="336">
        <v>1</v>
      </c>
      <c r="D89" s="336">
        <v>1</v>
      </c>
      <c r="E89" s="335">
        <f t="shared" si="2"/>
        <v>0</v>
      </c>
      <c r="F89" s="333"/>
      <c r="G89" s="316"/>
    </row>
    <row r="90" spans="1:7" ht="20.100000000000001" customHeight="1" x14ac:dyDescent="0.2">
      <c r="A90" s="22" t="s">
        <v>29</v>
      </c>
      <c r="B90" s="35" t="s">
        <v>30</v>
      </c>
      <c r="C90" s="336">
        <v>0.96099999999999997</v>
      </c>
      <c r="D90" s="336">
        <v>0.93700000000000006</v>
      </c>
      <c r="E90" s="335">
        <f t="shared" si="2"/>
        <v>-2.399999999999991</v>
      </c>
      <c r="F90" s="333"/>
      <c r="G90" s="316"/>
    </row>
    <row r="91" spans="1:7" ht="20.100000000000001" customHeight="1" x14ac:dyDescent="0.2">
      <c r="A91" s="22" t="s">
        <v>31</v>
      </c>
      <c r="B91" s="35" t="s">
        <v>32</v>
      </c>
      <c r="C91" s="336">
        <v>1</v>
      </c>
      <c r="D91" s="336">
        <v>1</v>
      </c>
      <c r="E91" s="335">
        <f t="shared" si="2"/>
        <v>0</v>
      </c>
      <c r="F91" s="333"/>
      <c r="G91" s="316"/>
    </row>
    <row r="92" spans="1:7" ht="20.100000000000001" customHeight="1" x14ac:dyDescent="0.2">
      <c r="A92" s="22" t="s">
        <v>33</v>
      </c>
      <c r="B92" s="35" t="s">
        <v>34</v>
      </c>
      <c r="C92" s="336">
        <v>1</v>
      </c>
      <c r="D92" s="336">
        <v>1</v>
      </c>
      <c r="E92" s="335">
        <f t="shared" si="2"/>
        <v>0</v>
      </c>
      <c r="F92" s="333"/>
      <c r="G92" s="316"/>
    </row>
    <row r="93" spans="1:7" ht="20.100000000000001" customHeight="1" x14ac:dyDescent="0.2">
      <c r="A93" s="22" t="s">
        <v>35</v>
      </c>
      <c r="B93" s="35" t="s">
        <v>36</v>
      </c>
      <c r="C93" s="336">
        <v>1</v>
      </c>
      <c r="D93" s="336">
        <v>1</v>
      </c>
      <c r="E93" s="335">
        <f t="shared" si="2"/>
        <v>0</v>
      </c>
      <c r="F93" s="333"/>
      <c r="G93" s="316"/>
    </row>
    <row r="94" spans="1:7" ht="20.100000000000001" customHeight="1" x14ac:dyDescent="0.2">
      <c r="A94" s="22" t="s">
        <v>37</v>
      </c>
      <c r="B94" s="35" t="s">
        <v>38</v>
      </c>
      <c r="C94" s="336">
        <v>0.93200000000000005</v>
      </c>
      <c r="D94" s="336">
        <v>0.92700000000000005</v>
      </c>
      <c r="E94" s="335">
        <f t="shared" si="2"/>
        <v>-0.50000000000000044</v>
      </c>
      <c r="F94" s="333"/>
      <c r="G94" s="316"/>
    </row>
    <row r="95" spans="1:7" ht="20.100000000000001" customHeight="1" x14ac:dyDescent="0.2">
      <c r="A95" s="22" t="s">
        <v>39</v>
      </c>
      <c r="B95" s="35" t="s">
        <v>40</v>
      </c>
      <c r="C95" s="336">
        <v>0.90500000000000003</v>
      </c>
      <c r="D95" s="336">
        <v>0.877</v>
      </c>
      <c r="E95" s="335">
        <f t="shared" si="2"/>
        <v>-2.8000000000000025</v>
      </c>
      <c r="F95" s="333"/>
      <c r="G95" s="316"/>
    </row>
    <row r="96" spans="1:7" ht="20.100000000000001" customHeight="1" x14ac:dyDescent="0.2">
      <c r="A96" s="22" t="s">
        <v>41</v>
      </c>
      <c r="B96" s="35" t="s">
        <v>42</v>
      </c>
      <c r="C96" s="336">
        <v>0.996</v>
      </c>
      <c r="D96" s="336">
        <v>0.98</v>
      </c>
      <c r="E96" s="335">
        <f t="shared" si="2"/>
        <v>-1.6000000000000014</v>
      </c>
      <c r="F96" s="333"/>
      <c r="G96" s="316"/>
    </row>
    <row r="97" spans="1:7" ht="20.100000000000001" customHeight="1" x14ac:dyDescent="0.2">
      <c r="A97" s="22" t="s">
        <v>43</v>
      </c>
      <c r="B97" s="35" t="s">
        <v>44</v>
      </c>
      <c r="C97" s="336">
        <v>0.92800000000000005</v>
      </c>
      <c r="D97" s="336">
        <v>0.92</v>
      </c>
      <c r="E97" s="335">
        <f t="shared" si="2"/>
        <v>-0.80000000000000071</v>
      </c>
      <c r="F97" s="333"/>
      <c r="G97" s="316"/>
    </row>
    <row r="98" spans="1:7" ht="20.100000000000001" customHeight="1" x14ac:dyDescent="0.2">
      <c r="A98" s="22" t="s">
        <v>45</v>
      </c>
      <c r="B98" s="35" t="s">
        <v>46</v>
      </c>
      <c r="C98" s="336">
        <v>0.97599999999999998</v>
      </c>
      <c r="D98" s="336">
        <v>0.94799999999999995</v>
      </c>
      <c r="E98" s="335">
        <f t="shared" si="2"/>
        <v>-2.8000000000000025</v>
      </c>
      <c r="F98" s="333"/>
      <c r="G98" s="316"/>
    </row>
    <row r="99" spans="1:7" ht="20.100000000000001" customHeight="1" x14ac:dyDescent="0.2">
      <c r="A99" s="22" t="s">
        <v>47</v>
      </c>
      <c r="B99" s="35" t="s">
        <v>48</v>
      </c>
      <c r="C99" s="336">
        <v>0.99399999999999999</v>
      </c>
      <c r="D99" s="336">
        <v>0.995</v>
      </c>
      <c r="E99" s="335">
        <f t="shared" si="2"/>
        <v>0.10000000000000009</v>
      </c>
      <c r="F99" s="333"/>
      <c r="G99" s="316"/>
    </row>
    <row r="100" spans="1:7" ht="20.100000000000001" customHeight="1" thickBot="1" x14ac:dyDescent="0.25">
      <c r="A100" s="22" t="s">
        <v>49</v>
      </c>
      <c r="B100" s="35" t="s">
        <v>50</v>
      </c>
      <c r="C100" s="336">
        <v>0.98299999999999998</v>
      </c>
      <c r="D100" s="336">
        <v>0.97699999999999998</v>
      </c>
      <c r="E100" s="335">
        <f t="shared" si="2"/>
        <v>-0.60000000000000053</v>
      </c>
      <c r="F100" s="333"/>
      <c r="G100" s="316"/>
    </row>
    <row r="101" spans="1:7" ht="20.100000000000001" customHeight="1" thickBot="1" x14ac:dyDescent="0.25">
      <c r="A101" s="130"/>
      <c r="B101" s="131" t="s">
        <v>10</v>
      </c>
      <c r="C101" s="248">
        <v>0.98099999999999998</v>
      </c>
      <c r="D101" s="248">
        <v>0.98099999999999998</v>
      </c>
      <c r="E101" s="334">
        <f t="shared" si="2"/>
        <v>0</v>
      </c>
      <c r="F101" s="333"/>
      <c r="G101" s="316"/>
    </row>
    <row r="102" spans="1:7" ht="20.100000000000001" customHeight="1" x14ac:dyDescent="0.2">
      <c r="G102" s="316"/>
    </row>
    <row r="103" spans="1:7" ht="20.100000000000001" customHeight="1" x14ac:dyDescent="0.2">
      <c r="A103" s="342" t="s">
        <v>187</v>
      </c>
      <c r="B103" s="342"/>
      <c r="C103" s="341"/>
      <c r="D103" s="341"/>
      <c r="E103" s="341"/>
      <c r="G103" s="316"/>
    </row>
    <row r="104" spans="1:7" ht="13.5" thickBot="1" x14ac:dyDescent="0.25">
      <c r="A104" s="340"/>
      <c r="B104" s="340"/>
      <c r="C104" s="339"/>
      <c r="D104" s="339"/>
      <c r="E104" s="339"/>
      <c r="G104" s="316"/>
    </row>
    <row r="105" spans="1:7" ht="41.25" customHeight="1" thickBot="1" x14ac:dyDescent="0.25">
      <c r="A105" s="153" t="s">
        <v>1</v>
      </c>
      <c r="B105" s="177" t="s">
        <v>12</v>
      </c>
      <c r="C105" s="445" t="s">
        <v>186</v>
      </c>
      <c r="D105" s="446"/>
      <c r="E105" s="447"/>
      <c r="G105" s="316"/>
    </row>
    <row r="106" spans="1:7" ht="20.100000000000001" customHeight="1" thickBot="1" x14ac:dyDescent="0.25">
      <c r="A106" s="157"/>
      <c r="B106" s="338"/>
      <c r="C106" s="34">
        <f>+$C$5</f>
        <v>2024</v>
      </c>
      <c r="D106" s="34">
        <f>+$D$5</f>
        <v>2025</v>
      </c>
      <c r="E106" s="16" t="s">
        <v>170</v>
      </c>
      <c r="G106" s="316"/>
    </row>
    <row r="107" spans="1:7" ht="20.100000000000001" customHeight="1" x14ac:dyDescent="0.2">
      <c r="A107" s="10" t="s">
        <v>6</v>
      </c>
      <c r="B107" s="17" t="s">
        <v>52</v>
      </c>
      <c r="C107" s="336">
        <v>0.46400000000000002</v>
      </c>
      <c r="D107" s="336">
        <v>0.48799999999999999</v>
      </c>
      <c r="E107" s="335">
        <f t="shared" ref="E107:E134" si="3">+(D107-C107)*100</f>
        <v>2.3999999999999968</v>
      </c>
      <c r="F107" s="333"/>
      <c r="G107" s="316"/>
    </row>
    <row r="108" spans="1:7" ht="20.100000000000001" customHeight="1" x14ac:dyDescent="0.2">
      <c r="A108" s="22" t="s">
        <v>8</v>
      </c>
      <c r="B108" s="35" t="s">
        <v>53</v>
      </c>
      <c r="C108" s="336">
        <v>0.85399999999999998</v>
      </c>
      <c r="D108" s="336">
        <v>0.84299999999999997</v>
      </c>
      <c r="E108" s="335">
        <f t="shared" si="3"/>
        <v>-1.100000000000001</v>
      </c>
      <c r="F108" s="333"/>
      <c r="G108" s="316"/>
    </row>
    <row r="109" spans="1:7" ht="20.100000000000001" customHeight="1" x14ac:dyDescent="0.2">
      <c r="A109" s="22" t="s">
        <v>15</v>
      </c>
      <c r="B109" s="35" t="s">
        <v>54</v>
      </c>
      <c r="C109" s="336">
        <v>0.73799999999999999</v>
      </c>
      <c r="D109" s="336">
        <v>0.70299999999999996</v>
      </c>
      <c r="E109" s="335">
        <f t="shared" si="3"/>
        <v>-3.5000000000000031</v>
      </c>
      <c r="F109" s="333"/>
      <c r="G109" s="316"/>
    </row>
    <row r="110" spans="1:7" ht="20.100000000000001" customHeight="1" x14ac:dyDescent="0.2">
      <c r="A110" s="22" t="s">
        <v>17</v>
      </c>
      <c r="B110" s="35" t="s">
        <v>55</v>
      </c>
      <c r="C110" s="336">
        <v>0.94699999999999995</v>
      </c>
      <c r="D110" s="336">
        <v>0.99</v>
      </c>
      <c r="E110" s="335">
        <f t="shared" si="3"/>
        <v>4.3000000000000043</v>
      </c>
      <c r="F110" s="333"/>
      <c r="G110" s="316"/>
    </row>
    <row r="111" spans="1:7" ht="20.100000000000001" customHeight="1" x14ac:dyDescent="0.2">
      <c r="A111" s="22" t="s">
        <v>19</v>
      </c>
      <c r="B111" s="35" t="s">
        <v>56</v>
      </c>
      <c r="C111" s="336">
        <v>1</v>
      </c>
      <c r="D111" s="336">
        <v>1</v>
      </c>
      <c r="E111" s="335">
        <f t="shared" si="3"/>
        <v>0</v>
      </c>
      <c r="F111" s="333"/>
      <c r="G111" s="316"/>
    </row>
    <row r="112" spans="1:7" ht="20.100000000000001" customHeight="1" x14ac:dyDescent="0.2">
      <c r="A112" s="22" t="s">
        <v>21</v>
      </c>
      <c r="B112" s="35" t="s">
        <v>57</v>
      </c>
      <c r="C112" s="336">
        <v>0.92400000000000004</v>
      </c>
      <c r="D112" s="336">
        <v>0.91700000000000004</v>
      </c>
      <c r="E112" s="335">
        <f t="shared" si="3"/>
        <v>-0.70000000000000062</v>
      </c>
      <c r="F112" s="333"/>
      <c r="G112" s="316"/>
    </row>
    <row r="113" spans="1:7" ht="20.100000000000001" customHeight="1" x14ac:dyDescent="0.2">
      <c r="A113" s="22" t="s">
        <v>23</v>
      </c>
      <c r="B113" s="35" t="s">
        <v>58</v>
      </c>
      <c r="C113" s="336">
        <v>0.23100000000000001</v>
      </c>
      <c r="D113" s="336">
        <v>0.218</v>
      </c>
      <c r="E113" s="335">
        <f t="shared" si="3"/>
        <v>-1.3000000000000012</v>
      </c>
      <c r="F113" s="333"/>
      <c r="G113" s="316"/>
    </row>
    <row r="114" spans="1:7" ht="20.100000000000001" customHeight="1" x14ac:dyDescent="0.2">
      <c r="A114" s="22" t="s">
        <v>25</v>
      </c>
      <c r="B114" s="35" t="s">
        <v>59</v>
      </c>
      <c r="C114" s="336">
        <v>0.81299999999999994</v>
      </c>
      <c r="D114" s="336">
        <v>0.83</v>
      </c>
      <c r="E114" s="335">
        <f t="shared" si="3"/>
        <v>1.7000000000000015</v>
      </c>
      <c r="F114" s="333"/>
      <c r="G114" s="316"/>
    </row>
    <row r="115" spans="1:7" ht="20.100000000000001" customHeight="1" x14ac:dyDescent="0.2">
      <c r="A115" s="22" t="s">
        <v>27</v>
      </c>
      <c r="B115" s="35" t="s">
        <v>60</v>
      </c>
      <c r="C115" s="336">
        <v>0.50600000000000001</v>
      </c>
      <c r="D115" s="336">
        <v>0.51</v>
      </c>
      <c r="E115" s="335">
        <f t="shared" si="3"/>
        <v>0.40000000000000036</v>
      </c>
      <c r="F115" s="333"/>
      <c r="G115" s="316"/>
    </row>
    <row r="116" spans="1:7" ht="20.100000000000001" customHeight="1" x14ac:dyDescent="0.2">
      <c r="A116" s="22" t="s">
        <v>29</v>
      </c>
      <c r="B116" s="35" t="s">
        <v>61</v>
      </c>
      <c r="C116" s="336">
        <v>0.86499999999999999</v>
      </c>
      <c r="D116" s="336">
        <v>0.88200000000000001</v>
      </c>
      <c r="E116" s="335">
        <f t="shared" si="3"/>
        <v>1.7000000000000015</v>
      </c>
      <c r="F116" s="333"/>
      <c r="G116" s="316"/>
    </row>
    <row r="117" spans="1:7" ht="20.100000000000001" customHeight="1" x14ac:dyDescent="0.2">
      <c r="A117" s="22" t="s">
        <v>31</v>
      </c>
      <c r="B117" s="35" t="s">
        <v>62</v>
      </c>
      <c r="C117" s="336">
        <v>0.70799999999999996</v>
      </c>
      <c r="D117" s="336">
        <v>0.71199999999999997</v>
      </c>
      <c r="E117" s="335">
        <f t="shared" si="3"/>
        <v>0.40000000000000036</v>
      </c>
      <c r="F117" s="333"/>
      <c r="G117" s="316"/>
    </row>
    <row r="118" spans="1:7" ht="19.5" customHeight="1" x14ac:dyDescent="0.2">
      <c r="A118" s="22" t="s">
        <v>33</v>
      </c>
      <c r="B118" s="35" t="s">
        <v>63</v>
      </c>
      <c r="C118" s="336">
        <v>0.441</v>
      </c>
      <c r="D118" s="336">
        <v>0.61099999999999999</v>
      </c>
      <c r="E118" s="335">
        <f t="shared" si="3"/>
        <v>17</v>
      </c>
      <c r="F118" s="333"/>
      <c r="G118" s="316"/>
    </row>
    <row r="119" spans="1:7" ht="20.100000000000001" customHeight="1" x14ac:dyDescent="0.2">
      <c r="A119" s="22" t="s">
        <v>35</v>
      </c>
      <c r="B119" s="35" t="s">
        <v>64</v>
      </c>
      <c r="C119" s="336">
        <v>0.38300000000000001</v>
      </c>
      <c r="D119" s="336">
        <v>0.36</v>
      </c>
      <c r="E119" s="335">
        <f t="shared" si="3"/>
        <v>-2.300000000000002</v>
      </c>
      <c r="F119" s="333"/>
      <c r="G119" s="316"/>
    </row>
    <row r="120" spans="1:7" ht="20.100000000000001" customHeight="1" x14ac:dyDescent="0.2">
      <c r="A120" s="22" t="s">
        <v>37</v>
      </c>
      <c r="B120" s="35" t="s">
        <v>65</v>
      </c>
      <c r="C120" s="336">
        <v>0.47199999999999998</v>
      </c>
      <c r="D120" s="336">
        <v>0.51200000000000001</v>
      </c>
      <c r="E120" s="335">
        <f t="shared" si="3"/>
        <v>4.0000000000000036</v>
      </c>
      <c r="F120" s="333"/>
      <c r="G120" s="316"/>
    </row>
    <row r="121" spans="1:7" ht="20.100000000000001" customHeight="1" x14ac:dyDescent="0.2">
      <c r="A121" s="22" t="s">
        <v>39</v>
      </c>
      <c r="B121" s="35" t="s">
        <v>66</v>
      </c>
      <c r="C121" s="336">
        <v>0.999</v>
      </c>
      <c r="D121" s="336">
        <v>0.999</v>
      </c>
      <c r="E121" s="335">
        <f t="shared" si="3"/>
        <v>0</v>
      </c>
      <c r="F121" s="333"/>
      <c r="G121" s="316"/>
    </row>
    <row r="122" spans="1:7" ht="20.100000000000001" customHeight="1" x14ac:dyDescent="0.2">
      <c r="A122" s="22" t="s">
        <v>41</v>
      </c>
      <c r="B122" s="35" t="s">
        <v>67</v>
      </c>
      <c r="C122" s="336">
        <v>0.80400000000000005</v>
      </c>
      <c r="D122" s="336">
        <v>0.84199999999999997</v>
      </c>
      <c r="E122" s="335">
        <f t="shared" si="3"/>
        <v>3.7999999999999923</v>
      </c>
      <c r="F122" s="333"/>
      <c r="G122" s="316"/>
    </row>
    <row r="123" spans="1:7" ht="20.100000000000001" customHeight="1" x14ac:dyDescent="0.2">
      <c r="A123" s="22" t="s">
        <v>43</v>
      </c>
      <c r="B123" s="35" t="s">
        <v>68</v>
      </c>
      <c r="C123" s="336">
        <v>0.92</v>
      </c>
      <c r="D123" s="336">
        <v>0.872</v>
      </c>
      <c r="E123" s="335">
        <f t="shared" si="3"/>
        <v>-4.8000000000000043</v>
      </c>
      <c r="F123" s="333"/>
      <c r="G123" s="316"/>
    </row>
    <row r="124" spans="1:7" ht="20.100000000000001" customHeight="1" x14ac:dyDescent="0.2">
      <c r="A124" s="22" t="s">
        <v>45</v>
      </c>
      <c r="B124" s="35" t="s">
        <v>69</v>
      </c>
      <c r="C124" s="336">
        <v>0.91500000000000004</v>
      </c>
      <c r="D124" s="336">
        <v>0.91800000000000004</v>
      </c>
      <c r="E124" s="335">
        <f t="shared" si="3"/>
        <v>0.30000000000000027</v>
      </c>
      <c r="F124" s="333"/>
      <c r="G124" s="316"/>
    </row>
    <row r="125" spans="1:7" ht="20.100000000000001" customHeight="1" x14ac:dyDescent="0.2">
      <c r="A125" s="22" t="s">
        <v>47</v>
      </c>
      <c r="B125" s="35" t="s">
        <v>70</v>
      </c>
      <c r="C125" s="337">
        <v>0.443</v>
      </c>
      <c r="D125" s="336">
        <v>0.27100000000000002</v>
      </c>
      <c r="E125" s="335">
        <f t="shared" si="3"/>
        <v>-17.2</v>
      </c>
      <c r="F125" s="333"/>
      <c r="G125" s="316"/>
    </row>
    <row r="126" spans="1:7" ht="20.100000000000001" customHeight="1" x14ac:dyDescent="0.2">
      <c r="A126" s="22" t="s">
        <v>49</v>
      </c>
      <c r="B126" s="35" t="s">
        <v>71</v>
      </c>
      <c r="C126" s="337">
        <v>0.999</v>
      </c>
      <c r="D126" s="336">
        <v>0.999</v>
      </c>
      <c r="E126" s="335">
        <f t="shared" si="3"/>
        <v>0</v>
      </c>
      <c r="F126" s="333"/>
      <c r="G126" s="316"/>
    </row>
    <row r="127" spans="1:7" ht="20.100000000000001" customHeight="1" x14ac:dyDescent="0.2">
      <c r="A127" s="22" t="s">
        <v>72</v>
      </c>
      <c r="B127" s="35" t="s">
        <v>73</v>
      </c>
      <c r="C127" s="337">
        <v>0.78800000000000003</v>
      </c>
      <c r="D127" s="336">
        <v>0.873</v>
      </c>
      <c r="E127" s="335">
        <f t="shared" si="3"/>
        <v>8.4999999999999964</v>
      </c>
      <c r="F127" s="333"/>
      <c r="G127" s="316"/>
    </row>
    <row r="128" spans="1:7" ht="20.100000000000001" customHeight="1" x14ac:dyDescent="0.2">
      <c r="A128" s="22" t="s">
        <v>74</v>
      </c>
      <c r="B128" s="35" t="s">
        <v>75</v>
      </c>
      <c r="C128" s="337">
        <v>0.996</v>
      </c>
      <c r="D128" s="336">
        <v>0.98799999999999999</v>
      </c>
      <c r="E128" s="335">
        <f t="shared" si="3"/>
        <v>-0.80000000000000071</v>
      </c>
      <c r="F128" s="333"/>
      <c r="G128" s="316"/>
    </row>
    <row r="129" spans="1:7" ht="20.100000000000001" customHeight="1" x14ac:dyDescent="0.2">
      <c r="A129" s="22" t="s">
        <v>76</v>
      </c>
      <c r="B129" s="35" t="s">
        <v>77</v>
      </c>
      <c r="C129" s="337">
        <v>0.438</v>
      </c>
      <c r="D129" s="336">
        <v>0.41499999999999998</v>
      </c>
      <c r="E129" s="335">
        <f t="shared" si="3"/>
        <v>-2.300000000000002</v>
      </c>
      <c r="F129" s="333"/>
      <c r="G129" s="316"/>
    </row>
    <row r="130" spans="1:7" ht="20.100000000000001" customHeight="1" x14ac:dyDescent="0.2">
      <c r="A130" s="22" t="s">
        <v>78</v>
      </c>
      <c r="B130" s="35" t="s">
        <v>79</v>
      </c>
      <c r="C130" s="337">
        <v>0.60499999999999998</v>
      </c>
      <c r="D130" s="336">
        <v>0.58299999999999996</v>
      </c>
      <c r="E130" s="335">
        <f t="shared" si="3"/>
        <v>-2.200000000000002</v>
      </c>
      <c r="F130" s="333"/>
      <c r="G130" s="316"/>
    </row>
    <row r="131" spans="1:7" ht="20.100000000000001" customHeight="1" x14ac:dyDescent="0.2">
      <c r="A131" s="22" t="s">
        <v>80</v>
      </c>
      <c r="B131" s="35" t="s">
        <v>81</v>
      </c>
      <c r="C131" s="336">
        <v>0.57899999999999996</v>
      </c>
      <c r="D131" s="336">
        <v>0.56399999999999995</v>
      </c>
      <c r="E131" s="335">
        <f t="shared" si="3"/>
        <v>-1.5000000000000013</v>
      </c>
      <c r="F131" s="333"/>
      <c r="G131" s="316"/>
    </row>
    <row r="132" spans="1:7" ht="20.100000000000001" customHeight="1" x14ac:dyDescent="0.2">
      <c r="A132" s="22" t="s">
        <v>82</v>
      </c>
      <c r="B132" s="35" t="s">
        <v>83</v>
      </c>
      <c r="C132" s="336">
        <v>0.95499999999999996</v>
      </c>
      <c r="D132" s="336">
        <v>0.94899999999999995</v>
      </c>
      <c r="E132" s="335">
        <f t="shared" si="3"/>
        <v>-0.60000000000000053</v>
      </c>
      <c r="F132" s="333"/>
      <c r="G132" s="316"/>
    </row>
    <row r="133" spans="1:7" ht="20.100000000000001" customHeight="1" thickBot="1" x14ac:dyDescent="0.25">
      <c r="A133" s="22" t="s">
        <v>84</v>
      </c>
      <c r="B133" s="17" t="s">
        <v>85</v>
      </c>
      <c r="C133" s="336">
        <v>1</v>
      </c>
      <c r="D133" s="336">
        <v>1</v>
      </c>
      <c r="E133" s="335">
        <f t="shared" si="3"/>
        <v>0</v>
      </c>
      <c r="F133" s="333"/>
      <c r="G133" s="316"/>
    </row>
    <row r="134" spans="1:7" ht="20.100000000000001" customHeight="1" thickBot="1" x14ac:dyDescent="0.25">
      <c r="A134" s="25"/>
      <c r="B134" s="131" t="s">
        <v>10</v>
      </c>
      <c r="C134" s="248">
        <v>0.82299999999999995</v>
      </c>
      <c r="D134" s="248">
        <v>0.81499999999999995</v>
      </c>
      <c r="E134" s="334">
        <f t="shared" si="3"/>
        <v>-0.80000000000000071</v>
      </c>
      <c r="F134" s="333"/>
      <c r="G134" s="316"/>
    </row>
    <row r="135" spans="1:7" ht="20.100000000000001" customHeight="1" x14ac:dyDescent="0.2">
      <c r="C135" s="332"/>
      <c r="D135" s="332"/>
      <c r="E135" s="332"/>
    </row>
    <row r="136" spans="1:7" ht="20.100000000000001" customHeight="1" x14ac:dyDescent="0.2"/>
    <row r="137" spans="1:7" ht="20.100000000000001" customHeight="1" x14ac:dyDescent="0.2"/>
    <row r="138" spans="1:7" ht="20.100000000000001" customHeight="1" x14ac:dyDescent="0.2"/>
    <row r="139" spans="1:7" ht="20.100000000000001" customHeight="1" x14ac:dyDescent="0.2"/>
    <row r="140" spans="1:7" ht="20.100000000000001" customHeight="1" x14ac:dyDescent="0.2"/>
    <row r="141" spans="1:7" ht="20.100000000000001" customHeight="1" x14ac:dyDescent="0.2"/>
    <row r="142" spans="1:7" ht="20.100000000000001" customHeight="1" x14ac:dyDescent="0.2"/>
    <row r="143" spans="1:7" ht="20.100000000000001" customHeight="1" x14ac:dyDescent="0.2"/>
    <row r="144" spans="1:7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</sheetData>
  <mergeCells count="9">
    <mergeCell ref="C71:E71"/>
    <mergeCell ref="C79:E79"/>
    <mergeCell ref="C105:E105"/>
    <mergeCell ref="A1:E1"/>
    <mergeCell ref="C4:E4"/>
    <mergeCell ref="A10:E10"/>
    <mergeCell ref="C12:E12"/>
    <mergeCell ref="A36:E36"/>
    <mergeCell ref="C38:E38"/>
  </mergeCells>
  <conditionalFormatting sqref="G6:G8 G14:G34 G40:G67 G73:G134">
    <cfRule type="cellIs" dxfId="2" priority="1" operator="not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4" fitToHeight="10" orientation="portrait" horizontalDpi="300" verticalDpi="300" r:id="rId1"/>
  <headerFooter alignWithMargins="0"/>
  <rowBreaks count="4" manualBreakCount="4">
    <brk id="34" max="16383" man="1"/>
    <brk id="67" max="4" man="1"/>
    <brk id="101" max="4" man="1"/>
    <brk id="13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22</vt:i4>
      </vt:variant>
    </vt:vector>
  </HeadingPairs>
  <TitlesOfParts>
    <vt:vector size="38" baseType="lpstr">
      <vt:lpstr>4.1.1 Składka</vt:lpstr>
      <vt:lpstr>4.1.2 Odszkodowania</vt:lpstr>
      <vt:lpstr>4.1.3 Wynik Techniczny</vt:lpstr>
      <vt:lpstr>4.1.4 Koszty</vt:lpstr>
      <vt:lpstr>4.1.5 Rezerwy</vt:lpstr>
      <vt:lpstr>4.1.6 Lokaty__</vt:lpstr>
      <vt:lpstr>4.1.7 Wynik Finansowy</vt:lpstr>
      <vt:lpstr>4.2.1 Reaskuracja</vt:lpstr>
      <vt:lpstr>4.2.2 Retencja</vt:lpstr>
      <vt:lpstr>4.2.3 Szkodowość</vt:lpstr>
      <vt:lpstr>4.2.4 Poziom Rezerw</vt:lpstr>
      <vt:lpstr>4.2.5 Kapitały własne </vt:lpstr>
      <vt:lpstr>4.2.6 Majątek</vt:lpstr>
      <vt:lpstr>4.2.7 Wskaźnik Zespolony</vt:lpstr>
      <vt:lpstr>4.3.2 Struktura 2016-2025</vt:lpstr>
      <vt:lpstr>4.3.3 Rynek 2016-2025</vt:lpstr>
      <vt:lpstr>GWP_LIFE_15</vt:lpstr>
      <vt:lpstr>GWP_LIFE_16</vt:lpstr>
      <vt:lpstr>GWP_NON_15</vt:lpstr>
      <vt:lpstr>GWP_NON_16</vt:lpstr>
      <vt:lpstr>'4.1.1 Składka'!Obszar_wydruku</vt:lpstr>
      <vt:lpstr>'4.1.2 Odszkodowania'!Obszar_wydruku</vt:lpstr>
      <vt:lpstr>'4.1.3 Wynik Techniczny'!Obszar_wydruku</vt:lpstr>
      <vt:lpstr>'4.1.4 Koszty'!Obszar_wydruku</vt:lpstr>
      <vt:lpstr>'4.1.5 Rezerwy'!Obszar_wydruku</vt:lpstr>
      <vt:lpstr>'4.1.6 Lokaty__'!Obszar_wydruku</vt:lpstr>
      <vt:lpstr>'4.1.7 Wynik Finansowy'!Obszar_wydruku</vt:lpstr>
      <vt:lpstr>'4.2.1 Reaskuracja'!Obszar_wydruku</vt:lpstr>
      <vt:lpstr>'4.2.2 Retencja'!Obszar_wydruku</vt:lpstr>
      <vt:lpstr>'4.2.3 Szkodowość'!Obszar_wydruku</vt:lpstr>
      <vt:lpstr>'4.2.4 Poziom Rezerw'!Obszar_wydruku</vt:lpstr>
      <vt:lpstr>'4.2.5 Kapitały własne '!Obszar_wydruku</vt:lpstr>
      <vt:lpstr>'4.2.6 Majątek'!Obszar_wydruku</vt:lpstr>
      <vt:lpstr>'4.2.7 Wskaźnik Zespolony'!Obszar_wydruku</vt:lpstr>
      <vt:lpstr>'4.3.2 Struktura 2016-2025'!Obszar_wydruku</vt:lpstr>
      <vt:lpstr>'4.3.3 Rynek 2016-2025'!Obszar_wydruku</vt:lpstr>
      <vt:lpstr>SKLADKA_LIFE</vt:lpstr>
      <vt:lpstr>SKLADKA_NON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2026-07-27T12:28:59Z</dcterms:created>
  <dcterms:modified xsi:type="dcterms:W3CDTF">2026-07-27T12:29:42Z</dcterms:modified>
</cp:coreProperties>
</file>