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Sprawozdania_finansowe\2026_Q1\Analizy\Press\"/>
    </mc:Choice>
  </mc:AlternateContent>
  <xr:revisionPtr revIDLastSave="0" documentId="8_{EE606011-A6CE-4372-A65B-AE6B1F4972FC}" xr6:coauthVersionLast="47" xr6:coauthVersionMax="47" xr10:uidLastSave="{00000000-0000-0000-0000-000000000000}"/>
  <bookViews>
    <workbookView xWindow="28680" yWindow="-120" windowWidth="29040" windowHeight="15720" tabRatio="859" xr2:uid="{00000000-000D-0000-FFFF-FFFF00000000}"/>
  </bookViews>
  <sheets>
    <sheet name="Składka wg grup Działu I" sheetId="9" r:id="rId1"/>
    <sheet name="Składka wg grup Działu II" sheetId="4" r:id="rId2"/>
    <sheet name="Odszk&amp;Świadczenia Dział I" sheetId="7" r:id="rId3"/>
    <sheet name="Odszkodowania Dział II" sheetId="6" r:id="rId4"/>
    <sheet name="Zyski, koszty, aktywa" sheetId="13" r:id="rId5"/>
    <sheet name="Arkusz2" sheetId="12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6" l="1"/>
  <c r="C24" i="6"/>
  <c r="D24" i="6" s="1"/>
  <c r="B24" i="6"/>
  <c r="C23" i="6"/>
  <c r="E24" i="6" l="1"/>
  <c r="D23" i="6"/>
  <c r="E23" i="6"/>
  <c r="B23" i="4"/>
  <c r="B24" i="4"/>
  <c r="C24" i="4" l="1"/>
  <c r="C23" i="4"/>
  <c r="D16" i="13"/>
  <c r="D19" i="13"/>
  <c r="D17" i="13"/>
  <c r="D20" i="13"/>
  <c r="D7" i="13"/>
  <c r="C1" i="13"/>
  <c r="C13" i="13" s="1"/>
  <c r="B1" i="13"/>
  <c r="B13" i="13" s="1"/>
  <c r="D23" i="4" l="1"/>
  <c r="E23" i="4"/>
  <c r="D24" i="4"/>
  <c r="E24" i="4"/>
  <c r="D6" i="13"/>
  <c r="D8" i="13"/>
  <c r="D5" i="13"/>
  <c r="D4" i="13"/>
  <c r="D18" i="13"/>
  <c r="D15" i="13"/>
  <c r="D21" i="13"/>
  <c r="D9" i="13"/>
  <c r="D10" i="13"/>
  <c r="C1" i="4"/>
  <c r="C1" i="6"/>
  <c r="C1" i="7"/>
  <c r="B1" i="4"/>
  <c r="B1" i="6"/>
  <c r="B1" i="7"/>
  <c r="C21" i="6" l="1"/>
  <c r="B21" i="6"/>
  <c r="D6" i="9"/>
  <c r="B8" i="9"/>
  <c r="D2" i="9"/>
  <c r="D4" i="9"/>
  <c r="D3" i="9"/>
  <c r="D5" i="9" l="1"/>
  <c r="D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" i="6"/>
  <c r="D3" i="4"/>
  <c r="D4" i="4"/>
  <c r="D5" i="4"/>
  <c r="D6" i="4"/>
  <c r="D7" i="4"/>
  <c r="D8" i="4"/>
  <c r="D9" i="4"/>
  <c r="D10" i="4"/>
  <c r="D11" i="4"/>
  <c r="D13" i="4"/>
  <c r="D14" i="4"/>
  <c r="D15" i="4"/>
  <c r="D16" i="4"/>
  <c r="D17" i="4"/>
  <c r="D18" i="4"/>
  <c r="D19" i="4"/>
  <c r="D20" i="4"/>
  <c r="D2" i="4"/>
  <c r="D3" i="7" l="1"/>
  <c r="D4" i="7"/>
  <c r="D5" i="7"/>
  <c r="D6" i="7"/>
  <c r="D2" i="7"/>
  <c r="C21" i="4"/>
  <c r="B8" i="7" l="1"/>
  <c r="C8" i="7"/>
  <c r="B21" i="4"/>
  <c r="C8" i="9"/>
  <c r="D21" i="4" l="1"/>
  <c r="D8" i="9"/>
  <c r="D21" i="6"/>
  <c r="D8" i="7"/>
</calcChain>
</file>

<file path=xl/sharedStrings.xml><?xml version="1.0" encoding="utf-8"?>
<sst xmlns="http://schemas.openxmlformats.org/spreadsheetml/2006/main" count="91" uniqueCount="42">
  <si>
    <t>Wielkość</t>
  </si>
  <si>
    <t>Grupa</t>
  </si>
  <si>
    <t>SUMA:</t>
  </si>
  <si>
    <t>casco pojazdów lądowych</t>
  </si>
  <si>
    <t>casco pojazdów szynowych</t>
  </si>
  <si>
    <t>casco statków powietrznych</t>
  </si>
  <si>
    <t>żeglugi morskiej i śródlądowej</t>
  </si>
  <si>
    <t>przedmiotów w transporcie</t>
  </si>
  <si>
    <t>szkód spowodowanych żywiołami</t>
  </si>
  <si>
    <t>pozostałych szkód rzeczowych</t>
  </si>
  <si>
    <t>ochrony prawnej</t>
  </si>
  <si>
    <t>Różnica rok do roku</t>
  </si>
  <si>
    <t>Dział II</t>
  </si>
  <si>
    <t>Dział I</t>
  </si>
  <si>
    <t>Koszty działalności ubezpieczeniowej</t>
  </si>
  <si>
    <t>Wynik techniczny</t>
  </si>
  <si>
    <t>Wynik finansowy brutto</t>
  </si>
  <si>
    <t>Wynik finansowy netto</t>
  </si>
  <si>
    <t>wypadku</t>
  </si>
  <si>
    <t>choroby</t>
  </si>
  <si>
    <t xml:space="preserve">odpowiedzialności cywilnej wynikającej
z posiadania pojazdów lądowych   </t>
  </si>
  <si>
    <t>odpowiedzialności cywilnej wynikającej
z posiadania pojazdów powietrznych</t>
  </si>
  <si>
    <t>odpowiedzialności cywilnej
za żeglugę morską i śródlądową</t>
  </si>
  <si>
    <t>odpowiedzialności cywilnej ogólnej</t>
  </si>
  <si>
    <t>kredytu</t>
  </si>
  <si>
    <t>gwarancji</t>
  </si>
  <si>
    <t>różnych ryzyk finansowych</t>
  </si>
  <si>
    <t>świadczenia pomocy</t>
  </si>
  <si>
    <t>na życie</t>
  </si>
  <si>
    <t>posagowe</t>
  </si>
  <si>
    <t>związane z ubezpieczeniowym funduszem kapitałowym</t>
  </si>
  <si>
    <t>rentowe</t>
  </si>
  <si>
    <t>wypadkowe</t>
  </si>
  <si>
    <t>Podatek dochodowy</t>
  </si>
  <si>
    <t>reasekuracja czynna</t>
  </si>
  <si>
    <t>-</t>
  </si>
  <si>
    <t>Udziały, akcje oraz inne papiery wartościowe o zmiennej kwocie dochodu oraz jednostki uczestnictwa i certyfikaty inwestycyjne w funduszach inwestycyjnych</t>
  </si>
  <si>
    <t>Dłużne papiery wartościowe i inne papiery wartościowe o stałej kwocie dochodu</t>
  </si>
  <si>
    <t>majatek</t>
  </si>
  <si>
    <t>komunikacja</t>
  </si>
  <si>
    <t>I kw. 2025 r. (tys. zł)</t>
  </si>
  <si>
    <t>I kw. 2026 r. (tys.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</si>
</sst>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000"/>
    <numFmt numFmtId="165" formatCode="#,##0.000"/>
    <numFmt numFmtId="166" formatCode="#,##0.0"/>
    <numFmt numFmtId="167" formatCode="0.0%"/>
    <numFmt numFmtId="168" formatCode="_-* #,##0_-;\-* #,##0_-;_-* &quot;-&quot;??_-;_-@_-"/>
  </numFmts>
  <fonts count="8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6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9" fontId="6" fillId="0" borderId="0" applyFont="0" applyFill="0" applyBorder="0" applyAlignment="0" applyProtection="0"/>
  </cellStyleXfs>
  <cellXfs count="41">
    <xf numFmtId="0" fontId="0" fillId="0" borderId="0" xfId="0"/>
    <xf numFmtId="3" fontId="0" fillId="0" borderId="0" xfId="0" applyNumberFormat="1"/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0" fillId="0" borderId="0" xfId="0" applyNumberFormat="1"/>
    <xf numFmtId="0" fontId="2" fillId="0" borderId="0" xfId="0" applyFont="1"/>
    <xf numFmtId="3" fontId="2" fillId="0" borderId="0" xfId="0" applyNumberFormat="1" applyFont="1"/>
    <xf numFmtId="10" fontId="2" fillId="0" borderId="0" xfId="0" applyNumberFormat="1" applyFont="1"/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2" fontId="0" fillId="0" borderId="0" xfId="0" applyNumberFormat="1"/>
    <xf numFmtId="1" fontId="0" fillId="0" borderId="0" xfId="0" applyNumberFormat="1"/>
    <xf numFmtId="0" fontId="3" fillId="0" borderId="0" xfId="0" applyFont="1" applyAlignment="1">
      <alignment wrapText="1"/>
    </xf>
    <xf numFmtId="4" fontId="0" fillId="0" borderId="0" xfId="0" applyNumberFormat="1"/>
    <xf numFmtId="49" fontId="4" fillId="0" borderId="0" xfId="0" applyNumberFormat="1" applyFont="1" applyAlignment="1">
      <alignment horizontal="left" vertical="center" wrapText="1"/>
    </xf>
    <xf numFmtId="3" fontId="0" fillId="0" borderId="0" xfId="0" applyNumberFormat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165" fontId="0" fillId="0" borderId="0" xfId="0" applyNumberFormat="1"/>
    <xf numFmtId="167" fontId="0" fillId="0" borderId="0" xfId="0" applyNumberFormat="1"/>
    <xf numFmtId="167" fontId="3" fillId="0" borderId="0" xfId="0" applyNumberFormat="1" applyFont="1"/>
    <xf numFmtId="167" fontId="3" fillId="0" borderId="0" xfId="0" applyNumberFormat="1" applyFont="1" applyAlignment="1">
      <alignment horizontal="right"/>
    </xf>
    <xf numFmtId="167" fontId="2" fillId="0" borderId="0" xfId="0" applyNumberFormat="1" applyFont="1"/>
    <xf numFmtId="168" fontId="0" fillId="0" borderId="0" xfId="1" applyNumberFormat="1" applyFont="1"/>
    <xf numFmtId="0" fontId="2" fillId="0" borderId="0" xfId="2" applyFont="1" applyAlignment="1">
      <alignment horizontal="center"/>
    </xf>
    <xf numFmtId="10" fontId="2" fillId="0" borderId="0" xfId="2" applyNumberFormat="1" applyFont="1" applyAlignment="1">
      <alignment horizontal="center"/>
    </xf>
    <xf numFmtId="3" fontId="2" fillId="0" borderId="0" xfId="2" applyNumberFormat="1" applyFont="1" applyAlignment="1">
      <alignment horizontal="center"/>
    </xf>
    <xf numFmtId="0" fontId="3" fillId="0" borderId="0" xfId="2" applyFont="1"/>
    <xf numFmtId="3" fontId="6" fillId="0" borderId="0" xfId="2" applyNumberFormat="1" applyAlignment="1">
      <alignment vertical="center" wrapText="1"/>
    </xf>
    <xf numFmtId="10" fontId="6" fillId="0" borderId="0" xfId="2" applyNumberFormat="1"/>
    <xf numFmtId="0" fontId="6" fillId="0" borderId="0" xfId="2"/>
    <xf numFmtId="3" fontId="3" fillId="0" borderId="0" xfId="2" applyNumberFormat="1" applyFont="1" applyAlignment="1">
      <alignment vertical="center" wrapText="1"/>
    </xf>
    <xf numFmtId="3" fontId="6" fillId="0" borderId="0" xfId="2" applyNumberFormat="1"/>
    <xf numFmtId="0" fontId="5" fillId="0" borderId="0" xfId="2" applyFont="1" applyAlignment="1">
      <alignment wrapText="1"/>
    </xf>
    <xf numFmtId="164" fontId="6" fillId="0" borderId="0" xfId="2" applyNumberFormat="1"/>
    <xf numFmtId="166" fontId="6" fillId="0" borderId="0" xfId="2" applyNumberFormat="1"/>
    <xf numFmtId="3" fontId="2" fillId="0" borderId="0" xfId="2" applyNumberFormat="1" applyFont="1"/>
    <xf numFmtId="167" fontId="0" fillId="0" borderId="0" xfId="4" applyNumberFormat="1" applyFont="1"/>
    <xf numFmtId="166" fontId="0" fillId="0" borderId="0" xfId="0" applyNumberFormat="1"/>
    <xf numFmtId="168" fontId="0" fillId="0" borderId="0" xfId="0" applyNumberFormat="1"/>
    <xf numFmtId="167" fontId="2" fillId="0" borderId="0" xfId="0" applyNumberFormat="1" applyFont="1" applyAlignment="1">
      <alignment horizontal="center"/>
    </xf>
    <xf numFmtId="167" fontId="0" fillId="0" borderId="0" xfId="0" applyNumberFormat="1" applyAlignment="1">
      <alignment horizontal="right"/>
    </xf>
  </cellXfs>
  <cellStyles count="5">
    <cellStyle name="Dziesiętny" xfId="1" builtinId="3"/>
    <cellStyle name="Normalny" xfId="0" builtinId="0"/>
    <cellStyle name="Normalny 2" xfId="3" xr:uid="{B19C8B50-819D-4673-A429-FE09F970890B}"/>
    <cellStyle name="Normalny 6" xfId="2" xr:uid="{B759B7BF-CF15-4EA9-88F3-0816385BDC3C}"/>
    <cellStyle name="Procentowy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workbookViewId="0">
      <selection activeCell="C2" sqref="C2"/>
    </sheetView>
  </sheetViews>
  <sheetFormatPr defaultRowHeight="12.75" x14ac:dyDescent="0.2"/>
  <cols>
    <col min="1" max="1" width="26.42578125" customWidth="1"/>
    <col min="2" max="2" width="19" customWidth="1"/>
    <col min="3" max="3" width="18.42578125" customWidth="1"/>
    <col min="4" max="4" width="20" style="4" customWidth="1"/>
    <col min="5" max="5" width="16" customWidth="1"/>
  </cols>
  <sheetData>
    <row r="1" spans="1:5" s="2" customFormat="1" x14ac:dyDescent="0.2">
      <c r="A1" s="2" t="s">
        <v>1</v>
      </c>
      <c r="B1" s="2" t="s">
        <v>40</v>
      </c>
      <c r="C1" s="2" t="s">
        <v>41</v>
      </c>
      <c r="D1" s="3" t="s">
        <v>11</v>
      </c>
    </row>
    <row r="2" spans="1:5" x14ac:dyDescent="0.2">
      <c r="A2" t="s">
        <v>28</v>
      </c>
      <c r="B2" s="15">
        <v>2607602.5216600001</v>
      </c>
      <c r="C2" s="15">
        <v>3027942.2362599988</v>
      </c>
      <c r="D2" s="19">
        <f>(C2-B2)/B2</f>
        <v>0.1611977711742702</v>
      </c>
    </row>
    <row r="3" spans="1:5" x14ac:dyDescent="0.2">
      <c r="A3" t="s">
        <v>29</v>
      </c>
      <c r="B3" s="15">
        <v>23265.676020000003</v>
      </c>
      <c r="C3" s="15">
        <v>22294.278009999998</v>
      </c>
      <c r="D3" s="19">
        <f t="shared" ref="D3:D6" si="0">(C3-B3)/B3</f>
        <v>-4.1752408533711038E-2</v>
      </c>
    </row>
    <row r="4" spans="1:5" ht="38.25" x14ac:dyDescent="0.2">
      <c r="A4" s="8" t="s">
        <v>30</v>
      </c>
      <c r="B4" s="15">
        <v>1005571.3973</v>
      </c>
      <c r="C4" s="15">
        <v>1045634.73226</v>
      </c>
      <c r="D4" s="19">
        <f t="shared" si="0"/>
        <v>3.9841362898319986E-2</v>
      </c>
    </row>
    <row r="5" spans="1:5" x14ac:dyDescent="0.2">
      <c r="A5" t="s">
        <v>31</v>
      </c>
      <c r="B5" s="15">
        <v>36177.416839999998</v>
      </c>
      <c r="C5" s="15">
        <v>37975.558020000004</v>
      </c>
      <c r="D5" s="19">
        <f t="shared" si="0"/>
        <v>4.9703415474702146E-2</v>
      </c>
    </row>
    <row r="6" spans="1:5" x14ac:dyDescent="0.2">
      <c r="A6" t="s">
        <v>32</v>
      </c>
      <c r="B6" s="15">
        <v>2215690.0421099998</v>
      </c>
      <c r="C6" s="15">
        <v>2537471.509469999</v>
      </c>
      <c r="D6" s="19">
        <f t="shared" si="0"/>
        <v>0.14522855690300751</v>
      </c>
    </row>
    <row r="7" spans="1:5" x14ac:dyDescent="0.2">
      <c r="A7" t="s">
        <v>34</v>
      </c>
      <c r="B7" s="15">
        <v>47.668999999999997</v>
      </c>
      <c r="C7" s="15">
        <v>-1.0000000000000001E-5</v>
      </c>
      <c r="D7" s="20" t="s">
        <v>35</v>
      </c>
    </row>
    <row r="8" spans="1:5" s="5" customFormat="1" x14ac:dyDescent="0.2">
      <c r="A8" s="5" t="s">
        <v>2</v>
      </c>
      <c r="B8" s="6">
        <f>SUM(B2:B7)</f>
        <v>5888354.7229299992</v>
      </c>
      <c r="C8" s="6">
        <f>SUM(C2:C7)</f>
        <v>6671318.314009998</v>
      </c>
      <c r="D8" s="21">
        <f t="shared" ref="D8" si="1">(C8-B8)/B8</f>
        <v>0.13296814270224572</v>
      </c>
      <c r="E8" s="6"/>
    </row>
    <row r="9" spans="1:5" x14ac:dyDescent="0.2">
      <c r="B9" s="1"/>
      <c r="C9" s="1"/>
      <c r="D9" s="7"/>
    </row>
    <row r="10" spans="1:5" x14ac:dyDescent="0.2">
      <c r="B10" s="1"/>
      <c r="C10" s="1"/>
      <c r="D10" s="7"/>
      <c r="E10" s="1"/>
    </row>
    <row r="11" spans="1:5" x14ac:dyDescent="0.2">
      <c r="B11" s="1"/>
      <c r="C11" s="1"/>
      <c r="D11" s="7"/>
      <c r="E11" s="1"/>
    </row>
    <row r="12" spans="1:5" x14ac:dyDescent="0.2">
      <c r="B12" s="10"/>
      <c r="C12" s="10"/>
      <c r="D12" s="7"/>
    </row>
    <row r="13" spans="1:5" x14ac:dyDescent="0.2">
      <c r="B13" s="1"/>
      <c r="C13" s="10"/>
      <c r="D13" s="7"/>
    </row>
    <row r="14" spans="1:5" x14ac:dyDescent="0.2">
      <c r="B14" s="10"/>
      <c r="C14" s="10"/>
      <c r="D14" s="7"/>
    </row>
    <row r="15" spans="1:5" x14ac:dyDescent="0.2">
      <c r="B15" s="1"/>
      <c r="C15" s="10"/>
      <c r="D15" s="7"/>
    </row>
    <row r="16" spans="1:5" x14ac:dyDescent="0.2">
      <c r="B16" s="1"/>
      <c r="C16" s="10"/>
      <c r="D16" s="7"/>
    </row>
    <row r="17" spans="2:4" x14ac:dyDescent="0.2">
      <c r="B17" s="1"/>
      <c r="C17" s="10"/>
      <c r="D17" s="7"/>
    </row>
    <row r="18" spans="2:4" x14ac:dyDescent="0.2">
      <c r="B18" s="1"/>
      <c r="C18" s="10"/>
      <c r="D18"/>
    </row>
    <row r="19" spans="2:4" x14ac:dyDescent="0.2">
      <c r="B19" s="1"/>
      <c r="C19" s="10"/>
      <c r="D19"/>
    </row>
    <row r="20" spans="2:4" x14ac:dyDescent="0.2">
      <c r="C20" s="10"/>
      <c r="D20"/>
    </row>
  </sheetData>
  <phoneticPr fontId="1" type="noConversion"/>
  <pageMargins left="0.75" right="0.75" top="1" bottom="1" header="0.5" footer="0.5"/>
  <pageSetup paperSize="9" orientation="portrait" horizontalDpi="30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A1:E26"/>
  <sheetViews>
    <sheetView workbookViewId="0">
      <selection activeCell="B2" sqref="B2"/>
    </sheetView>
  </sheetViews>
  <sheetFormatPr defaultRowHeight="12.75" x14ac:dyDescent="0.2"/>
  <cols>
    <col min="1" max="1" width="33.7109375" customWidth="1"/>
    <col min="2" max="3" width="19" customWidth="1"/>
    <col min="4" max="4" width="19.42578125" style="18" customWidth="1"/>
    <col min="5" max="5" width="9.140625" bestFit="1" customWidth="1"/>
  </cols>
  <sheetData>
    <row r="1" spans="1:5" s="2" customFormat="1" x14ac:dyDescent="0.2">
      <c r="A1" s="2" t="s">
        <v>1</v>
      </c>
      <c r="B1" s="2" t="str">
        <f>+'Składka wg grup Działu I'!B1</f>
        <v>I kw. 2025 r. (tys. zł)</v>
      </c>
      <c r="C1" s="2" t="str">
        <f>+'Składka wg grup Działu I'!C1</f>
        <v>I kw. 2026 r. (tys. zł)</v>
      </c>
      <c r="D1" s="39" t="s">
        <v>11</v>
      </c>
    </row>
    <row r="2" spans="1:5" x14ac:dyDescent="0.2">
      <c r="A2" s="8" t="s">
        <v>18</v>
      </c>
      <c r="B2" s="1">
        <v>363364.65930999984</v>
      </c>
      <c r="C2" s="1">
        <v>398841.86174000008</v>
      </c>
      <c r="D2" s="18">
        <f>(C2-B2)/B2</f>
        <v>9.7635258468362282E-2</v>
      </c>
    </row>
    <row r="3" spans="1:5" x14ac:dyDescent="0.2">
      <c r="A3" s="8" t="s">
        <v>19</v>
      </c>
      <c r="B3" s="1">
        <v>353583.26870000002</v>
      </c>
      <c r="C3" s="1">
        <v>412281.1603499999</v>
      </c>
      <c r="D3" s="18">
        <f t="shared" ref="D3:D20" si="0">(C3-B3)/B3</f>
        <v>0.16600867983887124</v>
      </c>
    </row>
    <row r="4" spans="1:5" x14ac:dyDescent="0.2">
      <c r="A4" s="8" t="s">
        <v>3</v>
      </c>
      <c r="B4" s="1">
        <v>3744288.9828000003</v>
      </c>
      <c r="C4" s="1">
        <v>3764625.5954900002</v>
      </c>
      <c r="D4" s="18">
        <f t="shared" si="0"/>
        <v>5.4313683541573309E-3</v>
      </c>
      <c r="E4" s="1"/>
    </row>
    <row r="5" spans="1:5" x14ac:dyDescent="0.2">
      <c r="A5" s="8" t="s">
        <v>4</v>
      </c>
      <c r="B5" s="1">
        <v>55704.404179999998</v>
      </c>
      <c r="C5" s="1">
        <v>55037.702150000005</v>
      </c>
      <c r="D5" s="18">
        <f t="shared" si="0"/>
        <v>-1.1968569448219042E-2</v>
      </c>
    </row>
    <row r="6" spans="1:5" x14ac:dyDescent="0.2">
      <c r="A6" s="8" t="s">
        <v>5</v>
      </c>
      <c r="B6" s="1">
        <v>18557.193589999999</v>
      </c>
      <c r="C6" s="1">
        <v>16767.408970000004</v>
      </c>
      <c r="D6" s="18">
        <f t="shared" si="0"/>
        <v>-9.6446944486501693E-2</v>
      </c>
    </row>
    <row r="7" spans="1:5" x14ac:dyDescent="0.2">
      <c r="A7" s="8" t="s">
        <v>6</v>
      </c>
      <c r="B7" s="1">
        <v>122491.38582</v>
      </c>
      <c r="C7" s="1">
        <v>49614.250410000001</v>
      </c>
      <c r="D7" s="18">
        <f t="shared" si="0"/>
        <v>-0.59495722839720577</v>
      </c>
    </row>
    <row r="8" spans="1:5" x14ac:dyDescent="0.2">
      <c r="A8" s="8" t="s">
        <v>7</v>
      </c>
      <c r="B8" s="1">
        <v>74114.913979999998</v>
      </c>
      <c r="C8" s="1">
        <v>76782.454290000023</v>
      </c>
      <c r="D8" s="18">
        <f t="shared" si="0"/>
        <v>3.599195042876073E-2</v>
      </c>
    </row>
    <row r="9" spans="1:5" x14ac:dyDescent="0.2">
      <c r="A9" s="8" t="s">
        <v>8</v>
      </c>
      <c r="B9" s="1">
        <v>2034836.59827</v>
      </c>
      <c r="C9" s="1">
        <v>2075998.8979499999</v>
      </c>
      <c r="D9" s="18">
        <f t="shared" si="0"/>
        <v>2.0228798575274182E-2</v>
      </c>
      <c r="E9" s="1"/>
    </row>
    <row r="10" spans="1:5" x14ac:dyDescent="0.2">
      <c r="A10" s="8" t="s">
        <v>9</v>
      </c>
      <c r="B10" s="1">
        <v>1339027.3384700001</v>
      </c>
      <c r="C10" s="1">
        <v>1448737.0534399999</v>
      </c>
      <c r="D10" s="18">
        <f t="shared" si="0"/>
        <v>8.1932393624880293E-2</v>
      </c>
    </row>
    <row r="11" spans="1:5" ht="38.25" x14ac:dyDescent="0.2">
      <c r="A11" s="14" t="s">
        <v>20</v>
      </c>
      <c r="B11" s="1">
        <v>4698343.4429099988</v>
      </c>
      <c r="C11" s="1">
        <v>4839816.8082999997</v>
      </c>
      <c r="D11" s="18">
        <f t="shared" si="0"/>
        <v>3.0111329048005255E-2</v>
      </c>
    </row>
    <row r="12" spans="1:5" ht="38.25" x14ac:dyDescent="0.2">
      <c r="A12" s="8" t="s">
        <v>21</v>
      </c>
      <c r="B12" s="1">
        <v>7042.6242099999999</v>
      </c>
      <c r="C12" s="1">
        <v>7631.4581899999994</v>
      </c>
      <c r="D12" s="40" t="s">
        <v>35</v>
      </c>
    </row>
    <row r="13" spans="1:5" ht="25.5" x14ac:dyDescent="0.2">
      <c r="A13" s="8" t="s">
        <v>22</v>
      </c>
      <c r="B13" s="1">
        <v>30109.932769999996</v>
      </c>
      <c r="C13" s="1">
        <v>20908.384800000003</v>
      </c>
      <c r="D13" s="18">
        <f t="shared" si="0"/>
        <v>-0.30559842296187212</v>
      </c>
    </row>
    <row r="14" spans="1:5" x14ac:dyDescent="0.2">
      <c r="A14" s="8" t="s">
        <v>23</v>
      </c>
      <c r="B14" s="1">
        <v>1219927.5880199997</v>
      </c>
      <c r="C14" s="1">
        <v>1285199.9753800004</v>
      </c>
      <c r="D14" s="18">
        <f t="shared" si="0"/>
        <v>5.3505132600485679E-2</v>
      </c>
    </row>
    <row r="15" spans="1:5" x14ac:dyDescent="0.2">
      <c r="A15" s="8" t="s">
        <v>24</v>
      </c>
      <c r="B15" s="1">
        <v>60903.077229999988</v>
      </c>
      <c r="C15" s="1">
        <v>64375.85009</v>
      </c>
      <c r="D15" s="18">
        <f t="shared" si="0"/>
        <v>5.7021303650800971E-2</v>
      </c>
    </row>
    <row r="16" spans="1:5" x14ac:dyDescent="0.2">
      <c r="A16" s="8" t="s">
        <v>25</v>
      </c>
      <c r="B16" s="1">
        <v>159882.67174999998</v>
      </c>
      <c r="C16" s="1">
        <v>163959.74093999999</v>
      </c>
      <c r="D16" s="18">
        <f t="shared" si="0"/>
        <v>2.5500381907397101E-2</v>
      </c>
    </row>
    <row r="17" spans="1:5" s="5" customFormat="1" x14ac:dyDescent="0.2">
      <c r="A17" s="12" t="s">
        <v>26</v>
      </c>
      <c r="B17" s="1">
        <v>283823.54201999994</v>
      </c>
      <c r="C17" s="1">
        <v>371121.04595</v>
      </c>
      <c r="D17" s="18">
        <f t="shared" si="0"/>
        <v>0.30757668412103939</v>
      </c>
    </row>
    <row r="18" spans="1:5" x14ac:dyDescent="0.2">
      <c r="A18" t="s">
        <v>10</v>
      </c>
      <c r="B18" s="1">
        <v>19379.569300000003</v>
      </c>
      <c r="C18" s="1">
        <v>22047.223979999999</v>
      </c>
      <c r="D18" s="18">
        <f t="shared" si="0"/>
        <v>0.13765293947992929</v>
      </c>
    </row>
    <row r="19" spans="1:5" x14ac:dyDescent="0.2">
      <c r="A19" t="s">
        <v>27</v>
      </c>
      <c r="B19" s="1">
        <v>727070.67896000005</v>
      </c>
      <c r="C19" s="1">
        <v>829597.21494000021</v>
      </c>
      <c r="D19" s="18">
        <f t="shared" si="0"/>
        <v>0.14101316274595729</v>
      </c>
    </row>
    <row r="20" spans="1:5" x14ac:dyDescent="0.2">
      <c r="A20" s="12" t="s">
        <v>34</v>
      </c>
      <c r="B20" s="1">
        <v>1127590.0511800002</v>
      </c>
      <c r="C20" s="1">
        <v>1318109.48135</v>
      </c>
      <c r="D20" s="18">
        <f t="shared" si="0"/>
        <v>0.16896160973629121</v>
      </c>
    </row>
    <row r="21" spans="1:5" s="5" customFormat="1" x14ac:dyDescent="0.2">
      <c r="A21" s="5" t="s">
        <v>2</v>
      </c>
      <c r="B21" s="6">
        <f>SUM(B2:B20)</f>
        <v>16440041.92347</v>
      </c>
      <c r="C21" s="6">
        <f>SUM(C2:C20)</f>
        <v>17221453.568709999</v>
      </c>
      <c r="D21" s="21">
        <f t="shared" ref="D21" si="1">(C21-B21)/B21</f>
        <v>4.7531000764933995E-2</v>
      </c>
    </row>
    <row r="22" spans="1:5" x14ac:dyDescent="0.2">
      <c r="B22" s="6"/>
      <c r="C22" s="1"/>
      <c r="D22" s="21"/>
    </row>
    <row r="23" spans="1:5" x14ac:dyDescent="0.2">
      <c r="A23" t="s">
        <v>38</v>
      </c>
      <c r="B23" s="1">
        <f>+B9+B10</f>
        <v>3373863.9367399998</v>
      </c>
      <c r="C23" s="1">
        <f>+C9+C10</f>
        <v>3524735.9513900001</v>
      </c>
      <c r="D23" s="18">
        <f t="shared" ref="D23:D24" si="2">(C23-B23)/B23</f>
        <v>4.4717871698104261E-2</v>
      </c>
      <c r="E23" s="1">
        <f>+C23-B23</f>
        <v>150872.01465000026</v>
      </c>
    </row>
    <row r="24" spans="1:5" x14ac:dyDescent="0.2">
      <c r="A24" t="s">
        <v>39</v>
      </c>
      <c r="B24" s="1">
        <f>+B11+B4</f>
        <v>8442632.4257100001</v>
      </c>
      <c r="C24" s="1">
        <f t="shared" ref="C24" si="3">+C11+C4</f>
        <v>8604442.4037900008</v>
      </c>
      <c r="D24" s="18">
        <f t="shared" si="2"/>
        <v>1.9165820554646853E-2</v>
      </c>
      <c r="E24" s="1">
        <f t="shared" ref="E24" si="4">+C24-B24</f>
        <v>161809.97808000073</v>
      </c>
    </row>
    <row r="25" spans="1:5" x14ac:dyDescent="0.2">
      <c r="B25" s="1"/>
      <c r="C25" s="1"/>
      <c r="D25" s="21"/>
    </row>
    <row r="26" spans="1:5" x14ac:dyDescent="0.2">
      <c r="B26" s="1"/>
      <c r="C26" s="1"/>
      <c r="D26" s="21"/>
    </row>
  </sheetData>
  <phoneticPr fontId="1" type="noConversion"/>
  <pageMargins left="0.75" right="0.75" top="1" bottom="1" header="0.5" footer="0.5"/>
  <pageSetup paperSize="9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6"/>
  <dimension ref="A1:F22"/>
  <sheetViews>
    <sheetView workbookViewId="0">
      <selection activeCell="B8" sqref="B8"/>
    </sheetView>
  </sheetViews>
  <sheetFormatPr defaultRowHeight="12.75" x14ac:dyDescent="0.2"/>
  <cols>
    <col min="1" max="1" width="26.85546875" customWidth="1"/>
    <col min="2" max="2" width="18.5703125" customWidth="1"/>
    <col min="3" max="3" width="19.85546875" customWidth="1"/>
    <col min="4" max="4" width="19.42578125" style="4" customWidth="1"/>
    <col min="5" max="5" width="3.5703125" customWidth="1"/>
  </cols>
  <sheetData>
    <row r="1" spans="1:6" s="2" customFormat="1" x14ac:dyDescent="0.2">
      <c r="A1" s="2" t="s">
        <v>1</v>
      </c>
      <c r="B1" s="2" t="str">
        <f>+'Składka wg grup Działu I'!B1</f>
        <v>I kw. 2025 r. (tys. zł)</v>
      </c>
      <c r="C1" s="2" t="str">
        <f>+'Składka wg grup Działu I'!C1</f>
        <v>I kw. 2026 r. (tys. zł)</v>
      </c>
      <c r="D1" s="3" t="s">
        <v>11</v>
      </c>
    </row>
    <row r="2" spans="1:6" x14ac:dyDescent="0.2">
      <c r="A2" t="s">
        <v>28</v>
      </c>
      <c r="B2" s="16">
        <v>1844150.8592699999</v>
      </c>
      <c r="C2" s="16">
        <v>1985328.1444199998</v>
      </c>
      <c r="D2" s="18">
        <f>(C2-B2)/B2</f>
        <v>7.6554086906905433E-2</v>
      </c>
      <c r="F2" s="1"/>
    </row>
    <row r="3" spans="1:6" x14ac:dyDescent="0.2">
      <c r="A3" t="s">
        <v>29</v>
      </c>
      <c r="B3" s="16">
        <v>24068.963949999994</v>
      </c>
      <c r="C3" s="16">
        <v>23736.828050000004</v>
      </c>
      <c r="D3" s="18">
        <f t="shared" ref="D3:D6" si="0">(C3-B3)/B3</f>
        <v>-1.3799343448681774E-2</v>
      </c>
      <c r="F3" s="1"/>
    </row>
    <row r="4" spans="1:6" ht="38.25" x14ac:dyDescent="0.2">
      <c r="A4" s="8" t="s">
        <v>30</v>
      </c>
      <c r="B4" s="16">
        <v>1601940.2899900002</v>
      </c>
      <c r="C4" s="16">
        <v>1531666.4323</v>
      </c>
      <c r="D4" s="18">
        <f t="shared" si="0"/>
        <v>-4.3867963200075875E-2</v>
      </c>
      <c r="F4" s="1"/>
    </row>
    <row r="5" spans="1:6" x14ac:dyDescent="0.2">
      <c r="A5" t="s">
        <v>31</v>
      </c>
      <c r="B5" s="16">
        <v>26272.403779999997</v>
      </c>
      <c r="C5" s="16">
        <v>27695.636050000001</v>
      </c>
      <c r="D5" s="18">
        <f t="shared" si="0"/>
        <v>5.4172137499022721E-2</v>
      </c>
      <c r="F5" s="1"/>
    </row>
    <row r="6" spans="1:6" x14ac:dyDescent="0.2">
      <c r="A6" t="s">
        <v>32</v>
      </c>
      <c r="B6" s="16">
        <v>1020253.9049400002</v>
      </c>
      <c r="C6" s="16">
        <v>1131597.0458400003</v>
      </c>
      <c r="D6" s="18">
        <f t="shared" si="0"/>
        <v>0.10913277602848094</v>
      </c>
      <c r="F6" s="1"/>
    </row>
    <row r="7" spans="1:6" x14ac:dyDescent="0.2">
      <c r="A7" t="s">
        <v>34</v>
      </c>
      <c r="B7" s="16">
        <v>0</v>
      </c>
      <c r="C7" s="16">
        <v>0</v>
      </c>
      <c r="D7" s="20" t="s">
        <v>35</v>
      </c>
      <c r="F7" s="1"/>
    </row>
    <row r="8" spans="1:6" s="5" customFormat="1" x14ac:dyDescent="0.2">
      <c r="A8" s="5" t="s">
        <v>2</v>
      </c>
      <c r="B8" s="6">
        <f>SUM(B2:B7)</f>
        <v>4516686.4219300002</v>
      </c>
      <c r="C8" s="6">
        <f>SUM(C2:C7)</f>
        <v>4700024.0866599996</v>
      </c>
      <c r="D8" s="21">
        <f t="shared" ref="D8" si="1">(C8-B8)/B8</f>
        <v>4.0591187344738974E-2</v>
      </c>
      <c r="E8" s="10"/>
      <c r="F8" s="1"/>
    </row>
    <row r="9" spans="1:6" x14ac:dyDescent="0.2">
      <c r="B9" s="1"/>
      <c r="C9" s="1"/>
      <c r="D9" s="21"/>
      <c r="E9" s="1"/>
    </row>
    <row r="10" spans="1:6" x14ac:dyDescent="0.2">
      <c r="B10" s="1"/>
      <c r="C10" s="1"/>
      <c r="D10" s="7"/>
      <c r="E10" s="1"/>
    </row>
    <row r="11" spans="1:6" x14ac:dyDescent="0.2">
      <c r="B11" s="1"/>
      <c r="C11" s="1"/>
      <c r="D11" s="7"/>
    </row>
    <row r="12" spans="1:6" x14ac:dyDescent="0.2">
      <c r="B12" s="1"/>
      <c r="C12" s="1"/>
      <c r="D12" s="7"/>
    </row>
    <row r="13" spans="1:6" x14ac:dyDescent="0.2">
      <c r="B13" s="1"/>
      <c r="C13" s="1"/>
      <c r="D13" s="7"/>
    </row>
    <row r="14" spans="1:6" x14ac:dyDescent="0.2">
      <c r="B14" s="1"/>
      <c r="C14" s="13"/>
    </row>
    <row r="15" spans="1:6" x14ac:dyDescent="0.2">
      <c r="D15" s="11"/>
    </row>
    <row r="16" spans="1:6" x14ac:dyDescent="0.2">
      <c r="C16" s="1"/>
      <c r="D16" s="11"/>
      <c r="E16" s="10"/>
    </row>
    <row r="17" spans="2:5" x14ac:dyDescent="0.2">
      <c r="B17" s="1"/>
      <c r="C17" s="1"/>
      <c r="D17" s="11"/>
      <c r="E17" s="10"/>
    </row>
    <row r="18" spans="2:5" x14ac:dyDescent="0.2">
      <c r="C18" s="1"/>
      <c r="D18" s="11"/>
      <c r="E18" s="10"/>
    </row>
    <row r="19" spans="2:5" x14ac:dyDescent="0.2">
      <c r="D19" s="11"/>
      <c r="E19" s="10"/>
    </row>
    <row r="20" spans="2:5" x14ac:dyDescent="0.2">
      <c r="D20" s="11"/>
      <c r="E20" s="10"/>
    </row>
    <row r="21" spans="2:5" x14ac:dyDescent="0.2">
      <c r="D21" s="11"/>
      <c r="E21" s="10"/>
    </row>
    <row r="22" spans="2:5" x14ac:dyDescent="0.2">
      <c r="D22" s="11"/>
      <c r="E22" s="10"/>
    </row>
  </sheetData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7"/>
  <dimension ref="A1:H38"/>
  <sheetViews>
    <sheetView zoomScale="115" zoomScaleNormal="115" workbookViewId="0">
      <selection activeCell="A23" sqref="A23:H24"/>
    </sheetView>
  </sheetViews>
  <sheetFormatPr defaultRowHeight="12.75" x14ac:dyDescent="0.2"/>
  <cols>
    <col min="1" max="1" width="37.5703125" style="8" customWidth="1"/>
    <col min="2" max="2" width="19" customWidth="1"/>
    <col min="3" max="3" width="19.28515625" customWidth="1"/>
    <col min="4" max="4" width="18.85546875" style="4" customWidth="1"/>
    <col min="5" max="5" width="9.85546875" bestFit="1" customWidth="1"/>
  </cols>
  <sheetData>
    <row r="1" spans="1:8" s="2" customFormat="1" x14ac:dyDescent="0.2">
      <c r="A1" s="9" t="s">
        <v>1</v>
      </c>
      <c r="B1" s="2" t="str">
        <f>+'Składka wg grup Działu I'!B1</f>
        <v>I kw. 2025 r. (tys. zł)</v>
      </c>
      <c r="C1" s="2" t="str">
        <f>+'Składka wg grup Działu I'!C1</f>
        <v>I kw. 2026 r. (tys. zł)</v>
      </c>
      <c r="D1" s="3" t="s">
        <v>11</v>
      </c>
    </row>
    <row r="2" spans="1:8" x14ac:dyDescent="0.2">
      <c r="A2" s="8" t="s">
        <v>18</v>
      </c>
      <c r="B2" s="22">
        <v>102677.60609999999</v>
      </c>
      <c r="C2" s="22">
        <v>116306.91456</v>
      </c>
      <c r="D2" s="18">
        <f>(C2-B2)/B2</f>
        <v>0.13273886076703162</v>
      </c>
      <c r="F2" s="36"/>
    </row>
    <row r="3" spans="1:8" x14ac:dyDescent="0.2">
      <c r="A3" s="8" t="s">
        <v>19</v>
      </c>
      <c r="B3" s="22">
        <v>190711.29258000004</v>
      </c>
      <c r="C3" s="22">
        <v>211728.42501999997</v>
      </c>
      <c r="D3" s="18">
        <f t="shared" ref="D3:D20" si="0">(C3-B3)/B3</f>
        <v>0.11020392214678955</v>
      </c>
      <c r="F3" s="36"/>
    </row>
    <row r="4" spans="1:8" x14ac:dyDescent="0.2">
      <c r="A4" s="8" t="s">
        <v>3</v>
      </c>
      <c r="B4" s="22">
        <v>2220242.5640199999</v>
      </c>
      <c r="C4" s="22">
        <v>2517702.1610400002</v>
      </c>
      <c r="D4" s="18">
        <f t="shared" si="0"/>
        <v>0.13397617082046029</v>
      </c>
      <c r="E4" s="1"/>
      <c r="F4" s="36"/>
    </row>
    <row r="5" spans="1:8" x14ac:dyDescent="0.2">
      <c r="A5" s="8" t="s">
        <v>4</v>
      </c>
      <c r="B5" s="22">
        <v>10981.340270000001</v>
      </c>
      <c r="C5" s="22">
        <v>28054.57401</v>
      </c>
      <c r="D5" s="18">
        <f t="shared" si="0"/>
        <v>1.5547495406041179</v>
      </c>
      <c r="F5" s="36"/>
    </row>
    <row r="6" spans="1:8" x14ac:dyDescent="0.2">
      <c r="A6" s="8" t="s">
        <v>5</v>
      </c>
      <c r="B6" s="22">
        <v>8288.0172399999992</v>
      </c>
      <c r="C6" s="22">
        <v>5016.5402400000003</v>
      </c>
      <c r="D6" s="18">
        <f t="shared" si="0"/>
        <v>-0.39472372043473203</v>
      </c>
      <c r="F6" s="36"/>
    </row>
    <row r="7" spans="1:8" x14ac:dyDescent="0.2">
      <c r="A7" s="8" t="s">
        <v>6</v>
      </c>
      <c r="B7" s="22">
        <v>14255.22711</v>
      </c>
      <c r="C7" s="22">
        <v>7978.4773200000009</v>
      </c>
      <c r="D7" s="18">
        <f t="shared" si="0"/>
        <v>-0.44031215648587441</v>
      </c>
      <c r="F7" s="36"/>
    </row>
    <row r="8" spans="1:8" x14ac:dyDescent="0.2">
      <c r="A8" s="8" t="s">
        <v>7</v>
      </c>
      <c r="B8" s="22">
        <v>15704.113330000002</v>
      </c>
      <c r="C8" s="22">
        <v>23235.436009999998</v>
      </c>
      <c r="D8" s="18">
        <f t="shared" si="0"/>
        <v>0.47957643464102501</v>
      </c>
      <c r="F8" s="36"/>
    </row>
    <row r="9" spans="1:8" x14ac:dyDescent="0.2">
      <c r="A9" s="8" t="s">
        <v>8</v>
      </c>
      <c r="B9" s="22">
        <v>785289.22731999995</v>
      </c>
      <c r="C9" s="22">
        <v>727614.42049999977</v>
      </c>
      <c r="D9" s="18">
        <f t="shared" si="0"/>
        <v>-7.3444031591812592E-2</v>
      </c>
      <c r="F9" s="36"/>
    </row>
    <row r="10" spans="1:8" x14ac:dyDescent="0.2">
      <c r="A10" s="8" t="s">
        <v>9</v>
      </c>
      <c r="B10" s="22">
        <v>556344.28448000003</v>
      </c>
      <c r="C10" s="22">
        <v>607839.3081100001</v>
      </c>
      <c r="D10" s="18">
        <f t="shared" si="0"/>
        <v>9.2559634504255001E-2</v>
      </c>
      <c r="E10" s="1"/>
      <c r="F10" s="36"/>
    </row>
    <row r="11" spans="1:8" ht="25.5" x14ac:dyDescent="0.2">
      <c r="A11" s="14" t="s">
        <v>20</v>
      </c>
      <c r="B11" s="22">
        <v>3132780.6482199994</v>
      </c>
      <c r="C11" s="22">
        <v>3422173.8940000003</v>
      </c>
      <c r="D11" s="18">
        <f t="shared" si="0"/>
        <v>9.2375840595296702E-2</v>
      </c>
      <c r="E11" s="1"/>
      <c r="F11" s="36"/>
      <c r="H11" s="37"/>
    </row>
    <row r="12" spans="1:8" ht="25.5" x14ac:dyDescent="0.2">
      <c r="A12" s="8" t="s">
        <v>21</v>
      </c>
      <c r="B12" s="22">
        <v>1015.0711700000001</v>
      </c>
      <c r="C12" s="22">
        <v>453.08367000000004</v>
      </c>
      <c r="D12" s="18">
        <f t="shared" si="0"/>
        <v>-0.55364344551328348</v>
      </c>
      <c r="F12" s="36"/>
    </row>
    <row r="13" spans="1:8" ht="25.5" x14ac:dyDescent="0.2">
      <c r="A13" s="8" t="s">
        <v>22</v>
      </c>
      <c r="B13" s="22">
        <v>1508.3356800000001</v>
      </c>
      <c r="C13" s="22">
        <v>467.86986999999999</v>
      </c>
      <c r="D13" s="18">
        <f t="shared" si="0"/>
        <v>-0.68981051353237233</v>
      </c>
      <c r="F13" s="36"/>
    </row>
    <row r="14" spans="1:8" x14ac:dyDescent="0.2">
      <c r="A14" s="8" t="s">
        <v>23</v>
      </c>
      <c r="B14" s="22">
        <v>406798.21458000003</v>
      </c>
      <c r="C14" s="22">
        <v>415347.10945000005</v>
      </c>
      <c r="D14" s="18">
        <f t="shared" si="0"/>
        <v>2.1015074706820798E-2</v>
      </c>
      <c r="F14" s="36"/>
    </row>
    <row r="15" spans="1:8" x14ac:dyDescent="0.2">
      <c r="A15" s="8" t="s">
        <v>24</v>
      </c>
      <c r="B15" s="22">
        <v>26047.288750000003</v>
      </c>
      <c r="C15" s="22">
        <v>31345.233450000003</v>
      </c>
      <c r="D15" s="18">
        <f t="shared" si="0"/>
        <v>0.20339716547274039</v>
      </c>
      <c r="F15" s="36"/>
    </row>
    <row r="16" spans="1:8" x14ac:dyDescent="0.2">
      <c r="A16" s="8" t="s">
        <v>25</v>
      </c>
      <c r="B16" s="22">
        <v>3232.9757600000007</v>
      </c>
      <c r="C16" s="22">
        <v>138547.5</v>
      </c>
      <c r="D16" s="18">
        <f t="shared" si="0"/>
        <v>41.854481531899879</v>
      </c>
      <c r="F16" s="36"/>
    </row>
    <row r="17" spans="1:6" s="5" customFormat="1" x14ac:dyDescent="0.2">
      <c r="A17" s="12" t="s">
        <v>26</v>
      </c>
      <c r="B17" s="22">
        <v>292585.91381999996</v>
      </c>
      <c r="C17" s="22">
        <v>131766.79694</v>
      </c>
      <c r="D17" s="18">
        <f t="shared" si="0"/>
        <v>-0.54964750278079533</v>
      </c>
      <c r="F17" s="36"/>
    </row>
    <row r="18" spans="1:6" x14ac:dyDescent="0.2">
      <c r="A18" t="s">
        <v>10</v>
      </c>
      <c r="B18" s="22">
        <v>3266.48452</v>
      </c>
      <c r="C18" s="22">
        <v>4279.0736500000003</v>
      </c>
      <c r="D18" s="18">
        <f t="shared" si="0"/>
        <v>0.30999354927296591</v>
      </c>
      <c r="F18" s="36"/>
    </row>
    <row r="19" spans="1:6" x14ac:dyDescent="0.2">
      <c r="A19" t="s">
        <v>27</v>
      </c>
      <c r="B19" s="22">
        <v>338416.00629000005</v>
      </c>
      <c r="C19" s="22">
        <v>394912.27851999999</v>
      </c>
      <c r="D19" s="18">
        <f t="shared" si="0"/>
        <v>0.16694326267057943</v>
      </c>
      <c r="F19" s="36"/>
    </row>
    <row r="20" spans="1:6" x14ac:dyDescent="0.2">
      <c r="A20" s="12" t="s">
        <v>34</v>
      </c>
      <c r="B20" s="22">
        <v>783009.94839000003</v>
      </c>
      <c r="C20" s="22">
        <v>630680.87333000009</v>
      </c>
      <c r="D20" s="18">
        <f t="shared" si="0"/>
        <v>-0.19454296254244804</v>
      </c>
      <c r="F20" s="36"/>
    </row>
    <row r="21" spans="1:6" x14ac:dyDescent="0.2">
      <c r="A21" s="5" t="s">
        <v>2</v>
      </c>
      <c r="B21" s="6">
        <f>SUM(B2:B20)</f>
        <v>8893154.559630001</v>
      </c>
      <c r="C21" s="6">
        <f>SUM(C2:C20)</f>
        <v>9415449.9696900006</v>
      </c>
      <c r="D21" s="21">
        <f>(C21-B21)/B21</f>
        <v>5.87300497880619E-2</v>
      </c>
      <c r="E21" s="1"/>
      <c r="F21" s="36"/>
    </row>
    <row r="22" spans="1:6" x14ac:dyDescent="0.2">
      <c r="C22" s="1"/>
      <c r="D22" s="7"/>
    </row>
    <row r="23" spans="1:6" x14ac:dyDescent="0.2">
      <c r="A23" t="s">
        <v>38</v>
      </c>
      <c r="B23" s="1">
        <f>+B9+B10</f>
        <v>1341633.5118</v>
      </c>
      <c r="C23" s="1">
        <f>+C9+C10</f>
        <v>1335453.7286099999</v>
      </c>
      <c r="D23" s="18">
        <f t="shared" ref="D23:D24" si="1">(C23-B23)/B23</f>
        <v>-4.606163408745664E-3</v>
      </c>
      <c r="E23" s="1">
        <f>+C23-B23</f>
        <v>-6179.7831900001038</v>
      </c>
    </row>
    <row r="24" spans="1:6" x14ac:dyDescent="0.2">
      <c r="A24" t="s">
        <v>39</v>
      </c>
      <c r="B24" s="1">
        <f>+B11+B4</f>
        <v>5353023.2122399993</v>
      </c>
      <c r="C24" s="1">
        <f t="shared" ref="C24" si="2">+C11+C4</f>
        <v>5939876.05504</v>
      </c>
      <c r="D24" s="18">
        <f t="shared" si="1"/>
        <v>0.10963016963164432</v>
      </c>
      <c r="E24" s="1">
        <f t="shared" ref="E24" si="3">+C24-B24</f>
        <v>586852.84280000068</v>
      </c>
    </row>
    <row r="25" spans="1:6" x14ac:dyDescent="0.2">
      <c r="B25" s="15"/>
      <c r="C25" s="13"/>
      <c r="D25" s="7"/>
    </row>
    <row r="26" spans="1:6" x14ac:dyDescent="0.2">
      <c r="B26" s="38"/>
      <c r="C26" s="38"/>
      <c r="D26" s="7"/>
    </row>
    <row r="27" spans="1:6" x14ac:dyDescent="0.2">
      <c r="A27"/>
      <c r="B27" s="1"/>
      <c r="D27" s="1"/>
    </row>
    <row r="28" spans="1:6" x14ac:dyDescent="0.2">
      <c r="A28"/>
      <c r="B28" s="1"/>
      <c r="D28" s="1"/>
    </row>
    <row r="29" spans="1:6" x14ac:dyDescent="0.2">
      <c r="A29"/>
      <c r="B29" s="1"/>
      <c r="D29" s="1"/>
    </row>
    <row r="30" spans="1:6" x14ac:dyDescent="0.2">
      <c r="A30"/>
      <c r="B30" s="17"/>
      <c r="D30" s="1"/>
    </row>
    <row r="31" spans="1:6" x14ac:dyDescent="0.2">
      <c r="A31"/>
      <c r="B31" s="1"/>
      <c r="C31" s="13"/>
      <c r="D31" s="1"/>
    </row>
    <row r="32" spans="1:6" x14ac:dyDescent="0.2">
      <c r="A32"/>
      <c r="B32" s="1"/>
      <c r="D32" s="1"/>
    </row>
    <row r="33" spans="1:4" x14ac:dyDescent="0.2">
      <c r="A33"/>
      <c r="B33" s="15"/>
      <c r="D33" s="1"/>
    </row>
    <row r="34" spans="1:4" x14ac:dyDescent="0.2">
      <c r="A34"/>
      <c r="B34" s="1"/>
      <c r="D34" s="1"/>
    </row>
    <row r="35" spans="1:4" x14ac:dyDescent="0.2">
      <c r="A35"/>
      <c r="D35" s="1"/>
    </row>
    <row r="36" spans="1:4" x14ac:dyDescent="0.2">
      <c r="B36" s="1"/>
    </row>
    <row r="38" spans="1:4" x14ac:dyDescent="0.2">
      <c r="C38" s="1"/>
    </row>
  </sheetData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9F9DD-882D-4A36-A22C-0F61A758CFFC}">
  <dimension ref="A1:E30"/>
  <sheetViews>
    <sheetView workbookViewId="0">
      <selection activeCell="D8" sqref="D8"/>
    </sheetView>
  </sheetViews>
  <sheetFormatPr defaultColWidth="8.7109375" defaultRowHeight="12.75" x14ac:dyDescent="0.2"/>
  <cols>
    <col min="1" max="1" width="42.5703125" style="29" customWidth="1"/>
    <col min="2" max="3" width="19.28515625" style="31" customWidth="1"/>
    <col min="4" max="4" width="19" style="28" customWidth="1"/>
    <col min="5" max="5" width="16.140625" style="29" customWidth="1"/>
    <col min="6" max="16384" width="8.7109375" style="29"/>
  </cols>
  <sheetData>
    <row r="1" spans="1:5" s="23" customFormat="1" x14ac:dyDescent="0.2">
      <c r="A1" s="23" t="s">
        <v>0</v>
      </c>
      <c r="B1" s="23" t="str">
        <f>+'Składka wg grup Działu I'!B1</f>
        <v>I kw. 2025 r. (tys. zł)</v>
      </c>
      <c r="C1" s="23" t="str">
        <f>+'Składka wg grup Działu I'!C1</f>
        <v>I kw. 2026 r. (tys. zł)</v>
      </c>
      <c r="D1" s="24" t="s">
        <v>11</v>
      </c>
    </row>
    <row r="2" spans="1:5" s="23" customFormat="1" x14ac:dyDescent="0.2">
      <c r="A2" s="23" t="s">
        <v>13</v>
      </c>
      <c r="B2" s="25"/>
      <c r="C2" s="25"/>
      <c r="D2" s="24"/>
    </row>
    <row r="3" spans="1:5" s="23" customFormat="1" x14ac:dyDescent="0.2">
      <c r="B3" s="25"/>
      <c r="C3" s="25"/>
      <c r="D3" s="24"/>
    </row>
    <row r="4" spans="1:5" x14ac:dyDescent="0.2">
      <c r="A4" s="26" t="s">
        <v>14</v>
      </c>
      <c r="B4" s="27">
        <v>1461526.0058999998</v>
      </c>
      <c r="C4" s="27">
        <v>1684024.8070599998</v>
      </c>
      <c r="D4" s="28">
        <f t="shared" ref="D4:D10" si="0">(C4-B4)/B4</f>
        <v>0.15223731925521672</v>
      </c>
    </row>
    <row r="5" spans="1:5" x14ac:dyDescent="0.2">
      <c r="A5" s="26" t="s">
        <v>15</v>
      </c>
      <c r="B5" s="27">
        <v>1059084.59507</v>
      </c>
      <c r="C5" s="27">
        <v>1146349.9716099997</v>
      </c>
      <c r="D5" s="28">
        <f t="shared" si="0"/>
        <v>8.2396984099491907E-2</v>
      </c>
    </row>
    <row r="6" spans="1:5" x14ac:dyDescent="0.2">
      <c r="A6" s="26" t="s">
        <v>16</v>
      </c>
      <c r="B6" s="30">
        <v>1023160.04102</v>
      </c>
      <c r="C6" s="30">
        <v>1071032.4485499999</v>
      </c>
      <c r="D6" s="28">
        <f t="shared" si="0"/>
        <v>4.6788777523284919E-2</v>
      </c>
    </row>
    <row r="7" spans="1:5" x14ac:dyDescent="0.2">
      <c r="A7" s="26" t="s">
        <v>33</v>
      </c>
      <c r="B7" s="27">
        <v>211180.55946000005</v>
      </c>
      <c r="C7" s="27">
        <v>258286.18093999999</v>
      </c>
      <c r="D7" s="28">
        <f t="shared" si="0"/>
        <v>0.22305851258492509</v>
      </c>
    </row>
    <row r="8" spans="1:5" x14ac:dyDescent="0.2">
      <c r="A8" s="26" t="s">
        <v>17</v>
      </c>
      <c r="B8" s="30">
        <v>811109.00355999975</v>
      </c>
      <c r="C8" s="27">
        <v>812274.36661000014</v>
      </c>
      <c r="D8" s="28">
        <f t="shared" si="0"/>
        <v>1.4367526989412687E-3</v>
      </c>
      <c r="E8" s="31"/>
    </row>
    <row r="9" spans="1:5" ht="33.75" x14ac:dyDescent="0.2">
      <c r="A9" s="32" t="s">
        <v>36</v>
      </c>
      <c r="B9" s="27">
        <v>6493583.9571799999</v>
      </c>
      <c r="C9" s="27">
        <v>6967271.3473799974</v>
      </c>
      <c r="D9" s="28">
        <f t="shared" si="0"/>
        <v>7.2946987876585184E-2</v>
      </c>
      <c r="E9" s="31"/>
    </row>
    <row r="10" spans="1:5" ht="22.5" x14ac:dyDescent="0.2">
      <c r="A10" s="32" t="s">
        <v>37</v>
      </c>
      <c r="B10" s="27">
        <v>33755303.649449997</v>
      </c>
      <c r="C10" s="27">
        <v>35316544.937440008</v>
      </c>
      <c r="D10" s="28">
        <f t="shared" si="0"/>
        <v>4.6251732889253681E-2</v>
      </c>
    </row>
    <row r="12" spans="1:5" x14ac:dyDescent="0.2">
      <c r="A12" s="23" t="s">
        <v>0</v>
      </c>
      <c r="E12" s="31"/>
    </row>
    <row r="13" spans="1:5" x14ac:dyDescent="0.2">
      <c r="A13" s="23" t="s">
        <v>12</v>
      </c>
      <c r="B13" s="23" t="str">
        <f>+B1</f>
        <v>I kw. 2025 r. (tys. zł)</v>
      </c>
      <c r="C13" s="23" t="str">
        <f>+C1</f>
        <v>I kw. 2026 r. (tys. zł)</v>
      </c>
      <c r="D13" s="24" t="s">
        <v>11</v>
      </c>
      <c r="E13" s="31"/>
    </row>
    <row r="14" spans="1:5" x14ac:dyDescent="0.2">
      <c r="E14" s="31"/>
    </row>
    <row r="15" spans="1:5" x14ac:dyDescent="0.2">
      <c r="A15" s="26" t="s">
        <v>14</v>
      </c>
      <c r="B15" s="27">
        <v>3722400.8821800002</v>
      </c>
      <c r="C15" s="30">
        <v>4016880.2035200009</v>
      </c>
      <c r="D15" s="28">
        <f t="shared" ref="D15:D21" si="1">(C15-B15)/B15</f>
        <v>7.911005038434786E-2</v>
      </c>
      <c r="E15" s="33"/>
    </row>
    <row r="16" spans="1:5" x14ac:dyDescent="0.2">
      <c r="A16" s="26" t="s">
        <v>15</v>
      </c>
      <c r="B16" s="27">
        <v>1094852.9201300004</v>
      </c>
      <c r="C16" s="30">
        <v>782700.3932400007</v>
      </c>
      <c r="D16" s="28">
        <f t="shared" si="1"/>
        <v>-0.28510909652863275</v>
      </c>
      <c r="E16" s="31"/>
    </row>
    <row r="17" spans="1:5" x14ac:dyDescent="0.2">
      <c r="A17" s="26" t="s">
        <v>16</v>
      </c>
      <c r="B17" s="27">
        <v>1596774.9823999999</v>
      </c>
      <c r="C17" s="30">
        <v>1528418.5899500002</v>
      </c>
      <c r="D17" s="28">
        <f t="shared" si="1"/>
        <v>-4.2809032708702649E-2</v>
      </c>
      <c r="E17" s="31"/>
    </row>
    <row r="18" spans="1:5" x14ac:dyDescent="0.2">
      <c r="A18" s="26" t="s">
        <v>33</v>
      </c>
      <c r="B18" s="30">
        <v>341717.07736</v>
      </c>
      <c r="C18" s="30">
        <v>355416.14367000008</v>
      </c>
      <c r="D18" s="28">
        <f t="shared" si="1"/>
        <v>4.0088913366094589E-2</v>
      </c>
      <c r="E18" s="31"/>
    </row>
    <row r="19" spans="1:5" x14ac:dyDescent="0.2">
      <c r="A19" s="26" t="s">
        <v>17</v>
      </c>
      <c r="B19" s="30">
        <v>1255057.9050400001</v>
      </c>
      <c r="C19" s="30">
        <v>1173002.44628</v>
      </c>
      <c r="D19" s="28">
        <f t="shared" si="1"/>
        <v>-6.5379819074869588E-2</v>
      </c>
      <c r="E19" s="31"/>
    </row>
    <row r="20" spans="1:5" ht="33.75" x14ac:dyDescent="0.2">
      <c r="A20" s="32" t="s">
        <v>36</v>
      </c>
      <c r="B20" s="27">
        <v>13304860.731999997</v>
      </c>
      <c r="C20" s="27">
        <v>14458797.8577</v>
      </c>
      <c r="D20" s="28">
        <f t="shared" si="1"/>
        <v>8.6730492633013967E-2</v>
      </c>
      <c r="E20" s="33"/>
    </row>
    <row r="21" spans="1:5" ht="22.5" x14ac:dyDescent="0.2">
      <c r="A21" s="32" t="s">
        <v>37</v>
      </c>
      <c r="B21" s="27">
        <v>73050253.595520005</v>
      </c>
      <c r="C21" s="27">
        <v>78140763.039149985</v>
      </c>
      <c r="D21" s="28">
        <f t="shared" si="1"/>
        <v>6.9685034521798958E-2</v>
      </c>
      <c r="E21" s="31"/>
    </row>
    <row r="22" spans="1:5" x14ac:dyDescent="0.2">
      <c r="A22" s="26"/>
      <c r="B22" s="30"/>
      <c r="C22" s="30"/>
    </row>
    <row r="23" spans="1:5" x14ac:dyDescent="0.2">
      <c r="B23" s="30"/>
      <c r="E23" s="34"/>
    </row>
    <row r="24" spans="1:5" x14ac:dyDescent="0.2">
      <c r="B24" s="35"/>
      <c r="C24" s="30"/>
      <c r="E24" s="31"/>
    </row>
    <row r="25" spans="1:5" x14ac:dyDescent="0.2">
      <c r="A25" s="26"/>
      <c r="E25" s="31"/>
    </row>
    <row r="26" spans="1:5" x14ac:dyDescent="0.2">
      <c r="A26" s="26"/>
      <c r="B26" s="30"/>
      <c r="C26" s="30"/>
      <c r="E26" s="31"/>
    </row>
    <row r="27" spans="1:5" x14ac:dyDescent="0.2">
      <c r="A27" s="26"/>
      <c r="E27" s="31"/>
    </row>
    <row r="28" spans="1:5" x14ac:dyDescent="0.2">
      <c r="A28" s="26"/>
    </row>
    <row r="29" spans="1:5" x14ac:dyDescent="0.2">
      <c r="B29" s="30"/>
      <c r="C29" s="30"/>
    </row>
    <row r="30" spans="1:5" x14ac:dyDescent="0.2">
      <c r="B30" s="35"/>
      <c r="C30" s="35"/>
    </row>
  </sheetData>
  <pageMargins left="0.75" right="0.75" top="1" bottom="1" header="0.5" footer="0.5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Składka wg grup Działu I</vt:lpstr>
      <vt:lpstr>Składka wg grup Działu II</vt:lpstr>
      <vt:lpstr>Odszk&amp;Świadczenia Dział I</vt:lpstr>
      <vt:lpstr>Odszkodowania Dział II</vt:lpstr>
      <vt:lpstr>Zyski, koszty, aktywa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mtarczynski</dc:creator>
  <cp:lastModifiedBy>Rafał Socha</cp:lastModifiedBy>
  <cp:lastPrinted>2023-05-19T13:55:16Z</cp:lastPrinted>
  <dcterms:created xsi:type="dcterms:W3CDTF">2010-03-12T15:49:31Z</dcterms:created>
  <dcterms:modified xsi:type="dcterms:W3CDTF">2026-06-15T07:27:52Z</dcterms:modified>
</cp:coreProperties>
</file>