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prawozdania_finansowe\2025_Q3\Analizy\Press\"/>
    </mc:Choice>
  </mc:AlternateContent>
  <xr:revisionPtr revIDLastSave="0" documentId="13_ncr:1_{44424294-37F0-4260-AB87-712A74ED8A78}" xr6:coauthVersionLast="47" xr6:coauthVersionMax="47" xr10:uidLastSave="{00000000-0000-0000-0000-000000000000}"/>
  <bookViews>
    <workbookView xWindow="-120" yWindow="-120" windowWidth="29040" windowHeight="15720" tabRatio="859" xr2:uid="{00000000-000D-0000-FFFF-FFFF00000000}"/>
  </bookViews>
  <sheets>
    <sheet name="Składka wg grup Działu I" sheetId="9" r:id="rId1"/>
    <sheet name="Składka wg grup Działu II" sheetId="4" r:id="rId2"/>
    <sheet name="Odszk&amp;Świadczenia Dział I" sheetId="7" r:id="rId3"/>
    <sheet name="Odszkodowania Dział II" sheetId="6" r:id="rId4"/>
    <sheet name="Zyski, koszty, aktywa" sheetId="13" r:id="rId5"/>
    <sheet name="Arkusz2" sheetId="12" state="hidden" r:id="rId6"/>
  </sheets>
  <calcPr calcId="181029"/>
</workbook>
</file>

<file path=xl/calcChain.xml><?xml version="1.0" encoding="utf-8"?>
<calcChain xmlns="http://schemas.openxmlformats.org/spreadsheetml/2006/main">
  <c r="B23" i="4" l="1"/>
  <c r="C23" i="6"/>
  <c r="B24" i="4"/>
  <c r="C24" i="4" l="1"/>
  <c r="C23" i="4"/>
  <c r="B23" i="6"/>
  <c r="D23" i="6"/>
  <c r="C24" i="6"/>
  <c r="B24" i="6"/>
  <c r="E23" i="6"/>
  <c r="D16" i="13"/>
  <c r="D19" i="13"/>
  <c r="D17" i="13"/>
  <c r="D20" i="13"/>
  <c r="D7" i="13"/>
  <c r="C1" i="13"/>
  <c r="C13" i="13" s="1"/>
  <c r="B1" i="13"/>
  <c r="B13" i="13" s="1"/>
  <c r="D23" i="4" l="1"/>
  <c r="E23" i="4"/>
  <c r="D24" i="4"/>
  <c r="E24" i="4"/>
  <c r="E24" i="6"/>
  <c r="D24" i="6"/>
  <c r="D6" i="13"/>
  <c r="D8" i="13"/>
  <c r="D5" i="13"/>
  <c r="D4" i="13"/>
  <c r="D18" i="13"/>
  <c r="D15" i="13"/>
  <c r="D21" i="13"/>
  <c r="D9" i="13"/>
  <c r="D10" i="13"/>
  <c r="C1" i="4"/>
  <c r="C1" i="6"/>
  <c r="C1" i="7"/>
  <c r="B1" i="4"/>
  <c r="B1" i="6"/>
  <c r="B1" i="7"/>
  <c r="C21" i="6" l="1"/>
  <c r="B21" i="6"/>
  <c r="D6" i="9"/>
  <c r="B8" i="9"/>
  <c r="D2" i="9"/>
  <c r="D4" i="9"/>
  <c r="D3" i="9"/>
  <c r="D5" i="9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" i="6"/>
  <c r="D3" i="4"/>
  <c r="D4" i="4"/>
  <c r="D5" i="4"/>
  <c r="D6" i="4"/>
  <c r="D7" i="4"/>
  <c r="D8" i="4"/>
  <c r="D9" i="4"/>
  <c r="D10" i="4"/>
  <c r="D11" i="4"/>
  <c r="D13" i="4"/>
  <c r="D14" i="4"/>
  <c r="D15" i="4"/>
  <c r="D16" i="4"/>
  <c r="D17" i="4"/>
  <c r="D18" i="4"/>
  <c r="D19" i="4"/>
  <c r="D20" i="4"/>
  <c r="D2" i="4"/>
  <c r="D3" i="7" l="1"/>
  <c r="D4" i="7"/>
  <c r="D5" i="7"/>
  <c r="D6" i="7"/>
  <c r="D2" i="7"/>
  <c r="C21" i="4"/>
  <c r="B8" i="7" l="1"/>
  <c r="C8" i="7"/>
  <c r="B21" i="4"/>
  <c r="C8" i="9"/>
  <c r="D21" i="4" l="1"/>
  <c r="D8" i="9"/>
  <c r="D21" i="6"/>
  <c r="D8" i="7"/>
</calcChain>
</file>

<file path=xl/sharedStrings.xml><?xml version="1.0" encoding="utf-8"?>
<sst xmlns="http://schemas.openxmlformats.org/spreadsheetml/2006/main" count="91" uniqueCount="42">
  <si>
    <t>Wielkość</t>
  </si>
  <si>
    <t>Grupa</t>
  </si>
  <si>
    <t>SUMA:</t>
  </si>
  <si>
    <t>casco pojazdów lądowych</t>
  </si>
  <si>
    <t>casco pojazdów szynowych</t>
  </si>
  <si>
    <t>casco statków powietrznych</t>
  </si>
  <si>
    <t>żeglugi morskiej i śródlądowej</t>
  </si>
  <si>
    <t>przedmiotów w transporcie</t>
  </si>
  <si>
    <t>szkód spowodowanych żywiołami</t>
  </si>
  <si>
    <t>pozostałych szkód rzeczowych</t>
  </si>
  <si>
    <t>ochrony prawnej</t>
  </si>
  <si>
    <t>Różnica rok do roku</t>
  </si>
  <si>
    <t>Dział II</t>
  </si>
  <si>
    <t>Dział I</t>
  </si>
  <si>
    <t>Koszty działalności ubezpieczeniowej</t>
  </si>
  <si>
    <t>Wynik techniczny</t>
  </si>
  <si>
    <t>Wynik finansowy brutto</t>
  </si>
  <si>
    <t>Wynik finansowy netto</t>
  </si>
  <si>
    <t>wypadku</t>
  </si>
  <si>
    <t>choroby</t>
  </si>
  <si>
    <t xml:space="preserve">odpowiedzialności cywilnej wynikającej
z posiadania pojazdów lądowych   </t>
  </si>
  <si>
    <t>odpowiedzialności cywilnej wynikającej
z posiadania pojazdów powietrznych</t>
  </si>
  <si>
    <t>odpowiedzialności cywilnej
za żeglugę morską i śródlądową</t>
  </si>
  <si>
    <t>odpowiedzialności cywilnej ogólnej</t>
  </si>
  <si>
    <t>kredytu</t>
  </si>
  <si>
    <t>gwarancji</t>
  </si>
  <si>
    <t>różnych ryzyk finansowych</t>
  </si>
  <si>
    <t>świadczenia pomocy</t>
  </si>
  <si>
    <t>na życie</t>
  </si>
  <si>
    <t>posagowe</t>
  </si>
  <si>
    <t>związane z ubezpieczeniowym funduszem kapitałowym</t>
  </si>
  <si>
    <t>rentowe</t>
  </si>
  <si>
    <t>wypadkowe</t>
  </si>
  <si>
    <t>Podatek dochodowy</t>
  </si>
  <si>
    <t>reasekuracja czynna</t>
  </si>
  <si>
    <t>-</t>
  </si>
  <si>
    <t>Udziały, akcje oraz inne papiery wartościowe o zmiennej kwocie dochodu oraz jednostki uczestnictwa i certyfikaty inwestycyjne w funduszach inwestycyjnych</t>
  </si>
  <si>
    <t>Dłużne papiery wartościowe i inne papiery wartościowe o stałej kwocie dochodu</t>
  </si>
  <si>
    <t>majatek</t>
  </si>
  <si>
    <t>komunikacja</t>
  </si>
  <si>
    <t>III kw. 2024 r. (tys. zł)</t>
  </si>
  <si>
    <t>III kw. 2025 r. (tys.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</si>
</sst>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"/>
    <numFmt numFmtId="165" formatCode="#,##0.000"/>
    <numFmt numFmtId="166" formatCode="#,##0.0"/>
    <numFmt numFmtId="167" formatCode="0.0%"/>
    <numFmt numFmtId="168" formatCode="_-* #,##0_-;\-* #,##0_-;_-* &quot;-&quot;??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6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0" fillId="0" borderId="0" xfId="0" applyNumberFormat="1"/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2" fontId="0" fillId="0" borderId="0" xfId="0" applyNumberFormat="1"/>
    <xf numFmtId="1" fontId="0" fillId="0" borderId="0" xfId="0" applyNumberFormat="1"/>
    <xf numFmtId="0" fontId="3" fillId="0" borderId="0" xfId="0" applyFont="1" applyAlignment="1">
      <alignment wrapText="1"/>
    </xf>
    <xf numFmtId="4" fontId="0" fillId="0" borderId="0" xfId="0" applyNumberFormat="1"/>
    <xf numFmtId="49" fontId="4" fillId="0" borderId="0" xfId="0" applyNumberFormat="1" applyFont="1" applyAlignment="1">
      <alignment horizontal="left" vertical="center" wrapText="1"/>
    </xf>
    <xf numFmtId="3" fontId="0" fillId="0" borderId="0" xfId="0" applyNumberForma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65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2" fillId="0" borderId="0" xfId="0" applyNumberFormat="1" applyFont="1"/>
    <xf numFmtId="168" fontId="0" fillId="0" borderId="0" xfId="1" applyNumberFormat="1" applyFont="1"/>
    <xf numFmtId="0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0" fontId="3" fillId="0" borderId="0" xfId="2" applyFont="1"/>
    <xf numFmtId="3" fontId="6" fillId="0" borderId="0" xfId="2" applyNumberFormat="1" applyAlignment="1">
      <alignment vertical="center" wrapText="1"/>
    </xf>
    <xf numFmtId="10" fontId="6" fillId="0" borderId="0" xfId="2" applyNumberFormat="1"/>
    <xf numFmtId="0" fontId="6" fillId="0" borderId="0" xfId="2"/>
    <xf numFmtId="3" fontId="3" fillId="0" borderId="0" xfId="2" applyNumberFormat="1" applyFont="1" applyAlignment="1">
      <alignment vertical="center" wrapText="1"/>
    </xf>
    <xf numFmtId="3" fontId="6" fillId="0" borderId="0" xfId="2" applyNumberFormat="1"/>
    <xf numFmtId="0" fontId="5" fillId="0" borderId="0" xfId="2" applyFont="1" applyAlignment="1">
      <alignment wrapText="1"/>
    </xf>
    <xf numFmtId="164" fontId="6" fillId="0" borderId="0" xfId="2" applyNumberFormat="1"/>
    <xf numFmtId="166" fontId="6" fillId="0" borderId="0" xfId="2" applyNumberFormat="1"/>
    <xf numFmtId="3" fontId="2" fillId="0" borderId="0" xfId="2" applyNumberFormat="1" applyFont="1"/>
    <xf numFmtId="167" fontId="0" fillId="0" borderId="0" xfId="4" applyNumberFormat="1" applyFont="1"/>
    <xf numFmtId="166" fontId="0" fillId="0" borderId="0" xfId="0" applyNumberFormat="1"/>
    <xf numFmtId="168" fontId="0" fillId="0" borderId="0" xfId="0" applyNumberFormat="1"/>
    <xf numFmtId="167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right"/>
    </xf>
  </cellXfs>
  <cellStyles count="5">
    <cellStyle name="Dziesiętny" xfId="1" builtinId="3"/>
    <cellStyle name="Normalny" xfId="0" builtinId="0"/>
    <cellStyle name="Normalny 2" xfId="3" xr:uid="{B19C8B50-819D-4673-A429-FE09F970890B}"/>
    <cellStyle name="Normalny 6" xfId="2" xr:uid="{B759B7BF-CF15-4EA9-88F3-0816385BDC3C}"/>
    <cellStyle name="Procentowy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B4" sqref="B4"/>
    </sheetView>
  </sheetViews>
  <sheetFormatPr defaultRowHeight="12.75" x14ac:dyDescent="0.2"/>
  <cols>
    <col min="1" max="1" width="26.42578125" customWidth="1"/>
    <col min="2" max="2" width="19" customWidth="1"/>
    <col min="3" max="3" width="18.42578125" customWidth="1"/>
    <col min="4" max="4" width="20" style="4" customWidth="1"/>
    <col min="5" max="5" width="16" customWidth="1"/>
  </cols>
  <sheetData>
    <row r="1" spans="1:5" s="2" customFormat="1" x14ac:dyDescent="0.2">
      <c r="A1" s="2" t="s">
        <v>1</v>
      </c>
      <c r="B1" s="2" t="s">
        <v>40</v>
      </c>
      <c r="C1" s="2" t="s">
        <v>41</v>
      </c>
      <c r="D1" s="3" t="s">
        <v>11</v>
      </c>
    </row>
    <row r="2" spans="1:5" x14ac:dyDescent="0.2">
      <c r="A2" t="s">
        <v>28</v>
      </c>
      <c r="B2" s="15">
        <v>7810198.4401399996</v>
      </c>
      <c r="C2" s="15">
        <v>8247843.3335099993</v>
      </c>
      <c r="D2" s="19">
        <f>(C2-B2)/B2</f>
        <v>5.6035054259409425E-2</v>
      </c>
    </row>
    <row r="3" spans="1:5" x14ac:dyDescent="0.2">
      <c r="A3" t="s">
        <v>29</v>
      </c>
      <c r="B3" s="15">
        <v>73936.886400000003</v>
      </c>
      <c r="C3" s="15">
        <v>69606.177759999991</v>
      </c>
      <c r="D3" s="19">
        <f t="shared" ref="D3:D6" si="0">(C3-B3)/B3</f>
        <v>-5.8573045889040998E-2</v>
      </c>
    </row>
    <row r="4" spans="1:5" ht="38.25" x14ac:dyDescent="0.2">
      <c r="A4" s="8" t="s">
        <v>30</v>
      </c>
      <c r="B4" s="15">
        <v>2950932.5901300004</v>
      </c>
      <c r="C4" s="15">
        <v>2987427.8260399997</v>
      </c>
      <c r="D4" s="19">
        <f t="shared" si="0"/>
        <v>1.2367356689903779E-2</v>
      </c>
    </row>
    <row r="5" spans="1:5" x14ac:dyDescent="0.2">
      <c r="A5" t="s">
        <v>31</v>
      </c>
      <c r="B5" s="15">
        <v>110511.05209</v>
      </c>
      <c r="C5" s="15">
        <v>109981.81785000001</v>
      </c>
      <c r="D5" s="19">
        <f t="shared" si="0"/>
        <v>-4.788971148052986E-3</v>
      </c>
    </row>
    <row r="6" spans="1:5" x14ac:dyDescent="0.2">
      <c r="A6" t="s">
        <v>32</v>
      </c>
      <c r="B6" s="15">
        <v>6738533.0417799996</v>
      </c>
      <c r="C6" s="15">
        <v>6906567.1743400013</v>
      </c>
      <c r="D6" s="19">
        <f t="shared" si="0"/>
        <v>2.4936307578839901E-2</v>
      </c>
    </row>
    <row r="7" spans="1:5" x14ac:dyDescent="0.2">
      <c r="A7" t="s">
        <v>34</v>
      </c>
      <c r="B7" s="15">
        <v>18.300599999999999</v>
      </c>
      <c r="C7" s="15">
        <v>59.155639999999998</v>
      </c>
      <c r="D7" s="20" t="s">
        <v>35</v>
      </c>
    </row>
    <row r="8" spans="1:5" s="5" customFormat="1" x14ac:dyDescent="0.2">
      <c r="A8" s="5" t="s">
        <v>2</v>
      </c>
      <c r="B8" s="6">
        <f>SUM(B2:B7)</f>
        <v>17684130.311140001</v>
      </c>
      <c r="C8" s="6">
        <f>SUM(C2:C7)</f>
        <v>18321485.48514</v>
      </c>
      <c r="D8" s="21">
        <f t="shared" ref="D8" si="1">(C8-B8)/B8</f>
        <v>3.6041081058902913E-2</v>
      </c>
      <c r="E8" s="6"/>
    </row>
    <row r="9" spans="1:5" x14ac:dyDescent="0.2">
      <c r="B9" s="1"/>
      <c r="C9" s="1"/>
      <c r="D9" s="7"/>
    </row>
    <row r="10" spans="1:5" x14ac:dyDescent="0.2">
      <c r="B10" s="1"/>
      <c r="C10" s="1"/>
      <c r="D10" s="7"/>
      <c r="E10" s="1"/>
    </row>
    <row r="11" spans="1:5" x14ac:dyDescent="0.2">
      <c r="B11" s="1"/>
      <c r="C11" s="1"/>
      <c r="D11" s="7"/>
      <c r="E11" s="1"/>
    </row>
    <row r="12" spans="1:5" x14ac:dyDescent="0.2">
      <c r="B12" s="10"/>
      <c r="C12" s="10"/>
      <c r="D12" s="7"/>
    </row>
    <row r="13" spans="1:5" x14ac:dyDescent="0.2">
      <c r="B13" s="1"/>
      <c r="C13" s="10"/>
      <c r="D13" s="7"/>
    </row>
    <row r="14" spans="1:5" x14ac:dyDescent="0.2">
      <c r="B14" s="10"/>
      <c r="C14" s="10"/>
      <c r="D14" s="7"/>
    </row>
    <row r="15" spans="1:5" x14ac:dyDescent="0.2">
      <c r="B15" s="1"/>
      <c r="C15" s="10"/>
      <c r="D15" s="7"/>
    </row>
    <row r="16" spans="1:5" x14ac:dyDescent="0.2">
      <c r="B16" s="1"/>
      <c r="C16" s="10"/>
      <c r="D16" s="7"/>
    </row>
    <row r="17" spans="2:4" x14ac:dyDescent="0.2">
      <c r="B17" s="1"/>
      <c r="C17" s="10"/>
      <c r="D17" s="7"/>
    </row>
    <row r="18" spans="2:4" x14ac:dyDescent="0.2">
      <c r="B18" s="1"/>
      <c r="C18" s="10"/>
      <c r="D18"/>
    </row>
    <row r="19" spans="2:4" x14ac:dyDescent="0.2">
      <c r="B19" s="1"/>
      <c r="C19" s="10"/>
      <c r="D19"/>
    </row>
    <row r="20" spans="2:4" x14ac:dyDescent="0.2">
      <c r="C20" s="10"/>
      <c r="D20"/>
    </row>
  </sheetData>
  <phoneticPr fontId="1" type="noConversion"/>
  <pageMargins left="0.75" right="0.75" top="1" bottom="1" header="0.5" footer="0.5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E26"/>
  <sheetViews>
    <sheetView workbookViewId="0">
      <selection activeCell="C5" sqref="C5"/>
    </sheetView>
  </sheetViews>
  <sheetFormatPr defaultRowHeight="12.75" x14ac:dyDescent="0.2"/>
  <cols>
    <col min="1" max="1" width="33.7109375" customWidth="1"/>
    <col min="2" max="3" width="19" customWidth="1"/>
    <col min="4" max="4" width="19.42578125" style="18" customWidth="1"/>
    <col min="5" max="5" width="9.140625" bestFit="1" customWidth="1"/>
  </cols>
  <sheetData>
    <row r="1" spans="1:5" s="2" customFormat="1" x14ac:dyDescent="0.2">
      <c r="A1" s="2" t="s">
        <v>1</v>
      </c>
      <c r="B1" s="2" t="str">
        <f>+'Składka wg grup Działu I'!B1</f>
        <v>III kw. 2024 r. (tys. zł)</v>
      </c>
      <c r="C1" s="2" t="str">
        <f>+'Składka wg grup Działu I'!C1</f>
        <v>III kw. 2025 r. (tys. zł)</v>
      </c>
      <c r="D1" s="39" t="s">
        <v>11</v>
      </c>
    </row>
    <row r="2" spans="1:5" x14ac:dyDescent="0.2">
      <c r="A2" s="8" t="s">
        <v>18</v>
      </c>
      <c r="B2" s="1">
        <v>1388802.9142000005</v>
      </c>
      <c r="C2" s="1">
        <v>1342667.0651099999</v>
      </c>
      <c r="D2" s="18">
        <f>(C2-B2)/B2</f>
        <v>-3.3219867713610386E-2</v>
      </c>
    </row>
    <row r="3" spans="1:5" x14ac:dyDescent="0.2">
      <c r="A3" s="8" t="s">
        <v>19</v>
      </c>
      <c r="B3" s="1">
        <v>1181222.2927599999</v>
      </c>
      <c r="C3" s="1">
        <v>1168237.59928</v>
      </c>
      <c r="D3" s="18">
        <f t="shared" ref="D3:D20" si="0">(C3-B3)/B3</f>
        <v>-1.0992590945486096E-2</v>
      </c>
    </row>
    <row r="4" spans="1:5" x14ac:dyDescent="0.2">
      <c r="A4" s="8" t="s">
        <v>3</v>
      </c>
      <c r="B4" s="1">
        <v>10243375.20169</v>
      </c>
      <c r="C4" s="1">
        <v>10772437.171229998</v>
      </c>
      <c r="D4" s="18">
        <f t="shared" si="0"/>
        <v>5.1649183899142054E-2</v>
      </c>
      <c r="E4" s="1"/>
    </row>
    <row r="5" spans="1:5" x14ac:dyDescent="0.2">
      <c r="A5" s="8" t="s">
        <v>4</v>
      </c>
      <c r="B5" s="1">
        <v>116347.87778000001</v>
      </c>
      <c r="C5" s="1">
        <v>116339.52788000001</v>
      </c>
      <c r="D5" s="18">
        <f t="shared" si="0"/>
        <v>-7.176667215013357E-5</v>
      </c>
    </row>
    <row r="6" spans="1:5" x14ac:dyDescent="0.2">
      <c r="A6" s="8" t="s">
        <v>5</v>
      </c>
      <c r="B6" s="1">
        <v>38744.841970000001</v>
      </c>
      <c r="C6" s="1">
        <v>45976.974900000001</v>
      </c>
      <c r="D6" s="18">
        <f t="shared" si="0"/>
        <v>0.18666053498423907</v>
      </c>
    </row>
    <row r="7" spans="1:5" x14ac:dyDescent="0.2">
      <c r="A7" s="8" t="s">
        <v>6</v>
      </c>
      <c r="B7" s="1">
        <v>167177.83849999998</v>
      </c>
      <c r="C7" s="1">
        <v>172228.53843000002</v>
      </c>
      <c r="D7" s="18">
        <f t="shared" si="0"/>
        <v>3.0211539850720299E-2</v>
      </c>
    </row>
    <row r="8" spans="1:5" x14ac:dyDescent="0.2">
      <c r="A8" s="8" t="s">
        <v>7</v>
      </c>
      <c r="B8" s="1">
        <v>180072.52073999998</v>
      </c>
      <c r="C8" s="1">
        <v>188759.05867000003</v>
      </c>
      <c r="D8" s="18">
        <f t="shared" si="0"/>
        <v>4.8239108856271404E-2</v>
      </c>
    </row>
    <row r="9" spans="1:5" x14ac:dyDescent="0.2">
      <c r="A9" s="8" t="s">
        <v>8</v>
      </c>
      <c r="B9" s="1">
        <v>4545922.6510700015</v>
      </c>
      <c r="C9" s="1">
        <v>5164620.8648299985</v>
      </c>
      <c r="D9" s="18">
        <f t="shared" si="0"/>
        <v>0.13609959105097624</v>
      </c>
      <c r="E9" s="1"/>
    </row>
    <row r="10" spans="1:5" x14ac:dyDescent="0.2">
      <c r="A10" s="8" t="s">
        <v>9</v>
      </c>
      <c r="B10" s="1">
        <v>4604443.8692699997</v>
      </c>
      <c r="C10" s="1">
        <v>4201683.3265199997</v>
      </c>
      <c r="D10" s="18">
        <f t="shared" si="0"/>
        <v>-8.7472136524026023E-2</v>
      </c>
    </row>
    <row r="11" spans="1:5" ht="38.25" x14ac:dyDescent="0.2">
      <c r="A11" s="14" t="s">
        <v>20</v>
      </c>
      <c r="B11" s="1">
        <v>12962626.733620001</v>
      </c>
      <c r="C11" s="1">
        <v>14108561.630459996</v>
      </c>
      <c r="D11" s="18">
        <f t="shared" si="0"/>
        <v>8.8402985011354726E-2</v>
      </c>
    </row>
    <row r="12" spans="1:5" ht="38.25" x14ac:dyDescent="0.2">
      <c r="A12" s="8" t="s">
        <v>21</v>
      </c>
      <c r="B12" s="1">
        <v>17843.059399999998</v>
      </c>
      <c r="C12" s="1">
        <v>21902.567650000001</v>
      </c>
      <c r="D12" s="40" t="s">
        <v>35</v>
      </c>
    </row>
    <row r="13" spans="1:5" ht="25.5" x14ac:dyDescent="0.2">
      <c r="A13" s="8" t="s">
        <v>22</v>
      </c>
      <c r="B13" s="1">
        <v>46032.399559999991</v>
      </c>
      <c r="C13" s="1">
        <v>42266.527099999999</v>
      </c>
      <c r="D13" s="18">
        <f t="shared" si="0"/>
        <v>-8.1809171279273452E-2</v>
      </c>
    </row>
    <row r="14" spans="1:5" x14ac:dyDescent="0.2">
      <c r="A14" s="8" t="s">
        <v>23</v>
      </c>
      <c r="B14" s="1">
        <v>2856935.9130600006</v>
      </c>
      <c r="C14" s="1">
        <v>3127141.31366</v>
      </c>
      <c r="D14" s="18">
        <f t="shared" si="0"/>
        <v>9.4578740588754873E-2</v>
      </c>
    </row>
    <row r="15" spans="1:5" x14ac:dyDescent="0.2">
      <c r="A15" s="8" t="s">
        <v>24</v>
      </c>
      <c r="B15" s="1">
        <v>470016.83923000004</v>
      </c>
      <c r="C15" s="1">
        <v>481942.01538</v>
      </c>
      <c r="D15" s="18">
        <f t="shared" si="0"/>
        <v>2.5371806187914979E-2</v>
      </c>
    </row>
    <row r="16" spans="1:5" x14ac:dyDescent="0.2">
      <c r="A16" s="8" t="s">
        <v>25</v>
      </c>
      <c r="B16" s="1">
        <v>556151.98541999992</v>
      </c>
      <c r="C16" s="1">
        <v>544097.14292999997</v>
      </c>
      <c r="D16" s="18">
        <f t="shared" si="0"/>
        <v>-2.1675446291711548E-2</v>
      </c>
    </row>
    <row r="17" spans="1:5" s="5" customFormat="1" x14ac:dyDescent="0.2">
      <c r="A17" s="12" t="s">
        <v>26</v>
      </c>
      <c r="B17" s="1">
        <v>794014.26261000021</v>
      </c>
      <c r="C17" s="1">
        <v>777383.72605000017</v>
      </c>
      <c r="D17" s="18">
        <f t="shared" si="0"/>
        <v>-2.0944883918500263E-2</v>
      </c>
    </row>
    <row r="18" spans="1:5" x14ac:dyDescent="0.2">
      <c r="A18" t="s">
        <v>10</v>
      </c>
      <c r="B18" s="1">
        <v>46564.388269999996</v>
      </c>
      <c r="C18" s="1">
        <v>53298.656690000003</v>
      </c>
      <c r="D18" s="18">
        <f t="shared" si="0"/>
        <v>0.14462271856664097</v>
      </c>
    </row>
    <row r="19" spans="1:5" x14ac:dyDescent="0.2">
      <c r="A19" t="s">
        <v>27</v>
      </c>
      <c r="B19" s="1">
        <v>1996600.9419699998</v>
      </c>
      <c r="C19" s="1">
        <v>2297066.2521800008</v>
      </c>
      <c r="D19" s="18">
        <f t="shared" si="0"/>
        <v>0.15048841453191883</v>
      </c>
    </row>
    <row r="20" spans="1:5" x14ac:dyDescent="0.2">
      <c r="A20" s="12" t="s">
        <v>34</v>
      </c>
      <c r="B20" s="1">
        <v>3325659.0424000006</v>
      </c>
      <c r="C20" s="1">
        <v>3005728.7256100001</v>
      </c>
      <c r="D20" s="18">
        <f t="shared" si="0"/>
        <v>-9.6200576400375395E-2</v>
      </c>
    </row>
    <row r="21" spans="1:5" s="5" customFormat="1" x14ac:dyDescent="0.2">
      <c r="A21" s="5" t="s">
        <v>2</v>
      </c>
      <c r="B21" s="6">
        <f>SUM(B2:B20)</f>
        <v>45538555.573520012</v>
      </c>
      <c r="C21" s="6">
        <f>SUM(C2:C20)</f>
        <v>47632338.684559993</v>
      </c>
      <c r="D21" s="21">
        <f t="shared" ref="D21" si="1">(C21-B21)/B21</f>
        <v>4.5978250400578909E-2</v>
      </c>
    </row>
    <row r="22" spans="1:5" x14ac:dyDescent="0.2">
      <c r="B22" s="6"/>
      <c r="C22" s="1"/>
      <c r="D22" s="21"/>
    </row>
    <row r="23" spans="1:5" x14ac:dyDescent="0.2">
      <c r="A23" t="s">
        <v>38</v>
      </c>
      <c r="B23" s="1">
        <f>+B9+B10</f>
        <v>9150366.5203400012</v>
      </c>
      <c r="C23" s="1">
        <f>+C9+C10</f>
        <v>9366304.1913499981</v>
      </c>
      <c r="D23" s="18">
        <f t="shared" ref="D23:D24" si="2">(C23-B23)/B23</f>
        <v>2.3598800171555672E-2</v>
      </c>
      <c r="E23" s="1">
        <f>+C23-B23</f>
        <v>215937.67100999691</v>
      </c>
    </row>
    <row r="24" spans="1:5" x14ac:dyDescent="0.2">
      <c r="A24" t="s">
        <v>39</v>
      </c>
      <c r="B24" s="1">
        <f>+B11+B4</f>
        <v>23206001.935309999</v>
      </c>
      <c r="C24" s="1">
        <f t="shared" ref="C24" si="3">+C11+C4</f>
        <v>24880998.801689994</v>
      </c>
      <c r="D24" s="18">
        <f t="shared" si="2"/>
        <v>7.2179467667428651E-2</v>
      </c>
      <c r="E24" s="1">
        <f t="shared" ref="E24" si="4">+C24-B24</f>
        <v>1674996.8663799949</v>
      </c>
    </row>
    <row r="25" spans="1:5" x14ac:dyDescent="0.2">
      <c r="B25" s="1"/>
      <c r="C25" s="1"/>
      <c r="D25" s="21"/>
    </row>
    <row r="26" spans="1:5" x14ac:dyDescent="0.2">
      <c r="B26" s="1"/>
      <c r="C26" s="1"/>
      <c r="D26" s="21"/>
    </row>
  </sheetData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/>
  <dimension ref="A1:F22"/>
  <sheetViews>
    <sheetView workbookViewId="0">
      <selection activeCell="B8" sqref="B8"/>
    </sheetView>
  </sheetViews>
  <sheetFormatPr defaultRowHeight="12.75" x14ac:dyDescent="0.2"/>
  <cols>
    <col min="1" max="1" width="26.85546875" customWidth="1"/>
    <col min="2" max="2" width="18.5703125" customWidth="1"/>
    <col min="3" max="3" width="19.85546875" customWidth="1"/>
    <col min="4" max="4" width="19.42578125" style="4" customWidth="1"/>
    <col min="5" max="5" width="3.5703125" customWidth="1"/>
  </cols>
  <sheetData>
    <row r="1" spans="1:6" s="2" customFormat="1" x14ac:dyDescent="0.2">
      <c r="A1" s="2" t="s">
        <v>1</v>
      </c>
      <c r="B1" s="2" t="str">
        <f>+'Składka wg grup Działu I'!B1</f>
        <v>III kw. 2024 r. (tys. zł)</v>
      </c>
      <c r="C1" s="2" t="str">
        <f>+'Składka wg grup Działu I'!C1</f>
        <v>III kw. 2025 r. (tys. zł)</v>
      </c>
      <c r="D1" s="3" t="s">
        <v>11</v>
      </c>
    </row>
    <row r="2" spans="1:6" x14ac:dyDescent="0.2">
      <c r="A2" t="s">
        <v>28</v>
      </c>
      <c r="B2" s="16">
        <v>4783784.1152600003</v>
      </c>
      <c r="C2" s="16">
        <v>5310006.7878600005</v>
      </c>
      <c r="D2" s="18">
        <f>(C2-B2)/B2</f>
        <v>0.11000134201737484</v>
      </c>
      <c r="F2" s="1"/>
    </row>
    <row r="3" spans="1:6" x14ac:dyDescent="0.2">
      <c r="A3" t="s">
        <v>29</v>
      </c>
      <c r="B3" s="16">
        <v>77810.024500000014</v>
      </c>
      <c r="C3" s="16">
        <v>70525.006540000002</v>
      </c>
      <c r="D3" s="18">
        <f t="shared" ref="D3:D6" si="0">(C3-B3)/B3</f>
        <v>-9.3625699346746902E-2</v>
      </c>
      <c r="F3" s="1"/>
    </row>
    <row r="4" spans="1:6" ht="38.25" x14ac:dyDescent="0.2">
      <c r="A4" s="8" t="s">
        <v>30</v>
      </c>
      <c r="B4" s="16">
        <v>4367340.01028</v>
      </c>
      <c r="C4" s="16">
        <v>4478301.4494899996</v>
      </c>
      <c r="D4" s="18">
        <f t="shared" si="0"/>
        <v>2.5407098817315468E-2</v>
      </c>
      <c r="F4" s="1"/>
    </row>
    <row r="5" spans="1:6" x14ac:dyDescent="0.2">
      <c r="A5" t="s">
        <v>31</v>
      </c>
      <c r="B5" s="16">
        <v>76610.736310000008</v>
      </c>
      <c r="C5" s="16">
        <v>78705.620539999989</v>
      </c>
      <c r="D5" s="18">
        <f t="shared" si="0"/>
        <v>2.7344525466028394E-2</v>
      </c>
      <c r="F5" s="1"/>
    </row>
    <row r="6" spans="1:6" x14ac:dyDescent="0.2">
      <c r="A6" t="s">
        <v>32</v>
      </c>
      <c r="B6" s="16">
        <v>2844712.9493099996</v>
      </c>
      <c r="C6" s="16">
        <v>3124736.3364300001</v>
      </c>
      <c r="D6" s="18">
        <f t="shared" si="0"/>
        <v>9.84364300053268E-2</v>
      </c>
      <c r="F6" s="1"/>
    </row>
    <row r="7" spans="1:6" x14ac:dyDescent="0.2">
      <c r="A7" t="s">
        <v>34</v>
      </c>
      <c r="B7" s="16">
        <v>0</v>
      </c>
      <c r="C7" s="16">
        <v>0</v>
      </c>
      <c r="D7" s="20" t="s">
        <v>35</v>
      </c>
      <c r="F7" s="1"/>
    </row>
    <row r="8" spans="1:6" s="5" customFormat="1" x14ac:dyDescent="0.2">
      <c r="A8" s="5" t="s">
        <v>2</v>
      </c>
      <c r="B8" s="6">
        <f>SUM(B2:B7)</f>
        <v>12150257.835659999</v>
      </c>
      <c r="C8" s="6">
        <f>SUM(C2:C7)</f>
        <v>13062275.200860001</v>
      </c>
      <c r="D8" s="21">
        <f t="shared" ref="D8" si="1">(C8-B8)/B8</f>
        <v>7.506156474501359E-2</v>
      </c>
      <c r="E8" s="10"/>
      <c r="F8" s="1"/>
    </row>
    <row r="9" spans="1:6" x14ac:dyDescent="0.2">
      <c r="B9" s="1"/>
      <c r="C9" s="1"/>
      <c r="D9" s="21"/>
      <c r="E9" s="1"/>
    </row>
    <row r="10" spans="1:6" x14ac:dyDescent="0.2">
      <c r="B10" s="1"/>
      <c r="C10" s="1"/>
      <c r="D10" s="7"/>
      <c r="E10" s="1"/>
    </row>
    <row r="11" spans="1:6" x14ac:dyDescent="0.2">
      <c r="B11" s="1"/>
      <c r="C11" s="1"/>
      <c r="D11" s="7"/>
    </row>
    <row r="12" spans="1:6" x14ac:dyDescent="0.2">
      <c r="B12" s="1"/>
      <c r="C12" s="1"/>
      <c r="D12" s="7"/>
    </row>
    <row r="13" spans="1:6" x14ac:dyDescent="0.2">
      <c r="B13" s="1"/>
      <c r="C13" s="1"/>
      <c r="D13" s="7"/>
    </row>
    <row r="14" spans="1:6" x14ac:dyDescent="0.2">
      <c r="B14" s="1"/>
      <c r="C14" s="13"/>
    </row>
    <row r="15" spans="1:6" x14ac:dyDescent="0.2">
      <c r="D15" s="11"/>
    </row>
    <row r="16" spans="1:6" x14ac:dyDescent="0.2">
      <c r="C16" s="1"/>
      <c r="D16" s="11"/>
      <c r="E16" s="10"/>
    </row>
    <row r="17" spans="2:5" x14ac:dyDescent="0.2">
      <c r="B17" s="1"/>
      <c r="C17" s="1"/>
      <c r="D17" s="11"/>
      <c r="E17" s="10"/>
    </row>
    <row r="18" spans="2:5" x14ac:dyDescent="0.2">
      <c r="C18" s="1"/>
      <c r="D18" s="11"/>
      <c r="E18" s="10"/>
    </row>
    <row r="19" spans="2:5" x14ac:dyDescent="0.2">
      <c r="D19" s="11"/>
      <c r="E19" s="10"/>
    </row>
    <row r="20" spans="2:5" x14ac:dyDescent="0.2">
      <c r="D20" s="11"/>
      <c r="E20" s="10"/>
    </row>
    <row r="21" spans="2:5" x14ac:dyDescent="0.2">
      <c r="D21" s="11"/>
      <c r="E21" s="10"/>
    </row>
    <row r="22" spans="2:5" x14ac:dyDescent="0.2">
      <c r="D22" s="11"/>
      <c r="E22" s="10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/>
  <dimension ref="A1:H38"/>
  <sheetViews>
    <sheetView zoomScale="115" zoomScaleNormal="115" workbookViewId="0">
      <selection activeCell="B2" sqref="B2"/>
    </sheetView>
  </sheetViews>
  <sheetFormatPr defaultRowHeight="12.75" x14ac:dyDescent="0.2"/>
  <cols>
    <col min="1" max="1" width="37.5703125" style="8" customWidth="1"/>
    <col min="2" max="2" width="19" customWidth="1"/>
    <col min="3" max="3" width="19.28515625" customWidth="1"/>
    <col min="4" max="4" width="18.85546875" style="4" customWidth="1"/>
    <col min="5" max="5" width="9.85546875" bestFit="1" customWidth="1"/>
  </cols>
  <sheetData>
    <row r="1" spans="1:8" s="2" customFormat="1" x14ac:dyDescent="0.2">
      <c r="A1" s="9" t="s">
        <v>1</v>
      </c>
      <c r="B1" s="2" t="str">
        <f>+'Składka wg grup Działu I'!B1</f>
        <v>III kw. 2024 r. (tys. zł)</v>
      </c>
      <c r="C1" s="2" t="str">
        <f>+'Składka wg grup Działu I'!C1</f>
        <v>III kw. 2025 r. (tys. zł)</v>
      </c>
      <c r="D1" s="3" t="s">
        <v>11</v>
      </c>
    </row>
    <row r="2" spans="1:8" x14ac:dyDescent="0.2">
      <c r="A2" s="8" t="s">
        <v>18</v>
      </c>
      <c r="B2" s="22">
        <v>300196.66182999994</v>
      </c>
      <c r="C2" s="22">
        <v>332364.34839000006</v>
      </c>
      <c r="D2" s="18">
        <f>(C2-B2)/B2</f>
        <v>0.10715537729135889</v>
      </c>
      <c r="F2" s="36"/>
    </row>
    <row r="3" spans="1:8" x14ac:dyDescent="0.2">
      <c r="A3" s="8" t="s">
        <v>19</v>
      </c>
      <c r="B3" s="22">
        <v>510557.08781000006</v>
      </c>
      <c r="C3" s="22">
        <v>569020.10436000011</v>
      </c>
      <c r="D3" s="18">
        <f t="shared" ref="D3:D20" si="0">(C3-B3)/B3</f>
        <v>0.11450828505931275</v>
      </c>
      <c r="F3" s="36"/>
    </row>
    <row r="4" spans="1:8" x14ac:dyDescent="0.2">
      <c r="A4" s="8" t="s">
        <v>3</v>
      </c>
      <c r="B4" s="22">
        <v>6338312.4065900007</v>
      </c>
      <c r="C4" s="22">
        <v>6820816.3549499987</v>
      </c>
      <c r="D4" s="18">
        <f t="shared" si="0"/>
        <v>7.612498681168417E-2</v>
      </c>
      <c r="E4" s="1"/>
      <c r="F4" s="36"/>
    </row>
    <row r="5" spans="1:8" x14ac:dyDescent="0.2">
      <c r="A5" s="8" t="s">
        <v>4</v>
      </c>
      <c r="B5" s="22">
        <v>32763.362209999999</v>
      </c>
      <c r="C5" s="22">
        <v>31143.171070000004</v>
      </c>
      <c r="D5" s="18">
        <f t="shared" si="0"/>
        <v>-4.9451308739781361E-2</v>
      </c>
      <c r="F5" s="36"/>
    </row>
    <row r="6" spans="1:8" x14ac:dyDescent="0.2">
      <c r="A6" s="8" t="s">
        <v>5</v>
      </c>
      <c r="B6" s="22">
        <v>12133.087350000002</v>
      </c>
      <c r="C6" s="22">
        <v>14961.160330000001</v>
      </c>
      <c r="D6" s="18">
        <f t="shared" si="0"/>
        <v>0.23308766338025241</v>
      </c>
      <c r="F6" s="36"/>
    </row>
    <row r="7" spans="1:8" x14ac:dyDescent="0.2">
      <c r="A7" s="8" t="s">
        <v>6</v>
      </c>
      <c r="B7" s="22">
        <v>38130.35254</v>
      </c>
      <c r="C7" s="22">
        <v>69532.264320000002</v>
      </c>
      <c r="D7" s="18">
        <f t="shared" si="0"/>
        <v>0.82354108179457186</v>
      </c>
      <c r="F7" s="36"/>
    </row>
    <row r="8" spans="1:8" x14ac:dyDescent="0.2">
      <c r="A8" s="8" t="s">
        <v>7</v>
      </c>
      <c r="B8" s="22">
        <v>43507.862780000003</v>
      </c>
      <c r="C8" s="22">
        <v>55543.311689999988</v>
      </c>
      <c r="D8" s="18">
        <f t="shared" si="0"/>
        <v>0.27662698512353778</v>
      </c>
      <c r="F8" s="36"/>
    </row>
    <row r="9" spans="1:8" x14ac:dyDescent="0.2">
      <c r="A9" s="8" t="s">
        <v>8</v>
      </c>
      <c r="B9" s="22">
        <v>2326505.7417600001</v>
      </c>
      <c r="C9" s="22">
        <v>2366496.0163399992</v>
      </c>
      <c r="D9" s="18">
        <f t="shared" si="0"/>
        <v>1.7188985981073237E-2</v>
      </c>
      <c r="F9" s="36"/>
    </row>
    <row r="10" spans="1:8" x14ac:dyDescent="0.2">
      <c r="A10" s="8" t="s">
        <v>9</v>
      </c>
      <c r="B10" s="22">
        <v>1897662.2654300004</v>
      </c>
      <c r="C10" s="22">
        <v>2350852.12212</v>
      </c>
      <c r="D10" s="18">
        <f t="shared" si="0"/>
        <v>0.23881481175329644</v>
      </c>
      <c r="E10" s="1"/>
      <c r="F10" s="36"/>
    </row>
    <row r="11" spans="1:8" ht="25.5" x14ac:dyDescent="0.2">
      <c r="A11" s="14" t="s">
        <v>20</v>
      </c>
      <c r="B11" s="22">
        <v>8829588.0775799993</v>
      </c>
      <c r="C11" s="22">
        <v>9418744.5184699986</v>
      </c>
      <c r="D11" s="18">
        <f t="shared" si="0"/>
        <v>6.6725246490940998E-2</v>
      </c>
      <c r="E11" s="1"/>
      <c r="F11" s="36"/>
      <c r="H11" s="37"/>
    </row>
    <row r="12" spans="1:8" ht="25.5" x14ac:dyDescent="0.2">
      <c r="A12" s="8" t="s">
        <v>21</v>
      </c>
      <c r="B12" s="22">
        <v>2565.0129500000003</v>
      </c>
      <c r="C12" s="22">
        <v>3217.7081699999999</v>
      </c>
      <c r="D12" s="18">
        <f t="shared" si="0"/>
        <v>0.25446078936950378</v>
      </c>
      <c r="F12" s="36"/>
    </row>
    <row r="13" spans="1:8" ht="25.5" x14ac:dyDescent="0.2">
      <c r="A13" s="8" t="s">
        <v>22</v>
      </c>
      <c r="B13" s="22">
        <v>7113.1082199999992</v>
      </c>
      <c r="C13" s="22">
        <v>6324.0451399999993</v>
      </c>
      <c r="D13" s="18">
        <f t="shared" si="0"/>
        <v>-0.1109308414261691</v>
      </c>
      <c r="F13" s="36"/>
    </row>
    <row r="14" spans="1:8" x14ac:dyDescent="0.2">
      <c r="A14" s="8" t="s">
        <v>23</v>
      </c>
      <c r="B14" s="22">
        <v>1125949.8300200002</v>
      </c>
      <c r="C14" s="22">
        <v>1185786.1364199999</v>
      </c>
      <c r="D14" s="18">
        <f t="shared" si="0"/>
        <v>5.3142959663608443E-2</v>
      </c>
      <c r="F14" s="36"/>
    </row>
    <row r="15" spans="1:8" x14ac:dyDescent="0.2">
      <c r="A15" s="8" t="s">
        <v>24</v>
      </c>
      <c r="B15" s="22">
        <v>231758.43898000001</v>
      </c>
      <c r="C15" s="22">
        <v>221657.88165</v>
      </c>
      <c r="D15" s="18">
        <f t="shared" si="0"/>
        <v>-4.3582263387922003E-2</v>
      </c>
      <c r="F15" s="36"/>
    </row>
    <row r="16" spans="1:8" x14ac:dyDescent="0.2">
      <c r="A16" s="8" t="s">
        <v>25</v>
      </c>
      <c r="B16" s="22">
        <v>36728.698560000012</v>
      </c>
      <c r="C16" s="22">
        <v>20165.453489999996</v>
      </c>
      <c r="D16" s="18">
        <f t="shared" si="0"/>
        <v>-0.45096193765053488</v>
      </c>
      <c r="F16" s="36"/>
    </row>
    <row r="17" spans="1:6" s="5" customFormat="1" x14ac:dyDescent="0.2">
      <c r="A17" s="12" t="s">
        <v>26</v>
      </c>
      <c r="B17" s="22">
        <v>419048.74692000006</v>
      </c>
      <c r="C17" s="22">
        <v>482394.89305999986</v>
      </c>
      <c r="D17" s="18">
        <f t="shared" si="0"/>
        <v>0.15116653278548786</v>
      </c>
      <c r="F17" s="36"/>
    </row>
    <row r="18" spans="1:6" x14ac:dyDescent="0.2">
      <c r="A18" t="s">
        <v>10</v>
      </c>
      <c r="B18" s="22">
        <v>9859.1677600000021</v>
      </c>
      <c r="C18" s="22">
        <v>12088.761219999999</v>
      </c>
      <c r="D18" s="18">
        <f t="shared" si="0"/>
        <v>0.22614418521670393</v>
      </c>
      <c r="F18" s="36"/>
    </row>
    <row r="19" spans="1:6" x14ac:dyDescent="0.2">
      <c r="A19" t="s">
        <v>27</v>
      </c>
      <c r="B19" s="22">
        <v>975663.2344800001</v>
      </c>
      <c r="C19" s="22">
        <v>1084941.4294</v>
      </c>
      <c r="D19" s="18">
        <f t="shared" si="0"/>
        <v>0.11200401025487242</v>
      </c>
      <c r="F19" s="36"/>
    </row>
    <row r="20" spans="1:6" x14ac:dyDescent="0.2">
      <c r="A20" s="12" t="s">
        <v>34</v>
      </c>
      <c r="B20" s="22">
        <v>1455114.5072400002</v>
      </c>
      <c r="C20" s="22">
        <v>1706345.8808500001</v>
      </c>
      <c r="D20" s="18">
        <f t="shared" si="0"/>
        <v>0.17265402300642646</v>
      </c>
      <c r="F20" s="36"/>
    </row>
    <row r="21" spans="1:6" x14ac:dyDescent="0.2">
      <c r="A21" s="5" t="s">
        <v>2</v>
      </c>
      <c r="B21" s="6">
        <f>SUM(B2:B20)</f>
        <v>24593157.651009999</v>
      </c>
      <c r="C21" s="6">
        <f>SUM(C2:C20)</f>
        <v>26752395.561439995</v>
      </c>
      <c r="D21" s="21">
        <f>(C21-B21)/B21</f>
        <v>8.7798319397237687E-2</v>
      </c>
      <c r="E21" s="1"/>
      <c r="F21" s="36"/>
    </row>
    <row r="22" spans="1:6" x14ac:dyDescent="0.2">
      <c r="C22" s="1"/>
      <c r="D22" s="7"/>
    </row>
    <row r="23" spans="1:6" x14ac:dyDescent="0.2">
      <c r="A23" t="s">
        <v>38</v>
      </c>
      <c r="B23" s="1">
        <f>+B9+B10</f>
        <v>4224168.0071900003</v>
      </c>
      <c r="C23" s="1">
        <f>+C9+C10</f>
        <v>4717348.1384599991</v>
      </c>
      <c r="D23" s="18">
        <f t="shared" ref="D23:D24" si="1">(C23-B23)/B23</f>
        <v>0.11675201612022813</v>
      </c>
      <c r="E23" s="1">
        <f>+C23-B23</f>
        <v>493180.13126999885</v>
      </c>
    </row>
    <row r="24" spans="1:6" x14ac:dyDescent="0.2">
      <c r="A24" t="s">
        <v>39</v>
      </c>
      <c r="B24" s="1">
        <f>+B11+B4</f>
        <v>15167900.484170001</v>
      </c>
      <c r="C24" s="1">
        <f t="shared" ref="C24" si="2">+C11+C4</f>
        <v>16239560.873419996</v>
      </c>
      <c r="D24" s="18">
        <f t="shared" si="1"/>
        <v>7.0653179084899403E-2</v>
      </c>
      <c r="E24" s="1">
        <f t="shared" ref="E24" si="3">+C24-B24</f>
        <v>1071660.3892499954</v>
      </c>
    </row>
    <row r="25" spans="1:6" x14ac:dyDescent="0.2">
      <c r="B25" s="15"/>
      <c r="C25" s="13"/>
      <c r="D25" s="7"/>
    </row>
    <row r="26" spans="1:6" x14ac:dyDescent="0.2">
      <c r="B26" s="38"/>
      <c r="C26" s="38"/>
      <c r="D26" s="7"/>
    </row>
    <row r="27" spans="1:6" x14ac:dyDescent="0.2">
      <c r="A27"/>
      <c r="B27" s="1"/>
      <c r="D27" s="1"/>
    </row>
    <row r="28" spans="1:6" x14ac:dyDescent="0.2">
      <c r="A28"/>
      <c r="B28" s="1"/>
      <c r="D28" s="1"/>
    </row>
    <row r="29" spans="1:6" x14ac:dyDescent="0.2">
      <c r="A29"/>
      <c r="B29" s="1"/>
      <c r="D29" s="1"/>
    </row>
    <row r="30" spans="1:6" x14ac:dyDescent="0.2">
      <c r="A30"/>
      <c r="B30" s="17"/>
      <c r="D30" s="1"/>
    </row>
    <row r="31" spans="1:6" x14ac:dyDescent="0.2">
      <c r="A31"/>
      <c r="B31" s="1"/>
      <c r="C31" s="13"/>
      <c r="D31" s="1"/>
    </row>
    <row r="32" spans="1:6" x14ac:dyDescent="0.2">
      <c r="A32"/>
      <c r="B32" s="1"/>
      <c r="D32" s="1"/>
    </row>
    <row r="33" spans="1:4" x14ac:dyDescent="0.2">
      <c r="A33"/>
      <c r="B33" s="15"/>
      <c r="D33" s="1"/>
    </row>
    <row r="34" spans="1:4" x14ac:dyDescent="0.2">
      <c r="A34"/>
      <c r="B34" s="1"/>
      <c r="D34" s="1"/>
    </row>
    <row r="35" spans="1:4" x14ac:dyDescent="0.2">
      <c r="A35"/>
      <c r="D35" s="1"/>
    </row>
    <row r="36" spans="1:4" x14ac:dyDescent="0.2">
      <c r="B36" s="1"/>
    </row>
    <row r="38" spans="1:4" x14ac:dyDescent="0.2">
      <c r="C38" s="1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F9DD-882D-4A36-A22C-0F61A758CFFC}">
  <dimension ref="A1:E30"/>
  <sheetViews>
    <sheetView workbookViewId="0">
      <selection activeCell="B4" sqref="B4"/>
    </sheetView>
  </sheetViews>
  <sheetFormatPr defaultColWidth="8.7109375" defaultRowHeight="12.75" x14ac:dyDescent="0.2"/>
  <cols>
    <col min="1" max="1" width="42.5703125" style="29" customWidth="1"/>
    <col min="2" max="3" width="19.28515625" style="31" customWidth="1"/>
    <col min="4" max="4" width="19" style="28" customWidth="1"/>
    <col min="5" max="5" width="16.140625" style="29" customWidth="1"/>
    <col min="6" max="16384" width="8.7109375" style="29"/>
  </cols>
  <sheetData>
    <row r="1" spans="1:5" s="23" customFormat="1" x14ac:dyDescent="0.2">
      <c r="A1" s="23" t="s">
        <v>0</v>
      </c>
      <c r="B1" s="23" t="str">
        <f>+'Składka wg grup Działu I'!B1</f>
        <v>III kw. 2024 r. (tys. zł)</v>
      </c>
      <c r="C1" s="23" t="str">
        <f>+'Składka wg grup Działu I'!C1</f>
        <v>III kw. 2025 r. (tys. zł)</v>
      </c>
      <c r="D1" s="24" t="s">
        <v>11</v>
      </c>
    </row>
    <row r="2" spans="1:5" s="23" customFormat="1" x14ac:dyDescent="0.2">
      <c r="A2" s="23" t="s">
        <v>13</v>
      </c>
      <c r="B2" s="25"/>
      <c r="C2" s="25"/>
      <c r="D2" s="24"/>
    </row>
    <row r="3" spans="1:5" s="23" customFormat="1" x14ac:dyDescent="0.2">
      <c r="B3" s="25"/>
      <c r="C3" s="25"/>
      <c r="D3" s="24"/>
    </row>
    <row r="4" spans="1:5" x14ac:dyDescent="0.2">
      <c r="A4" s="26" t="s">
        <v>14</v>
      </c>
      <c r="B4" s="27">
        <v>4582441.3247099994</v>
      </c>
      <c r="C4" s="27">
        <v>4563070.0974600008</v>
      </c>
      <c r="D4" s="28">
        <f t="shared" ref="D4:D10" si="0">(C4-B4)/B4</f>
        <v>-4.2272722938191711E-3</v>
      </c>
    </row>
    <row r="5" spans="1:5" x14ac:dyDescent="0.2">
      <c r="A5" s="26" t="s">
        <v>15</v>
      </c>
      <c r="B5" s="27">
        <v>3434694.5056299996</v>
      </c>
      <c r="C5" s="27">
        <v>3674554.2540400014</v>
      </c>
      <c r="D5" s="28">
        <f t="shared" si="0"/>
        <v>6.9834376250008365E-2</v>
      </c>
    </row>
    <row r="6" spans="1:5" x14ac:dyDescent="0.2">
      <c r="A6" s="26" t="s">
        <v>16</v>
      </c>
      <c r="B6" s="30">
        <v>3674969.8059099996</v>
      </c>
      <c r="C6" s="30">
        <v>3919425.8387800003</v>
      </c>
      <c r="D6" s="28">
        <f t="shared" si="0"/>
        <v>6.651919492695485E-2</v>
      </c>
    </row>
    <row r="7" spans="1:5" x14ac:dyDescent="0.2">
      <c r="A7" s="26" t="s">
        <v>33</v>
      </c>
      <c r="B7" s="27">
        <v>624183.49586999987</v>
      </c>
      <c r="C7" s="27">
        <v>720969.2291700003</v>
      </c>
      <c r="D7" s="28">
        <f t="shared" si="0"/>
        <v>0.15505974435466044</v>
      </c>
    </row>
    <row r="8" spans="1:5" x14ac:dyDescent="0.2">
      <c r="A8" s="26" t="s">
        <v>17</v>
      </c>
      <c r="B8" s="30">
        <v>3050862.5730400011</v>
      </c>
      <c r="C8" s="27">
        <v>3198032.5366100008</v>
      </c>
      <c r="D8" s="28">
        <f t="shared" si="0"/>
        <v>4.8238804615625033E-2</v>
      </c>
      <c r="E8" s="31"/>
    </row>
    <row r="9" spans="1:5" ht="33.75" x14ac:dyDescent="0.2">
      <c r="A9" s="32" t="s">
        <v>36</v>
      </c>
      <c r="B9" s="30">
        <v>6166269.1957899993</v>
      </c>
      <c r="C9" s="27">
        <v>6839840.73281</v>
      </c>
      <c r="D9" s="28">
        <f t="shared" si="0"/>
        <v>0.10923485751804016</v>
      </c>
      <c r="E9" s="31"/>
    </row>
    <row r="10" spans="1:5" ht="22.5" x14ac:dyDescent="0.2">
      <c r="A10" s="32" t="s">
        <v>37</v>
      </c>
      <c r="B10" s="30">
        <v>33152953.84324</v>
      </c>
      <c r="C10" s="27">
        <v>34095180.851330005</v>
      </c>
      <c r="D10" s="28">
        <f t="shared" si="0"/>
        <v>2.8420605070221445E-2</v>
      </c>
    </row>
    <row r="12" spans="1:5" x14ac:dyDescent="0.2">
      <c r="A12" s="23" t="s">
        <v>0</v>
      </c>
      <c r="E12" s="31"/>
    </row>
    <row r="13" spans="1:5" x14ac:dyDescent="0.2">
      <c r="A13" s="23" t="s">
        <v>12</v>
      </c>
      <c r="B13" s="23" t="str">
        <f>+B1</f>
        <v>III kw. 2024 r. (tys. zł)</v>
      </c>
      <c r="C13" s="23" t="str">
        <f>+C1</f>
        <v>III kw. 2025 r. (tys. zł)</v>
      </c>
      <c r="D13" s="24" t="s">
        <v>11</v>
      </c>
      <c r="E13" s="31"/>
    </row>
    <row r="14" spans="1:5" x14ac:dyDescent="0.2">
      <c r="E14" s="31"/>
    </row>
    <row r="15" spans="1:5" x14ac:dyDescent="0.2">
      <c r="A15" s="26" t="s">
        <v>14</v>
      </c>
      <c r="B15" s="27">
        <v>10981599.375619998</v>
      </c>
      <c r="C15" s="30">
        <v>11830377.644820001</v>
      </c>
      <c r="D15" s="28">
        <f t="shared" ref="D15:D21" si="1">(C15-B15)/B15</f>
        <v>7.72909519067283E-2</v>
      </c>
      <c r="E15" s="33"/>
    </row>
    <row r="16" spans="1:5" x14ac:dyDescent="0.2">
      <c r="A16" s="26" t="s">
        <v>15</v>
      </c>
      <c r="B16" s="27">
        <v>1290255.5043400009</v>
      </c>
      <c r="C16" s="30">
        <v>2849293.5966099962</v>
      </c>
      <c r="D16" s="28">
        <f t="shared" si="1"/>
        <v>1.2083173348425151</v>
      </c>
      <c r="E16" s="31"/>
    </row>
    <row r="17" spans="1:5" x14ac:dyDescent="0.2">
      <c r="A17" s="26" t="s">
        <v>16</v>
      </c>
      <c r="B17" s="27">
        <v>5893192.3637500005</v>
      </c>
      <c r="C17" s="30">
        <v>8351199.7106999997</v>
      </c>
      <c r="D17" s="28">
        <f t="shared" si="1"/>
        <v>0.4170926715492283</v>
      </c>
      <c r="E17" s="31"/>
    </row>
    <row r="18" spans="1:5" x14ac:dyDescent="0.2">
      <c r="A18" s="26" t="s">
        <v>33</v>
      </c>
      <c r="B18" s="30">
        <v>639617.8528799999</v>
      </c>
      <c r="C18" s="30">
        <v>997127.07297999982</v>
      </c>
      <c r="D18" s="28">
        <f t="shared" si="1"/>
        <v>0.55894190334157701</v>
      </c>
      <c r="E18" s="31"/>
    </row>
    <row r="19" spans="1:5" x14ac:dyDescent="0.2">
      <c r="A19" s="26" t="s">
        <v>17</v>
      </c>
      <c r="B19" s="30">
        <v>5253574.5108699994</v>
      </c>
      <c r="C19" s="30">
        <v>7354072.63772</v>
      </c>
      <c r="D19" s="28">
        <f t="shared" si="1"/>
        <v>0.3998226583641154</v>
      </c>
      <c r="E19" s="31"/>
    </row>
    <row r="20" spans="1:5" ht="33.75" x14ac:dyDescent="0.2">
      <c r="A20" s="32" t="s">
        <v>36</v>
      </c>
      <c r="B20" s="30">
        <v>12585624.571539998</v>
      </c>
      <c r="C20" s="27">
        <v>14170189.058970001</v>
      </c>
      <c r="D20" s="28">
        <f t="shared" si="1"/>
        <v>0.12590272961210003</v>
      </c>
      <c r="E20" s="33"/>
    </row>
    <row r="21" spans="1:5" ht="22.5" x14ac:dyDescent="0.2">
      <c r="A21" s="32" t="s">
        <v>37</v>
      </c>
      <c r="B21" s="30">
        <v>69637979.83239001</v>
      </c>
      <c r="C21" s="27">
        <v>75440465.402809992</v>
      </c>
      <c r="D21" s="28">
        <f t="shared" si="1"/>
        <v>8.3323576938702792E-2</v>
      </c>
      <c r="E21" s="31"/>
    </row>
    <row r="22" spans="1:5" x14ac:dyDescent="0.2">
      <c r="A22" s="26"/>
      <c r="B22" s="30"/>
      <c r="C22" s="30"/>
    </row>
    <row r="23" spans="1:5" x14ac:dyDescent="0.2">
      <c r="B23" s="30"/>
      <c r="E23" s="34"/>
    </row>
    <row r="24" spans="1:5" x14ac:dyDescent="0.2">
      <c r="B24" s="35"/>
      <c r="C24" s="30"/>
      <c r="E24" s="31"/>
    </row>
    <row r="25" spans="1:5" x14ac:dyDescent="0.2">
      <c r="A25" s="26"/>
      <c r="E25" s="31"/>
    </row>
    <row r="26" spans="1:5" x14ac:dyDescent="0.2">
      <c r="A26" s="26"/>
      <c r="B26" s="30"/>
      <c r="C26" s="30"/>
      <c r="E26" s="31"/>
    </row>
    <row r="27" spans="1:5" x14ac:dyDescent="0.2">
      <c r="A27" s="26"/>
      <c r="E27" s="31"/>
    </row>
    <row r="28" spans="1:5" x14ac:dyDescent="0.2">
      <c r="A28" s="26"/>
    </row>
    <row r="29" spans="1:5" x14ac:dyDescent="0.2">
      <c r="B29" s="30"/>
      <c r="C29" s="30"/>
    </row>
    <row r="30" spans="1:5" x14ac:dyDescent="0.2">
      <c r="B30" s="35"/>
      <c r="C30" s="35"/>
    </row>
  </sheetData>
  <pageMargins left="0.75" right="0.75" top="1" bottom="1" header="0.5" footer="0.5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Składka wg grup Działu I</vt:lpstr>
      <vt:lpstr>Składka wg grup Działu II</vt:lpstr>
      <vt:lpstr>Odszk&amp;Świadczenia Dział I</vt:lpstr>
      <vt:lpstr>Odszkodowania Dział II</vt:lpstr>
      <vt:lpstr>Zyski, koszty, aktywa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mtarczynski</dc:creator>
  <cp:lastModifiedBy>Rafał Socha</cp:lastModifiedBy>
  <cp:lastPrinted>2023-05-19T13:55:16Z</cp:lastPrinted>
  <dcterms:created xsi:type="dcterms:W3CDTF">2010-03-12T15:49:31Z</dcterms:created>
  <dcterms:modified xsi:type="dcterms:W3CDTF">2025-11-21T11:50:43Z</dcterms:modified>
</cp:coreProperties>
</file>