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prawozdania_finansowe\2025_Q1\Analizy\Press\"/>
    </mc:Choice>
  </mc:AlternateContent>
  <xr:revisionPtr revIDLastSave="0" documentId="13_ncr:1_{40BF7B45-9818-4DCE-98EB-B1135EA5B854}" xr6:coauthVersionLast="47" xr6:coauthVersionMax="47" xr10:uidLastSave="{00000000-0000-0000-0000-000000000000}"/>
  <bookViews>
    <workbookView xWindow="-28920" yWindow="-990" windowWidth="29040" windowHeight="15720" tabRatio="859" xr2:uid="{00000000-000D-0000-FFFF-FFFF00000000}"/>
  </bookViews>
  <sheets>
    <sheet name="Składka wg grup Działu I" sheetId="9" r:id="rId1"/>
    <sheet name="Składka wg grup Działu II" sheetId="4" r:id="rId2"/>
    <sheet name="Odszk&amp;Świadczenia Dział I" sheetId="7" r:id="rId3"/>
    <sheet name="Odszkodowania Dział II" sheetId="6" r:id="rId4"/>
    <sheet name="Zyski, koszty, aktywa" sheetId="13" r:id="rId5"/>
    <sheet name="Arkusz2" sheetId="12" state="hidden" r:id="rId6"/>
  </sheets>
  <calcPr calcId="181029"/>
</workbook>
</file>

<file path=xl/calcChain.xml><?xml version="1.0" encoding="utf-8"?>
<calcChain xmlns="http://schemas.openxmlformats.org/spreadsheetml/2006/main">
  <c r="B23" i="4" l="1"/>
  <c r="C23" i="4"/>
  <c r="D23" i="4" s="1"/>
  <c r="B24" i="4"/>
  <c r="C24" i="4"/>
  <c r="D24" i="4"/>
  <c r="E24" i="4"/>
  <c r="E23" i="4" l="1"/>
  <c r="C23" i="6"/>
  <c r="B23" i="6" l="1"/>
  <c r="D23" i="6"/>
  <c r="C24" i="6"/>
  <c r="B24" i="6"/>
  <c r="E23" i="6"/>
  <c r="D16" i="13"/>
  <c r="D19" i="13"/>
  <c r="D17" i="13"/>
  <c r="D20" i="13"/>
  <c r="D7" i="13"/>
  <c r="C1" i="13"/>
  <c r="C13" i="13" s="1"/>
  <c r="B1" i="13"/>
  <c r="B13" i="13" s="1"/>
  <c r="E24" i="6" l="1"/>
  <c r="D24" i="6"/>
  <c r="D6" i="13"/>
  <c r="D8" i="13"/>
  <c r="D5" i="13"/>
  <c r="D4" i="13"/>
  <c r="D18" i="13"/>
  <c r="D15" i="13"/>
  <c r="D21" i="13"/>
  <c r="D9" i="13"/>
  <c r="D10" i="13"/>
  <c r="C1" i="4"/>
  <c r="C1" i="6"/>
  <c r="C1" i="7"/>
  <c r="B1" i="4"/>
  <c r="B1" i="6"/>
  <c r="B1" i="7"/>
  <c r="C21" i="6" l="1"/>
  <c r="B21" i="6"/>
  <c r="D6" i="9"/>
  <c r="B8" i="9"/>
  <c r="D2" i="9"/>
  <c r="D4" i="9"/>
  <c r="D3" i="9"/>
  <c r="D5" i="9" l="1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" i="6"/>
  <c r="D3" i="4"/>
  <c r="D4" i="4"/>
  <c r="D5" i="4"/>
  <c r="D6" i="4"/>
  <c r="D7" i="4"/>
  <c r="D8" i="4"/>
  <c r="D9" i="4"/>
  <c r="D10" i="4"/>
  <c r="D11" i="4"/>
  <c r="D13" i="4"/>
  <c r="D14" i="4"/>
  <c r="D15" i="4"/>
  <c r="D16" i="4"/>
  <c r="D17" i="4"/>
  <c r="D18" i="4"/>
  <c r="D19" i="4"/>
  <c r="D20" i="4"/>
  <c r="D2" i="4"/>
  <c r="D3" i="7" l="1"/>
  <c r="D4" i="7"/>
  <c r="D5" i="7"/>
  <c r="D6" i="7"/>
  <c r="D2" i="7"/>
  <c r="C21" i="4"/>
  <c r="B8" i="7" l="1"/>
  <c r="C8" i="7"/>
  <c r="B21" i="4"/>
  <c r="C8" i="9"/>
  <c r="D21" i="4" l="1"/>
  <c r="D8" i="9"/>
  <c r="D21" i="6"/>
  <c r="D8" i="7"/>
</calcChain>
</file>

<file path=xl/sharedStrings.xml><?xml version="1.0" encoding="utf-8"?>
<sst xmlns="http://schemas.openxmlformats.org/spreadsheetml/2006/main" count="91" uniqueCount="42">
  <si>
    <t>Wielkość</t>
  </si>
  <si>
    <t>Grupa</t>
  </si>
  <si>
    <t>SUMA:</t>
  </si>
  <si>
    <t>casco pojazdów lądowych</t>
  </si>
  <si>
    <t>casco pojazdów szynowych</t>
  </si>
  <si>
    <t>casco statków powietrznych</t>
  </si>
  <si>
    <t>żeglugi morskiej i śródlądowej</t>
  </si>
  <si>
    <t>przedmiotów w transporcie</t>
  </si>
  <si>
    <t>szkód spowodowanych żywiołami</t>
  </si>
  <si>
    <t>pozostałych szkód rzeczowych</t>
  </si>
  <si>
    <t>ochrony prawnej</t>
  </si>
  <si>
    <t>Różnica rok do roku</t>
  </si>
  <si>
    <t>Dział II</t>
  </si>
  <si>
    <t>Dział I</t>
  </si>
  <si>
    <t>Koszty działalności ubezpieczeniowej</t>
  </si>
  <si>
    <t>Wynik techniczny</t>
  </si>
  <si>
    <t>Wynik finansowy brutto</t>
  </si>
  <si>
    <t>Wynik finansowy netto</t>
  </si>
  <si>
    <t>wypadku</t>
  </si>
  <si>
    <t>choroby</t>
  </si>
  <si>
    <t xml:space="preserve">odpowiedzialności cywilnej wynikającej
z posiadania pojazdów lądowych   </t>
  </si>
  <si>
    <t>odpowiedzialności cywilnej wynikającej
z posiadania pojazdów powietrznych</t>
  </si>
  <si>
    <t>odpowiedzialności cywilnej
za żeglugę morską i śródlądową</t>
  </si>
  <si>
    <t>odpowiedzialności cywilnej ogólnej</t>
  </si>
  <si>
    <t>kredytu</t>
  </si>
  <si>
    <t>gwarancji</t>
  </si>
  <si>
    <t>różnych ryzyk finansowych</t>
  </si>
  <si>
    <t>świadczenia pomocy</t>
  </si>
  <si>
    <t>na życie</t>
  </si>
  <si>
    <t>posagowe</t>
  </si>
  <si>
    <t>związane z ubezpieczeniowym funduszem kapitałowym</t>
  </si>
  <si>
    <t>rentowe</t>
  </si>
  <si>
    <t>wypadkowe</t>
  </si>
  <si>
    <t>Podatek dochodowy</t>
  </si>
  <si>
    <t>reasekuracja czynna</t>
  </si>
  <si>
    <t>-</t>
  </si>
  <si>
    <t>Udziały, akcje oraz inne papiery wartościowe o zmiennej kwocie dochodu oraz jednostki uczestnictwa i certyfikaty inwestycyjne w funduszach inwestycyjnych</t>
  </si>
  <si>
    <t>Dłużne papiery wartościowe i inne papiery wartościowe o stałej kwocie dochodu</t>
  </si>
  <si>
    <t>majatek</t>
  </si>
  <si>
    <t>komunikacja</t>
  </si>
  <si>
    <t>I kw. 2025 r. (tys. zł)</t>
  </si>
  <si>
    <t>I kw. 2024 r. (tys.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</si>
</sst>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0"/>
    <numFmt numFmtId="165" formatCode="#,##0.000"/>
    <numFmt numFmtId="166" formatCode="#,##0.0"/>
    <numFmt numFmtId="167" formatCode="0.0%"/>
    <numFmt numFmtId="168" formatCode="_-* #,##0_-;\-* #,##0_-;_-* &quot;-&quot;??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9" fontId="6" fillId="0" borderId="0" applyFont="0" applyFill="0" applyBorder="0" applyAlignment="0" applyProtection="0"/>
  </cellStyleXfs>
  <cellXfs count="41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wrapText="1"/>
    </xf>
    <xf numFmtId="4" fontId="0" fillId="0" borderId="0" xfId="0" applyNumberFormat="1"/>
    <xf numFmtId="49" fontId="4" fillId="0" borderId="0" xfId="0" applyNumberFormat="1" applyFont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165" fontId="0" fillId="0" borderId="0" xfId="0" applyNumberFormat="1"/>
    <xf numFmtId="167" fontId="0" fillId="0" borderId="0" xfId="0" applyNumberFormat="1"/>
    <xf numFmtId="167" fontId="3" fillId="0" borderId="0" xfId="0" applyNumberFormat="1" applyFont="1"/>
    <xf numFmtId="167" fontId="3" fillId="0" borderId="0" xfId="0" applyNumberFormat="1" applyFont="1" applyAlignment="1">
      <alignment horizontal="right"/>
    </xf>
    <xf numFmtId="167" fontId="2" fillId="0" borderId="0" xfId="0" applyNumberFormat="1" applyFont="1"/>
    <xf numFmtId="168" fontId="0" fillId="0" borderId="0" xfId="1" applyNumberFormat="1" applyFont="1"/>
    <xf numFmtId="0" fontId="2" fillId="0" borderId="0" xfId="2" applyFont="1" applyAlignment="1">
      <alignment horizontal="center"/>
    </xf>
    <xf numFmtId="10" fontId="2" fillId="0" borderId="0" xfId="2" applyNumberFormat="1" applyFont="1" applyAlignment="1">
      <alignment horizontal="center"/>
    </xf>
    <xf numFmtId="3" fontId="2" fillId="0" borderId="0" xfId="2" applyNumberFormat="1" applyFont="1" applyAlignment="1">
      <alignment horizontal="center"/>
    </xf>
    <xf numFmtId="0" fontId="3" fillId="0" borderId="0" xfId="2" applyFont="1"/>
    <xf numFmtId="3" fontId="6" fillId="0" borderId="0" xfId="2" applyNumberFormat="1" applyAlignment="1">
      <alignment vertical="center" wrapText="1"/>
    </xf>
    <xf numFmtId="10" fontId="6" fillId="0" borderId="0" xfId="2" applyNumberFormat="1"/>
    <xf numFmtId="0" fontId="6" fillId="0" borderId="0" xfId="2"/>
    <xf numFmtId="3" fontId="3" fillId="0" borderId="0" xfId="2" applyNumberFormat="1" applyFont="1" applyAlignment="1">
      <alignment vertical="center" wrapText="1"/>
    </xf>
    <xf numFmtId="3" fontId="6" fillId="0" borderId="0" xfId="2" applyNumberFormat="1"/>
    <xf numFmtId="0" fontId="5" fillId="0" borderId="0" xfId="2" applyFont="1" applyAlignment="1">
      <alignment wrapText="1"/>
    </xf>
    <xf numFmtId="164" fontId="6" fillId="0" borderId="0" xfId="2" applyNumberFormat="1"/>
    <xf numFmtId="166" fontId="6" fillId="0" borderId="0" xfId="2" applyNumberFormat="1"/>
    <xf numFmtId="3" fontId="2" fillId="0" borderId="0" xfId="2" applyNumberFormat="1" applyFont="1"/>
    <xf numFmtId="167" fontId="0" fillId="0" borderId="0" xfId="4" applyNumberFormat="1" applyFont="1"/>
    <xf numFmtId="166" fontId="0" fillId="0" borderId="0" xfId="0" applyNumberFormat="1"/>
    <xf numFmtId="168" fontId="0" fillId="0" borderId="0" xfId="0" applyNumberFormat="1"/>
    <xf numFmtId="167" fontId="2" fillId="0" borderId="0" xfId="0" applyNumberFormat="1" applyFont="1" applyAlignment="1">
      <alignment horizontal="center"/>
    </xf>
    <xf numFmtId="167" fontId="0" fillId="0" borderId="0" xfId="0" applyNumberFormat="1" applyAlignment="1">
      <alignment horizontal="right"/>
    </xf>
  </cellXfs>
  <cellStyles count="5">
    <cellStyle name="Dziesiętny" xfId="1" builtinId="3"/>
    <cellStyle name="Normalny" xfId="0" builtinId="0"/>
    <cellStyle name="Normalny 2" xfId="3" xr:uid="{B19C8B50-819D-4673-A429-FE09F970890B}"/>
    <cellStyle name="Normalny 6" xfId="2" xr:uid="{B759B7BF-CF15-4EA9-88F3-0816385BDC3C}"/>
    <cellStyle name="Procentowy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C4" sqref="C4"/>
    </sheetView>
  </sheetViews>
  <sheetFormatPr defaultRowHeight="12.75" x14ac:dyDescent="0.2"/>
  <cols>
    <col min="1" max="1" width="26.42578125" customWidth="1"/>
    <col min="2" max="2" width="19" customWidth="1"/>
    <col min="3" max="3" width="18.42578125" customWidth="1"/>
    <col min="4" max="4" width="20" style="4" customWidth="1"/>
    <col min="5" max="5" width="16" customWidth="1"/>
  </cols>
  <sheetData>
    <row r="1" spans="1:5" s="2" customFormat="1" x14ac:dyDescent="0.2">
      <c r="A1" s="2" t="s">
        <v>1</v>
      </c>
      <c r="B1" s="2" t="s">
        <v>41</v>
      </c>
      <c r="C1" s="2" t="s">
        <v>40</v>
      </c>
      <c r="D1" s="3" t="s">
        <v>11</v>
      </c>
    </row>
    <row r="2" spans="1:5" x14ac:dyDescent="0.2">
      <c r="A2" t="s">
        <v>28</v>
      </c>
      <c r="B2" s="15">
        <v>2575241.0465600002</v>
      </c>
      <c r="C2" s="15">
        <v>2607602.5216600001</v>
      </c>
      <c r="D2" s="19">
        <f>(C2-B2)/B2</f>
        <v>1.2566386802209562E-2</v>
      </c>
    </row>
    <row r="3" spans="1:5" x14ac:dyDescent="0.2">
      <c r="A3" t="s">
        <v>29</v>
      </c>
      <c r="B3" s="15">
        <v>24496.231049999999</v>
      </c>
      <c r="C3" s="15">
        <v>23265.676020000003</v>
      </c>
      <c r="D3" s="19">
        <f t="shared" ref="D3:D6" si="0">(C3-B3)/B3</f>
        <v>-5.0234463721715916E-2</v>
      </c>
    </row>
    <row r="4" spans="1:5" ht="38.25" x14ac:dyDescent="0.2">
      <c r="A4" s="8" t="s">
        <v>30</v>
      </c>
      <c r="B4" s="15">
        <v>1000685.1087999998</v>
      </c>
      <c r="C4" s="15">
        <v>1005571.3973</v>
      </c>
      <c r="D4" s="19">
        <f t="shared" si="0"/>
        <v>4.8829431526763436E-3</v>
      </c>
    </row>
    <row r="5" spans="1:5" x14ac:dyDescent="0.2">
      <c r="A5" t="s">
        <v>31</v>
      </c>
      <c r="B5" s="15">
        <v>36628.249210000002</v>
      </c>
      <c r="C5" s="15">
        <v>36177.416839999998</v>
      </c>
      <c r="D5" s="19">
        <f t="shared" si="0"/>
        <v>-1.2308324304971707E-2</v>
      </c>
    </row>
    <row r="6" spans="1:5" x14ac:dyDescent="0.2">
      <c r="A6" t="s">
        <v>32</v>
      </c>
      <c r="B6" s="15">
        <v>2216986.7490599998</v>
      </c>
      <c r="C6" s="15">
        <v>2215690.0421099998</v>
      </c>
      <c r="D6" s="19">
        <f t="shared" si="0"/>
        <v>-5.8489612107506914E-4</v>
      </c>
    </row>
    <row r="7" spans="1:5" x14ac:dyDescent="0.2">
      <c r="A7" t="s">
        <v>34</v>
      </c>
      <c r="B7" s="15">
        <v>18.300599999999999</v>
      </c>
      <c r="C7" s="15">
        <v>47.668999999999997</v>
      </c>
      <c r="D7" s="20" t="s">
        <v>35</v>
      </c>
    </row>
    <row r="8" spans="1:5" s="5" customFormat="1" x14ac:dyDescent="0.2">
      <c r="A8" s="5" t="s">
        <v>2</v>
      </c>
      <c r="B8" s="6">
        <f>SUM(B2:B7)</f>
        <v>5854055.6852799989</v>
      </c>
      <c r="C8" s="6">
        <f>SUM(C2:C7)</f>
        <v>5888354.7229299992</v>
      </c>
      <c r="D8" s="21">
        <f t="shared" ref="D8" si="1">(C8-B8)/B8</f>
        <v>5.8590214193290141E-3</v>
      </c>
      <c r="E8" s="6"/>
    </row>
    <row r="9" spans="1:5" x14ac:dyDescent="0.2">
      <c r="B9" s="1"/>
      <c r="C9" s="1"/>
      <c r="D9" s="7"/>
    </row>
    <row r="10" spans="1:5" x14ac:dyDescent="0.2">
      <c r="B10" s="1"/>
      <c r="C10" s="1"/>
      <c r="D10" s="7"/>
      <c r="E10" s="1"/>
    </row>
    <row r="11" spans="1:5" x14ac:dyDescent="0.2">
      <c r="B11" s="1"/>
      <c r="C11" s="1"/>
      <c r="D11" s="7"/>
      <c r="E11" s="1"/>
    </row>
    <row r="12" spans="1:5" x14ac:dyDescent="0.2">
      <c r="B12" s="10"/>
      <c r="C12" s="10"/>
      <c r="D12" s="7"/>
    </row>
    <row r="13" spans="1:5" x14ac:dyDescent="0.2">
      <c r="B13" s="1"/>
      <c r="C13" s="10"/>
      <c r="D13" s="7"/>
    </row>
    <row r="14" spans="1:5" x14ac:dyDescent="0.2">
      <c r="B14" s="10"/>
      <c r="C14" s="10"/>
      <c r="D14" s="7"/>
    </row>
    <row r="15" spans="1:5" x14ac:dyDescent="0.2">
      <c r="B15" s="1"/>
      <c r="C15" s="10"/>
      <c r="D15" s="7"/>
    </row>
    <row r="16" spans="1:5" x14ac:dyDescent="0.2">
      <c r="B16" s="1"/>
      <c r="C16" s="10"/>
      <c r="D16" s="7"/>
    </row>
    <row r="17" spans="2:4" x14ac:dyDescent="0.2">
      <c r="B17" s="1"/>
      <c r="C17" s="10"/>
      <c r="D17" s="7"/>
    </row>
    <row r="18" spans="2:4" x14ac:dyDescent="0.2">
      <c r="B18" s="1"/>
      <c r="C18" s="10"/>
      <c r="D18"/>
    </row>
    <row r="19" spans="2:4" x14ac:dyDescent="0.2">
      <c r="B19" s="1"/>
      <c r="C19" s="10"/>
      <c r="D19"/>
    </row>
    <row r="20" spans="2:4" x14ac:dyDescent="0.2">
      <c r="C20" s="10"/>
      <c r="D20"/>
    </row>
  </sheetData>
  <phoneticPr fontId="1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/>
  <dimension ref="A1:E26"/>
  <sheetViews>
    <sheetView workbookViewId="0">
      <selection activeCell="E29" sqref="E29"/>
    </sheetView>
  </sheetViews>
  <sheetFormatPr defaultRowHeight="12.75" x14ac:dyDescent="0.2"/>
  <cols>
    <col min="1" max="1" width="33.7109375" customWidth="1"/>
    <col min="2" max="3" width="19" customWidth="1"/>
    <col min="4" max="4" width="19.42578125" style="18" customWidth="1"/>
    <col min="5" max="5" width="9.140625" bestFit="1" customWidth="1"/>
  </cols>
  <sheetData>
    <row r="1" spans="1:5" s="2" customFormat="1" x14ac:dyDescent="0.2">
      <c r="A1" s="2" t="s">
        <v>1</v>
      </c>
      <c r="B1" s="2" t="str">
        <f>+'Składka wg grup Działu I'!B1</f>
        <v>I kw. 2024 r. (tys. zł)</v>
      </c>
      <c r="C1" s="2" t="str">
        <f>+'Składka wg grup Działu I'!C1</f>
        <v>I kw. 2025 r. (tys. zł)</v>
      </c>
      <c r="D1" s="39" t="s">
        <v>11</v>
      </c>
    </row>
    <row r="2" spans="1:5" x14ac:dyDescent="0.2">
      <c r="A2" s="8" t="s">
        <v>18</v>
      </c>
      <c r="B2" s="1">
        <v>400391.01590000006</v>
      </c>
      <c r="C2" s="1">
        <v>363364.65930999984</v>
      </c>
      <c r="D2" s="18">
        <f>(C2-B2)/B2</f>
        <v>-9.2475493004687589E-2</v>
      </c>
    </row>
    <row r="3" spans="1:5" x14ac:dyDescent="0.2">
      <c r="A3" s="8" t="s">
        <v>19</v>
      </c>
      <c r="B3" s="1">
        <v>368815.64870000002</v>
      </c>
      <c r="C3" s="1">
        <v>353583.26870000002</v>
      </c>
      <c r="D3" s="18">
        <f t="shared" ref="D3:D20" si="0">(C3-B3)/B3</f>
        <v>-4.1300796356366763E-2</v>
      </c>
    </row>
    <row r="4" spans="1:5" x14ac:dyDescent="0.2">
      <c r="A4" s="8" t="s">
        <v>3</v>
      </c>
      <c r="B4" s="1">
        <v>3464893.7508999999</v>
      </c>
      <c r="C4" s="1">
        <v>3744288.9828000003</v>
      </c>
      <c r="D4" s="18">
        <f t="shared" si="0"/>
        <v>8.0636017144083583E-2</v>
      </c>
      <c r="E4" s="1"/>
    </row>
    <row r="5" spans="1:5" x14ac:dyDescent="0.2">
      <c r="A5" s="8" t="s">
        <v>4</v>
      </c>
      <c r="B5" s="1">
        <v>44285.475050000008</v>
      </c>
      <c r="C5" s="1">
        <v>55704.404179999998</v>
      </c>
      <c r="D5" s="18">
        <f t="shared" si="0"/>
        <v>0.25784817972727125</v>
      </c>
    </row>
    <row r="6" spans="1:5" x14ac:dyDescent="0.2">
      <c r="A6" s="8" t="s">
        <v>5</v>
      </c>
      <c r="B6" s="1">
        <v>14834.666660000001</v>
      </c>
      <c r="C6" s="1">
        <v>18557.193589999999</v>
      </c>
      <c r="D6" s="18">
        <f t="shared" si="0"/>
        <v>0.25093431590460813</v>
      </c>
    </row>
    <row r="7" spans="1:5" x14ac:dyDescent="0.2">
      <c r="A7" s="8" t="s">
        <v>6</v>
      </c>
      <c r="B7" s="1">
        <v>105050.05348</v>
      </c>
      <c r="C7" s="1">
        <v>122491.38582</v>
      </c>
      <c r="D7" s="18">
        <f t="shared" si="0"/>
        <v>0.16602878115926489</v>
      </c>
    </row>
    <row r="8" spans="1:5" x14ac:dyDescent="0.2">
      <c r="A8" s="8" t="s">
        <v>7</v>
      </c>
      <c r="B8" s="1">
        <v>75166.560800000007</v>
      </c>
      <c r="C8" s="1">
        <v>74114.913979999998</v>
      </c>
      <c r="D8" s="18">
        <f t="shared" si="0"/>
        <v>-1.39908864900469E-2</v>
      </c>
    </row>
    <row r="9" spans="1:5" x14ac:dyDescent="0.2">
      <c r="A9" s="8" t="s">
        <v>8</v>
      </c>
      <c r="B9" s="1">
        <v>1816614.7316899998</v>
      </c>
      <c r="C9" s="1">
        <v>2034836.59827</v>
      </c>
      <c r="D9" s="18">
        <f t="shared" si="0"/>
        <v>0.12012556254951647</v>
      </c>
      <c r="E9" s="1"/>
    </row>
    <row r="10" spans="1:5" x14ac:dyDescent="0.2">
      <c r="A10" s="8" t="s">
        <v>9</v>
      </c>
      <c r="B10" s="1">
        <v>1432145.6964899998</v>
      </c>
      <c r="C10" s="1">
        <v>1339027.3384700001</v>
      </c>
      <c r="D10" s="18">
        <f t="shared" si="0"/>
        <v>-6.5020170956223589E-2</v>
      </c>
    </row>
    <row r="11" spans="1:5" ht="38.25" x14ac:dyDescent="0.2">
      <c r="A11" s="14" t="s">
        <v>20</v>
      </c>
      <c r="B11" s="1">
        <v>4156902.3926699986</v>
      </c>
      <c r="C11" s="1">
        <v>4698343.4429099988</v>
      </c>
      <c r="D11" s="18">
        <f t="shared" si="0"/>
        <v>0.13025108580724457</v>
      </c>
    </row>
    <row r="12" spans="1:5" ht="38.25" x14ac:dyDescent="0.2">
      <c r="A12" s="8" t="s">
        <v>21</v>
      </c>
      <c r="B12" s="1">
        <v>6374.21605</v>
      </c>
      <c r="C12" s="1">
        <v>7042.6242099999999</v>
      </c>
      <c r="D12" s="40" t="s">
        <v>35</v>
      </c>
    </row>
    <row r="13" spans="1:5" ht="25.5" x14ac:dyDescent="0.2">
      <c r="A13" s="8" t="s">
        <v>22</v>
      </c>
      <c r="B13" s="1">
        <v>30977.661920000002</v>
      </c>
      <c r="C13" s="1">
        <v>30109.932769999996</v>
      </c>
      <c r="D13" s="18">
        <f t="shared" si="0"/>
        <v>-2.8011447482412397E-2</v>
      </c>
    </row>
    <row r="14" spans="1:5" x14ac:dyDescent="0.2">
      <c r="A14" s="8" t="s">
        <v>23</v>
      </c>
      <c r="B14" s="1">
        <v>1116587.3661799999</v>
      </c>
      <c r="C14" s="1">
        <v>1219927.5880199997</v>
      </c>
      <c r="D14" s="18">
        <f t="shared" si="0"/>
        <v>9.2550054720340419E-2</v>
      </c>
    </row>
    <row r="15" spans="1:5" x14ac:dyDescent="0.2">
      <c r="A15" s="8" t="s">
        <v>24</v>
      </c>
      <c r="B15" s="1">
        <v>163987.48918999999</v>
      </c>
      <c r="C15" s="1">
        <v>162430.63433999996</v>
      </c>
      <c r="D15" s="18">
        <f t="shared" si="0"/>
        <v>-9.4937416121800705E-3</v>
      </c>
    </row>
    <row r="16" spans="1:5" x14ac:dyDescent="0.2">
      <c r="A16" s="8" t="s">
        <v>25</v>
      </c>
      <c r="B16" s="1">
        <v>159117.52872999996</v>
      </c>
      <c r="C16" s="1">
        <v>163191.06374999997</v>
      </c>
      <c r="D16" s="18">
        <f t="shared" si="0"/>
        <v>2.560079365556403E-2</v>
      </c>
    </row>
    <row r="17" spans="1:5" s="5" customFormat="1" x14ac:dyDescent="0.2">
      <c r="A17" s="12" t="s">
        <v>26</v>
      </c>
      <c r="B17" s="1">
        <v>293602.17242999998</v>
      </c>
      <c r="C17" s="1">
        <v>282229.47835999995</v>
      </c>
      <c r="D17" s="18">
        <f t="shared" si="0"/>
        <v>-3.8735047414240373E-2</v>
      </c>
    </row>
    <row r="18" spans="1:5" x14ac:dyDescent="0.2">
      <c r="A18" t="s">
        <v>10</v>
      </c>
      <c r="B18" s="1">
        <v>17845.788070000002</v>
      </c>
      <c r="C18" s="1">
        <v>19379.569300000003</v>
      </c>
      <c r="D18" s="18">
        <f t="shared" si="0"/>
        <v>8.594639945200247E-2</v>
      </c>
    </row>
    <row r="19" spans="1:5" x14ac:dyDescent="0.2">
      <c r="A19" t="s">
        <v>27</v>
      </c>
      <c r="B19" s="1">
        <v>635863.1573000002</v>
      </c>
      <c r="C19" s="1">
        <v>728664.74262000003</v>
      </c>
      <c r="D19" s="18">
        <f t="shared" si="0"/>
        <v>0.14594584425059881</v>
      </c>
    </row>
    <row r="20" spans="1:5" x14ac:dyDescent="0.2">
      <c r="A20" s="12" t="s">
        <v>34</v>
      </c>
      <c r="B20" s="1">
        <v>1774749.6755700002</v>
      </c>
      <c r="C20" s="1">
        <v>1127590.0511800002</v>
      </c>
      <c r="D20" s="18">
        <f t="shared" si="0"/>
        <v>-0.36464839706599766</v>
      </c>
    </row>
    <row r="21" spans="1:5" s="5" customFormat="1" x14ac:dyDescent="0.2">
      <c r="A21" s="5" t="s">
        <v>2</v>
      </c>
      <c r="B21" s="6">
        <f>SUM(B2:B20)</f>
        <v>16078205.04778</v>
      </c>
      <c r="C21" s="6">
        <f>SUM(C2:C20)</f>
        <v>16544877.872579999</v>
      </c>
      <c r="D21" s="21">
        <f t="shared" ref="D21" si="1">(C21-B21)/B21</f>
        <v>2.902518181682448E-2</v>
      </c>
    </row>
    <row r="22" spans="1:5" x14ac:dyDescent="0.2">
      <c r="B22" s="6"/>
      <c r="C22" s="1"/>
      <c r="D22" s="21"/>
    </row>
    <row r="23" spans="1:5" x14ac:dyDescent="0.2">
      <c r="A23" t="s">
        <v>38</v>
      </c>
      <c r="B23" s="1">
        <f>+B9+B10</f>
        <v>3248760.4281799998</v>
      </c>
      <c r="C23" s="1">
        <f>+C9+C10</f>
        <v>3373863.9367399998</v>
      </c>
      <c r="D23" s="18">
        <f t="shared" ref="D23:D24" si="2">(C23-B23)/B23</f>
        <v>3.8508074487377544E-2</v>
      </c>
      <c r="E23" s="1">
        <f>+C23-B23</f>
        <v>125103.50855999999</v>
      </c>
    </row>
    <row r="24" spans="1:5" x14ac:dyDescent="0.2">
      <c r="A24" t="s">
        <v>39</v>
      </c>
      <c r="B24" s="1">
        <f>+B11+B4</f>
        <v>7621796.1435699984</v>
      </c>
      <c r="C24" s="1">
        <f t="shared" ref="C24" si="3">+C11+C4</f>
        <v>8442632.4257100001</v>
      </c>
      <c r="D24" s="18">
        <f t="shared" si="2"/>
        <v>0.10769591139386304</v>
      </c>
      <c r="E24" s="1">
        <f t="shared" ref="E24" si="4">+C24-B24</f>
        <v>820836.28214000165</v>
      </c>
    </row>
    <row r="25" spans="1:5" x14ac:dyDescent="0.2">
      <c r="B25" s="1"/>
      <c r="C25" s="1"/>
      <c r="D25" s="21"/>
    </row>
    <row r="26" spans="1:5" x14ac:dyDescent="0.2">
      <c r="B26" s="1"/>
      <c r="C26" s="1"/>
      <c r="D26" s="21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/>
  <dimension ref="A1:F22"/>
  <sheetViews>
    <sheetView workbookViewId="0">
      <selection activeCell="B8" sqref="B8"/>
    </sheetView>
  </sheetViews>
  <sheetFormatPr defaultRowHeight="12.75" x14ac:dyDescent="0.2"/>
  <cols>
    <col min="1" max="1" width="26.85546875" customWidth="1"/>
    <col min="2" max="2" width="18.5703125" customWidth="1"/>
    <col min="3" max="3" width="19.85546875" customWidth="1"/>
    <col min="4" max="4" width="19.42578125" style="4" customWidth="1"/>
    <col min="5" max="5" width="3.5703125" customWidth="1"/>
  </cols>
  <sheetData>
    <row r="1" spans="1:6" s="2" customFormat="1" x14ac:dyDescent="0.2">
      <c r="A1" s="2" t="s">
        <v>1</v>
      </c>
      <c r="B1" s="2" t="str">
        <f>+'Składka wg grup Działu I'!B1</f>
        <v>I kw. 2024 r. (tys. zł)</v>
      </c>
      <c r="C1" s="2" t="str">
        <f>+'Składka wg grup Działu I'!C1</f>
        <v>I kw. 2025 r. (tys. zł)</v>
      </c>
      <c r="D1" s="3" t="s">
        <v>11</v>
      </c>
    </row>
    <row r="2" spans="1:6" x14ac:dyDescent="0.2">
      <c r="A2" t="s">
        <v>28</v>
      </c>
      <c r="B2" s="16">
        <v>1654977.8708999997</v>
      </c>
      <c r="C2" s="16">
        <v>1844150.8592699999</v>
      </c>
      <c r="D2" s="18">
        <f>(C2-B2)/B2</f>
        <v>0.11430544884997482</v>
      </c>
      <c r="F2" s="1"/>
    </row>
    <row r="3" spans="1:6" x14ac:dyDescent="0.2">
      <c r="A3" t="s">
        <v>29</v>
      </c>
      <c r="B3" s="16">
        <v>26011.417419999998</v>
      </c>
      <c r="C3" s="16">
        <v>24068.963949999994</v>
      </c>
      <c r="D3" s="18">
        <f t="shared" ref="D3:D6" si="0">(C3-B3)/B3</f>
        <v>-7.4676955839648521E-2</v>
      </c>
      <c r="F3" s="1"/>
    </row>
    <row r="4" spans="1:6" ht="38.25" x14ac:dyDescent="0.2">
      <c r="A4" s="8" t="s">
        <v>30</v>
      </c>
      <c r="B4" s="16">
        <v>1573853.61222</v>
      </c>
      <c r="C4" s="16">
        <v>1601940.2899900002</v>
      </c>
      <c r="D4" s="18">
        <f t="shared" si="0"/>
        <v>1.7845800620797575E-2</v>
      </c>
      <c r="F4" s="1"/>
    </row>
    <row r="5" spans="1:6" x14ac:dyDescent="0.2">
      <c r="A5" t="s">
        <v>31</v>
      </c>
      <c r="B5" s="16">
        <v>25751.344400000002</v>
      </c>
      <c r="C5" s="16">
        <v>26272.403779999997</v>
      </c>
      <c r="D5" s="18">
        <f t="shared" si="0"/>
        <v>2.0234259303370396E-2</v>
      </c>
      <c r="F5" s="1"/>
    </row>
    <row r="6" spans="1:6" x14ac:dyDescent="0.2">
      <c r="A6" t="s">
        <v>32</v>
      </c>
      <c r="B6" s="16">
        <v>950607.6830800001</v>
      </c>
      <c r="C6" s="16">
        <v>1020253.9049400002</v>
      </c>
      <c r="D6" s="18">
        <f t="shared" si="0"/>
        <v>7.3264947359087187E-2</v>
      </c>
      <c r="F6" s="1"/>
    </row>
    <row r="7" spans="1:6" x14ac:dyDescent="0.2">
      <c r="A7" t="s">
        <v>34</v>
      </c>
      <c r="B7" s="16">
        <v>0</v>
      </c>
      <c r="C7" s="16">
        <v>0</v>
      </c>
      <c r="D7" s="20" t="s">
        <v>35</v>
      </c>
      <c r="F7" s="1"/>
    </row>
    <row r="8" spans="1:6" s="5" customFormat="1" x14ac:dyDescent="0.2">
      <c r="A8" s="5" t="s">
        <v>2</v>
      </c>
      <c r="B8" s="6">
        <f>SUM(B2:B7)</f>
        <v>4231201.9280199995</v>
      </c>
      <c r="C8" s="6">
        <f>SUM(C2:C7)</f>
        <v>4516686.4219300002</v>
      </c>
      <c r="D8" s="21">
        <f t="shared" ref="D8" si="1">(C8-B8)/B8</f>
        <v>6.7471252558157571E-2</v>
      </c>
      <c r="E8" s="10"/>
      <c r="F8" s="1"/>
    </row>
    <row r="9" spans="1:6" x14ac:dyDescent="0.2">
      <c r="B9" s="1"/>
      <c r="C9" s="1"/>
      <c r="D9" s="21"/>
      <c r="E9" s="1"/>
    </row>
    <row r="10" spans="1:6" x14ac:dyDescent="0.2">
      <c r="B10" s="1"/>
      <c r="C10" s="1"/>
      <c r="D10" s="7"/>
      <c r="E10" s="1"/>
    </row>
    <row r="11" spans="1:6" x14ac:dyDescent="0.2">
      <c r="B11" s="1"/>
      <c r="C11" s="1"/>
      <c r="D11" s="7"/>
    </row>
    <row r="12" spans="1:6" x14ac:dyDescent="0.2">
      <c r="B12" s="1"/>
      <c r="C12" s="1"/>
      <c r="D12" s="7"/>
    </row>
    <row r="13" spans="1:6" x14ac:dyDescent="0.2">
      <c r="B13" s="1"/>
      <c r="C13" s="1"/>
      <c r="D13" s="7"/>
    </row>
    <row r="14" spans="1:6" x14ac:dyDescent="0.2">
      <c r="B14" s="1"/>
      <c r="C14" s="13"/>
    </row>
    <row r="15" spans="1:6" x14ac:dyDescent="0.2">
      <c r="D15" s="11"/>
    </row>
    <row r="16" spans="1:6" x14ac:dyDescent="0.2">
      <c r="C16" s="1"/>
      <c r="D16" s="11"/>
      <c r="E16" s="10"/>
    </row>
    <row r="17" spans="2:5" x14ac:dyDescent="0.2">
      <c r="B17" s="1"/>
      <c r="C17" s="1"/>
      <c r="D17" s="11"/>
      <c r="E17" s="10"/>
    </row>
    <row r="18" spans="2:5" x14ac:dyDescent="0.2">
      <c r="C18" s="1"/>
      <c r="D18" s="11"/>
      <c r="E18" s="10"/>
    </row>
    <row r="19" spans="2:5" x14ac:dyDescent="0.2">
      <c r="D19" s="11"/>
      <c r="E19" s="10"/>
    </row>
    <row r="20" spans="2:5" x14ac:dyDescent="0.2">
      <c r="D20" s="11"/>
      <c r="E20" s="10"/>
    </row>
    <row r="21" spans="2:5" x14ac:dyDescent="0.2">
      <c r="D21" s="11"/>
      <c r="E21" s="10"/>
    </row>
    <row r="22" spans="2:5" x14ac:dyDescent="0.2">
      <c r="D22" s="11"/>
      <c r="E22" s="10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/>
  <dimension ref="A1:H38"/>
  <sheetViews>
    <sheetView zoomScale="115" zoomScaleNormal="115" workbookViewId="0">
      <selection activeCell="D6" sqref="D6"/>
    </sheetView>
  </sheetViews>
  <sheetFormatPr defaultRowHeight="12.75" x14ac:dyDescent="0.2"/>
  <cols>
    <col min="1" max="1" width="37.5703125" style="8" customWidth="1"/>
    <col min="2" max="2" width="19" customWidth="1"/>
    <col min="3" max="3" width="19.28515625" customWidth="1"/>
    <col min="4" max="4" width="18.85546875" style="4" customWidth="1"/>
    <col min="5" max="5" width="9.85546875" bestFit="1" customWidth="1"/>
  </cols>
  <sheetData>
    <row r="1" spans="1:8" s="2" customFormat="1" x14ac:dyDescent="0.2">
      <c r="A1" s="9" t="s">
        <v>1</v>
      </c>
      <c r="B1" s="2" t="str">
        <f>+'Składka wg grup Działu I'!B1</f>
        <v>I kw. 2024 r. (tys. zł)</v>
      </c>
      <c r="C1" s="2" t="str">
        <f>+'Składka wg grup Działu I'!C1</f>
        <v>I kw. 2025 r. (tys. zł)</v>
      </c>
      <c r="D1" s="3" t="s">
        <v>11</v>
      </c>
    </row>
    <row r="2" spans="1:8" x14ac:dyDescent="0.2">
      <c r="A2" s="8" t="s">
        <v>18</v>
      </c>
      <c r="B2" s="22">
        <v>97849.68544999999</v>
      </c>
      <c r="C2" s="22">
        <v>102677.60609999999</v>
      </c>
      <c r="D2" s="18">
        <f>(C2-B2)/B2</f>
        <v>4.9340175472173689E-2</v>
      </c>
      <c r="F2" s="36"/>
    </row>
    <row r="3" spans="1:8" x14ac:dyDescent="0.2">
      <c r="A3" s="8" t="s">
        <v>19</v>
      </c>
      <c r="B3" s="22">
        <v>159169.41737999997</v>
      </c>
      <c r="C3" s="22">
        <v>190711.29258000004</v>
      </c>
      <c r="D3" s="18">
        <f t="shared" ref="D3:D20" si="0">(C3-B3)/B3</f>
        <v>0.19816542473543905</v>
      </c>
      <c r="F3" s="36"/>
    </row>
    <row r="4" spans="1:8" x14ac:dyDescent="0.2">
      <c r="A4" s="8" t="s">
        <v>3</v>
      </c>
      <c r="B4" s="22">
        <v>2111855.0337100001</v>
      </c>
      <c r="C4" s="22">
        <v>2220242.5640199999</v>
      </c>
      <c r="D4" s="18">
        <f t="shared" si="0"/>
        <v>5.1323376169239279E-2</v>
      </c>
      <c r="E4" s="1"/>
      <c r="F4" s="36"/>
    </row>
    <row r="5" spans="1:8" x14ac:dyDescent="0.2">
      <c r="A5" s="8" t="s">
        <v>4</v>
      </c>
      <c r="B5" s="22">
        <v>8064.8626199999999</v>
      </c>
      <c r="C5" s="22">
        <v>10981.340270000001</v>
      </c>
      <c r="D5" s="18">
        <f t="shared" si="0"/>
        <v>0.36162769130963829</v>
      </c>
      <c r="F5" s="36"/>
    </row>
    <row r="6" spans="1:8" x14ac:dyDescent="0.2">
      <c r="A6" s="8" t="s">
        <v>5</v>
      </c>
      <c r="B6" s="22">
        <v>5288.2781699999996</v>
      </c>
      <c r="C6" s="22">
        <v>8288.0172399999992</v>
      </c>
      <c r="D6" s="18">
        <f t="shared" si="0"/>
        <v>0.56724305597562763</v>
      </c>
      <c r="F6" s="36"/>
    </row>
    <row r="7" spans="1:8" x14ac:dyDescent="0.2">
      <c r="A7" s="8" t="s">
        <v>6</v>
      </c>
      <c r="B7" s="22">
        <v>15068.68348</v>
      </c>
      <c r="C7" s="22">
        <v>14255.22711</v>
      </c>
      <c r="D7" s="18">
        <f t="shared" si="0"/>
        <v>-5.3983240876992654E-2</v>
      </c>
      <c r="F7" s="36"/>
    </row>
    <row r="8" spans="1:8" x14ac:dyDescent="0.2">
      <c r="A8" s="8" t="s">
        <v>7</v>
      </c>
      <c r="B8" s="22">
        <v>17034.899360000003</v>
      </c>
      <c r="C8" s="22">
        <v>15704.113330000002</v>
      </c>
      <c r="D8" s="18">
        <f t="shared" si="0"/>
        <v>-7.8121155979638313E-2</v>
      </c>
      <c r="F8" s="36"/>
    </row>
    <row r="9" spans="1:8" x14ac:dyDescent="0.2">
      <c r="A9" s="8" t="s">
        <v>8</v>
      </c>
      <c r="B9" s="22">
        <v>593330.25225999998</v>
      </c>
      <c r="C9" s="22">
        <v>785289.22731999995</v>
      </c>
      <c r="D9" s="18">
        <f t="shared" si="0"/>
        <v>0.32352804248363637</v>
      </c>
      <c r="F9" s="36"/>
    </row>
    <row r="10" spans="1:8" x14ac:dyDescent="0.2">
      <c r="A10" s="8" t="s">
        <v>9</v>
      </c>
      <c r="B10" s="22">
        <v>345542.30844000005</v>
      </c>
      <c r="C10" s="22">
        <v>556343.1017</v>
      </c>
      <c r="D10" s="18">
        <f t="shared" si="0"/>
        <v>0.61005783694532267</v>
      </c>
      <c r="E10" s="1"/>
      <c r="F10" s="36"/>
    </row>
    <row r="11" spans="1:8" ht="25.5" x14ac:dyDescent="0.2">
      <c r="A11" s="14" t="s">
        <v>20</v>
      </c>
      <c r="B11" s="22">
        <v>3027000.3499699999</v>
      </c>
      <c r="C11" s="22">
        <v>3132780.6482199994</v>
      </c>
      <c r="D11" s="18">
        <f t="shared" si="0"/>
        <v>3.4945585074361782E-2</v>
      </c>
      <c r="E11" s="1"/>
      <c r="F11" s="36"/>
      <c r="H11" s="37"/>
    </row>
    <row r="12" spans="1:8" ht="25.5" x14ac:dyDescent="0.2">
      <c r="A12" s="8" t="s">
        <v>21</v>
      </c>
      <c r="B12" s="22">
        <v>1067.2932699999999</v>
      </c>
      <c r="C12" s="22">
        <v>1015.0711700000001</v>
      </c>
      <c r="D12" s="18">
        <f t="shared" si="0"/>
        <v>-4.8929475588279356E-2</v>
      </c>
      <c r="F12" s="36"/>
    </row>
    <row r="13" spans="1:8" ht="25.5" x14ac:dyDescent="0.2">
      <c r="A13" s="8" t="s">
        <v>22</v>
      </c>
      <c r="B13" s="22">
        <v>4062.2118200000004</v>
      </c>
      <c r="C13" s="22">
        <v>1508.3356800000001</v>
      </c>
      <c r="D13" s="18">
        <f t="shared" si="0"/>
        <v>-0.62869103167544815</v>
      </c>
      <c r="F13" s="36"/>
    </row>
    <row r="14" spans="1:8" x14ac:dyDescent="0.2">
      <c r="A14" s="8" t="s">
        <v>23</v>
      </c>
      <c r="B14" s="22">
        <v>396032.81836999988</v>
      </c>
      <c r="C14" s="22">
        <v>406798.21458000003</v>
      </c>
      <c r="D14" s="18">
        <f t="shared" si="0"/>
        <v>2.7183091174889481E-2</v>
      </c>
      <c r="F14" s="36"/>
    </row>
    <row r="15" spans="1:8" x14ac:dyDescent="0.2">
      <c r="A15" s="8" t="s">
        <v>24</v>
      </c>
      <c r="B15" s="22">
        <v>74889.597670000003</v>
      </c>
      <c r="C15" s="22">
        <v>75101.353350000005</v>
      </c>
      <c r="D15" s="18">
        <f t="shared" si="0"/>
        <v>2.827571339521686E-3</v>
      </c>
      <c r="F15" s="36"/>
    </row>
    <row r="16" spans="1:8" x14ac:dyDescent="0.2">
      <c r="A16" s="8" t="s">
        <v>25</v>
      </c>
      <c r="B16" s="22">
        <v>17534.322490000002</v>
      </c>
      <c r="C16" s="22">
        <v>3287.7247100000009</v>
      </c>
      <c r="D16" s="18">
        <f t="shared" si="0"/>
        <v>-0.81249776192521705</v>
      </c>
      <c r="F16" s="36"/>
    </row>
    <row r="17" spans="1:6" s="5" customFormat="1" x14ac:dyDescent="0.2">
      <c r="A17" s="12" t="s">
        <v>26</v>
      </c>
      <c r="B17" s="22">
        <v>102992.28610999999</v>
      </c>
      <c r="C17" s="22">
        <v>292107.84349999996</v>
      </c>
      <c r="D17" s="18">
        <f t="shared" si="0"/>
        <v>1.836210890474038</v>
      </c>
      <c r="F17" s="36"/>
    </row>
    <row r="18" spans="1:6" x14ac:dyDescent="0.2">
      <c r="A18" t="s">
        <v>10</v>
      </c>
      <c r="B18" s="22">
        <v>3196.2580599999997</v>
      </c>
      <c r="C18" s="22">
        <v>3266.48452</v>
      </c>
      <c r="D18" s="18">
        <f t="shared" si="0"/>
        <v>2.1971461215494072E-2</v>
      </c>
      <c r="F18" s="36"/>
    </row>
    <row r="19" spans="1:6" x14ac:dyDescent="0.2">
      <c r="A19" t="s">
        <v>27</v>
      </c>
      <c r="B19" s="22">
        <v>320023.46092000004</v>
      </c>
      <c r="C19" s="22">
        <v>338893.56969999999</v>
      </c>
      <c r="D19" s="18">
        <f t="shared" si="0"/>
        <v>5.896476691350179E-2</v>
      </c>
      <c r="F19" s="36"/>
    </row>
    <row r="20" spans="1:6" x14ac:dyDescent="0.2">
      <c r="A20" s="12" t="s">
        <v>34</v>
      </c>
      <c r="B20" s="22">
        <v>422853.87940000003</v>
      </c>
      <c r="C20" s="22">
        <v>783009.94839000003</v>
      </c>
      <c r="D20" s="18">
        <f t="shared" si="0"/>
        <v>0.85172700674057</v>
      </c>
      <c r="F20" s="36"/>
    </row>
    <row r="21" spans="1:6" x14ac:dyDescent="0.2">
      <c r="A21" s="5" t="s">
        <v>2</v>
      </c>
      <c r="B21" s="6">
        <f>SUM(B2:B20)</f>
        <v>7722855.8989499994</v>
      </c>
      <c r="C21" s="6">
        <f>SUM(C2:C20)</f>
        <v>8942261.6834900007</v>
      </c>
      <c r="D21" s="21">
        <f>(C21-B21)/B21</f>
        <v>0.15789570600505337</v>
      </c>
      <c r="E21" s="1"/>
      <c r="F21" s="36"/>
    </row>
    <row r="22" spans="1:6" x14ac:dyDescent="0.2">
      <c r="C22" s="1"/>
      <c r="D22" s="7"/>
    </row>
    <row r="23" spans="1:6" x14ac:dyDescent="0.2">
      <c r="A23" t="s">
        <v>38</v>
      </c>
      <c r="B23" s="1">
        <f>+B9+B10</f>
        <v>938872.56070000003</v>
      </c>
      <c r="C23" s="1">
        <f>+C9+C10</f>
        <v>1341632.3290200001</v>
      </c>
      <c r="D23" s="18">
        <f t="shared" ref="D23:D24" si="1">(C23-B23)/B23</f>
        <v>0.42898236158878938</v>
      </c>
      <c r="E23" s="1">
        <f>+C23-B23</f>
        <v>402759.76832000003</v>
      </c>
    </row>
    <row r="24" spans="1:6" x14ac:dyDescent="0.2">
      <c r="A24" t="s">
        <v>39</v>
      </c>
      <c r="B24" s="1">
        <f>+B11+B4</f>
        <v>5138855.38368</v>
      </c>
      <c r="C24" s="1">
        <f t="shared" ref="C24" si="2">+C11+C4</f>
        <v>5353023.2122399993</v>
      </c>
      <c r="D24" s="18">
        <f t="shared" si="1"/>
        <v>4.1676173499677477E-2</v>
      </c>
      <c r="E24" s="1">
        <f t="shared" ref="E24" si="3">+C24-B24</f>
        <v>214167.82855999935</v>
      </c>
    </row>
    <row r="25" spans="1:6" x14ac:dyDescent="0.2">
      <c r="B25" s="15"/>
      <c r="C25" s="13"/>
      <c r="D25" s="7"/>
    </row>
    <row r="26" spans="1:6" x14ac:dyDescent="0.2">
      <c r="B26" s="38"/>
      <c r="C26" s="38"/>
      <c r="D26" s="7"/>
    </row>
    <row r="27" spans="1:6" x14ac:dyDescent="0.2">
      <c r="A27"/>
      <c r="B27" s="1"/>
      <c r="D27" s="1"/>
    </row>
    <row r="28" spans="1:6" x14ac:dyDescent="0.2">
      <c r="A28"/>
      <c r="B28" s="1"/>
      <c r="D28" s="1"/>
    </row>
    <row r="29" spans="1:6" x14ac:dyDescent="0.2">
      <c r="A29"/>
      <c r="B29" s="1"/>
      <c r="D29" s="1"/>
    </row>
    <row r="30" spans="1:6" x14ac:dyDescent="0.2">
      <c r="A30"/>
      <c r="B30" s="17"/>
      <c r="D30" s="1"/>
    </row>
    <row r="31" spans="1:6" x14ac:dyDescent="0.2">
      <c r="A31"/>
      <c r="B31" s="1"/>
      <c r="C31" s="13"/>
      <c r="D31" s="1"/>
    </row>
    <row r="32" spans="1:6" x14ac:dyDescent="0.2">
      <c r="A32"/>
      <c r="B32" s="1"/>
      <c r="D32" s="1"/>
    </row>
    <row r="33" spans="1:4" x14ac:dyDescent="0.2">
      <c r="A33"/>
      <c r="B33" s="15"/>
      <c r="D33" s="1"/>
    </row>
    <row r="34" spans="1:4" x14ac:dyDescent="0.2">
      <c r="A34"/>
      <c r="B34" s="1"/>
      <c r="D34" s="1"/>
    </row>
    <row r="35" spans="1:4" x14ac:dyDescent="0.2">
      <c r="A35"/>
      <c r="D35" s="1"/>
    </row>
    <row r="36" spans="1:4" x14ac:dyDescent="0.2">
      <c r="B36" s="1"/>
    </row>
    <row r="38" spans="1:4" x14ac:dyDescent="0.2">
      <c r="C38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9F9DD-882D-4A36-A22C-0F61A758CFFC}">
  <dimension ref="A1:E30"/>
  <sheetViews>
    <sheetView workbookViewId="0">
      <selection activeCell="B15" sqref="B15:B21"/>
    </sheetView>
  </sheetViews>
  <sheetFormatPr defaultColWidth="8.7109375" defaultRowHeight="12.75" x14ac:dyDescent="0.2"/>
  <cols>
    <col min="1" max="1" width="42.5703125" style="29" customWidth="1"/>
    <col min="2" max="3" width="19.28515625" style="31" customWidth="1"/>
    <col min="4" max="4" width="19" style="28" customWidth="1"/>
    <col min="5" max="5" width="16.140625" style="29" customWidth="1"/>
    <col min="6" max="16384" width="8.7109375" style="29"/>
  </cols>
  <sheetData>
    <row r="1" spans="1:5" s="23" customFormat="1" x14ac:dyDescent="0.2">
      <c r="A1" s="23" t="s">
        <v>0</v>
      </c>
      <c r="B1" s="23" t="str">
        <f>+'Składka wg grup Działu I'!B1</f>
        <v>I kw. 2024 r. (tys. zł)</v>
      </c>
      <c r="C1" s="23" t="str">
        <f>+'Składka wg grup Działu I'!C1</f>
        <v>I kw. 2025 r. (tys. zł)</v>
      </c>
      <c r="D1" s="24" t="s">
        <v>11</v>
      </c>
    </row>
    <row r="2" spans="1:5" s="23" customFormat="1" x14ac:dyDescent="0.2">
      <c r="A2" s="23" t="s">
        <v>13</v>
      </c>
      <c r="B2" s="25"/>
      <c r="C2" s="25"/>
      <c r="D2" s="24"/>
    </row>
    <row r="3" spans="1:5" s="23" customFormat="1" x14ac:dyDescent="0.2">
      <c r="B3" s="25"/>
      <c r="C3" s="25"/>
      <c r="D3" s="24"/>
    </row>
    <row r="4" spans="1:5" x14ac:dyDescent="0.2">
      <c r="A4" s="26" t="s">
        <v>14</v>
      </c>
      <c r="B4" s="27">
        <v>1533480.6161800001</v>
      </c>
      <c r="C4" s="27">
        <v>1461526.0058999998</v>
      </c>
      <c r="D4" s="28">
        <f t="shared" ref="D4:D10" si="0">(C4-B4)/B4</f>
        <v>-4.6922412660972516E-2</v>
      </c>
    </row>
    <row r="5" spans="1:5" x14ac:dyDescent="0.2">
      <c r="A5" s="26" t="s">
        <v>15</v>
      </c>
      <c r="B5" s="27">
        <v>1015343.3033800001</v>
      </c>
      <c r="C5" s="27">
        <v>1059084.5950700003</v>
      </c>
      <c r="D5" s="28">
        <f t="shared" si="0"/>
        <v>4.30802976140078E-2</v>
      </c>
    </row>
    <row r="6" spans="1:5" x14ac:dyDescent="0.2">
      <c r="A6" s="26" t="s">
        <v>16</v>
      </c>
      <c r="B6" s="30">
        <v>987278.17021000013</v>
      </c>
      <c r="C6" s="30">
        <v>1023160.04102</v>
      </c>
      <c r="D6" s="28">
        <f t="shared" si="0"/>
        <v>3.6344235994165232E-2</v>
      </c>
    </row>
    <row r="7" spans="1:5" x14ac:dyDescent="0.2">
      <c r="A7" s="26" t="s">
        <v>33</v>
      </c>
      <c r="B7" s="27">
        <v>191963.36598999999</v>
      </c>
      <c r="C7" s="27">
        <v>211180.55946000005</v>
      </c>
      <c r="D7" s="28">
        <f t="shared" si="0"/>
        <v>0.10010865026716162</v>
      </c>
    </row>
    <row r="8" spans="1:5" x14ac:dyDescent="0.2">
      <c r="A8" s="26" t="s">
        <v>17</v>
      </c>
      <c r="B8" s="27">
        <v>794589.55821999966</v>
      </c>
      <c r="C8" s="27">
        <v>811109.00355999975</v>
      </c>
      <c r="D8" s="28">
        <f t="shared" si="0"/>
        <v>2.0789909921552632E-2</v>
      </c>
      <c r="E8" s="31"/>
    </row>
    <row r="9" spans="1:5" ht="33.75" x14ac:dyDescent="0.2">
      <c r="A9" s="32" t="s">
        <v>36</v>
      </c>
      <c r="B9" s="27">
        <v>5845478.6122299992</v>
      </c>
      <c r="C9" s="27">
        <v>6493583.9571799999</v>
      </c>
      <c r="D9" s="28">
        <f t="shared" si="0"/>
        <v>0.11087293067739995</v>
      </c>
      <c r="E9" s="31"/>
    </row>
    <row r="10" spans="1:5" ht="22.5" x14ac:dyDescent="0.2">
      <c r="A10" s="32" t="s">
        <v>37</v>
      </c>
      <c r="B10" s="27">
        <v>32753462.528040003</v>
      </c>
      <c r="C10" s="27">
        <v>33755303.649449997</v>
      </c>
      <c r="D10" s="28">
        <f t="shared" si="0"/>
        <v>3.0587334714683209E-2</v>
      </c>
    </row>
    <row r="12" spans="1:5" x14ac:dyDescent="0.2">
      <c r="A12" s="23" t="s">
        <v>0</v>
      </c>
      <c r="E12" s="31"/>
    </row>
    <row r="13" spans="1:5" x14ac:dyDescent="0.2">
      <c r="A13" s="23" t="s">
        <v>12</v>
      </c>
      <c r="B13" s="23" t="str">
        <f>+B1</f>
        <v>I kw. 2024 r. (tys. zł)</v>
      </c>
      <c r="C13" s="23" t="str">
        <f>+C1</f>
        <v>I kw. 2025 r. (tys. zł)</v>
      </c>
      <c r="D13" s="24" t="s">
        <v>11</v>
      </c>
      <c r="E13" s="31"/>
    </row>
    <row r="14" spans="1:5" x14ac:dyDescent="0.2">
      <c r="E14" s="31"/>
    </row>
    <row r="15" spans="1:5" x14ac:dyDescent="0.2">
      <c r="A15" s="26" t="s">
        <v>14</v>
      </c>
      <c r="B15" s="30">
        <v>3489232.1583800009</v>
      </c>
      <c r="C15" s="30">
        <v>3728906.42141</v>
      </c>
      <c r="D15" s="28">
        <f t="shared" ref="D15:D21" si="1">(C15-B15)/B15</f>
        <v>6.8689686484282642E-2</v>
      </c>
      <c r="E15" s="33"/>
    </row>
    <row r="16" spans="1:5" x14ac:dyDescent="0.2">
      <c r="A16" s="26" t="s">
        <v>15</v>
      </c>
      <c r="B16" s="30">
        <v>710561.28632000019</v>
      </c>
      <c r="C16" s="30">
        <v>1105054.8364500005</v>
      </c>
      <c r="D16" s="28">
        <f t="shared" si="1"/>
        <v>0.55518581961182267</v>
      </c>
      <c r="E16" s="31"/>
    </row>
    <row r="17" spans="1:5" x14ac:dyDescent="0.2">
      <c r="A17" s="26" t="s">
        <v>16</v>
      </c>
      <c r="B17" s="30">
        <v>1122869.7717200001</v>
      </c>
      <c r="C17" s="30">
        <v>1611631.1409799999</v>
      </c>
      <c r="D17" s="28">
        <f t="shared" si="1"/>
        <v>0.43527876657621689</v>
      </c>
      <c r="E17" s="31"/>
    </row>
    <row r="18" spans="1:5" x14ac:dyDescent="0.2">
      <c r="A18" s="26" t="s">
        <v>33</v>
      </c>
      <c r="B18" s="30">
        <v>261878.14342999994</v>
      </c>
      <c r="C18" s="30">
        <v>344894.80578</v>
      </c>
      <c r="D18" s="28">
        <f t="shared" si="1"/>
        <v>0.3170049293258046</v>
      </c>
      <c r="E18" s="31"/>
    </row>
    <row r="19" spans="1:5" x14ac:dyDescent="0.2">
      <c r="A19" s="26" t="s">
        <v>17</v>
      </c>
      <c r="B19" s="30">
        <v>860991.62829000026</v>
      </c>
      <c r="C19" s="30">
        <v>1266736.3352000001</v>
      </c>
      <c r="D19" s="28">
        <f t="shared" si="1"/>
        <v>0.47125278989743719</v>
      </c>
      <c r="E19" s="31"/>
    </row>
    <row r="20" spans="1:5" ht="33.75" x14ac:dyDescent="0.2">
      <c r="A20" s="32" t="s">
        <v>36</v>
      </c>
      <c r="B20" s="30">
        <v>12406043.665820001</v>
      </c>
      <c r="C20" s="27">
        <v>13304860.731999997</v>
      </c>
      <c r="D20" s="28">
        <f t="shared" si="1"/>
        <v>7.2449935724177336E-2</v>
      </c>
      <c r="E20" s="33"/>
    </row>
    <row r="21" spans="1:5" ht="22.5" x14ac:dyDescent="0.2">
      <c r="A21" s="32" t="s">
        <v>37</v>
      </c>
      <c r="B21" s="30">
        <v>67875012.548150018</v>
      </c>
      <c r="C21" s="27">
        <v>73050253.595520005</v>
      </c>
      <c r="D21" s="28">
        <f t="shared" si="1"/>
        <v>7.6246631169293852E-2</v>
      </c>
      <c r="E21" s="31"/>
    </row>
    <row r="22" spans="1:5" x14ac:dyDescent="0.2">
      <c r="A22" s="26"/>
      <c r="B22" s="30"/>
      <c r="C22" s="30"/>
    </row>
    <row r="23" spans="1:5" x14ac:dyDescent="0.2">
      <c r="B23" s="30"/>
      <c r="E23" s="34"/>
    </row>
    <row r="24" spans="1:5" x14ac:dyDescent="0.2">
      <c r="B24" s="35"/>
      <c r="C24" s="30"/>
      <c r="E24" s="31"/>
    </row>
    <row r="25" spans="1:5" x14ac:dyDescent="0.2">
      <c r="A25" s="26"/>
      <c r="E25" s="31"/>
    </row>
    <row r="26" spans="1:5" x14ac:dyDescent="0.2">
      <c r="A26" s="26"/>
      <c r="B26" s="30"/>
      <c r="C26" s="30"/>
      <c r="E26" s="31"/>
    </row>
    <row r="27" spans="1:5" x14ac:dyDescent="0.2">
      <c r="A27" s="26"/>
      <c r="E27" s="31"/>
    </row>
    <row r="28" spans="1:5" x14ac:dyDescent="0.2">
      <c r="A28" s="26"/>
    </row>
    <row r="29" spans="1:5" x14ac:dyDescent="0.2">
      <c r="B29" s="30"/>
      <c r="C29" s="30"/>
    </row>
    <row r="30" spans="1:5" x14ac:dyDescent="0.2">
      <c r="B30" s="35"/>
      <c r="C30" s="35"/>
    </row>
  </sheetData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Składka wg grup Działu I</vt:lpstr>
      <vt:lpstr>Składka wg grup Działu II</vt:lpstr>
      <vt:lpstr>Odszk&amp;Świadczenia Dział I</vt:lpstr>
      <vt:lpstr>Odszkodowania Dział II</vt:lpstr>
      <vt:lpstr>Zyski, koszty, aktywa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mtarczynski</dc:creator>
  <cp:lastModifiedBy>Rafał Socha</cp:lastModifiedBy>
  <cp:lastPrinted>2023-05-19T13:55:16Z</cp:lastPrinted>
  <dcterms:created xsi:type="dcterms:W3CDTF">2010-03-12T15:49:31Z</dcterms:created>
  <dcterms:modified xsi:type="dcterms:W3CDTF">2025-05-19T11:45:47Z</dcterms:modified>
</cp:coreProperties>
</file>