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prawozdania_finansowe\2024_Q4\Analizy\Press\"/>
    </mc:Choice>
  </mc:AlternateContent>
  <xr:revisionPtr revIDLastSave="0" documentId="13_ncr:1_{16AE10CD-C005-4B29-8118-A9E1117E6B82}" xr6:coauthVersionLast="47" xr6:coauthVersionMax="47" xr10:uidLastSave="{00000000-0000-0000-0000-000000000000}"/>
  <bookViews>
    <workbookView xWindow="28680" yWindow="-120" windowWidth="29040" windowHeight="15720" tabRatio="859" activeTab="4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 koszty, aktywa" sheetId="13" r:id="rId5"/>
    <sheet name="Arkusz2" sheetId="12" state="hidden" r:id="rId6"/>
  </sheets>
  <calcPr calcId="181029"/>
</workbook>
</file>

<file path=xl/calcChain.xml><?xml version="1.0" encoding="utf-8"?>
<calcChain xmlns="http://schemas.openxmlformats.org/spreadsheetml/2006/main">
  <c r="D16" i="13" l="1"/>
  <c r="D19" i="13"/>
  <c r="D17" i="13"/>
  <c r="D20" i="13"/>
  <c r="D7" i="13"/>
  <c r="C1" i="13"/>
  <c r="C13" i="13" s="1"/>
  <c r="B1" i="13"/>
  <c r="B13" i="13" s="1"/>
  <c r="D6" i="13" l="1"/>
  <c r="D8" i="13"/>
  <c r="D5" i="13"/>
  <c r="D4" i="13"/>
  <c r="D18" i="13"/>
  <c r="D15" i="13"/>
  <c r="D21" i="13"/>
  <c r="D9" i="13"/>
  <c r="D10" i="13"/>
  <c r="C1" i="4"/>
  <c r="C1" i="6"/>
  <c r="C1" i="7"/>
  <c r="B1" i="4"/>
  <c r="B1" i="6"/>
  <c r="B1" i="7"/>
  <c r="C21" i="6" l="1"/>
  <c r="B21" i="6"/>
  <c r="D6" i="9"/>
  <c r="B8" i="9"/>
  <c r="D2" i="9"/>
  <c r="D4" i="9"/>
  <c r="D3" i="9"/>
  <c r="D5" i="9" l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" i="6"/>
  <c r="D3" i="4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" i="4"/>
  <c r="D3" i="7" l="1"/>
  <c r="D4" i="7"/>
  <c r="D5" i="7"/>
  <c r="D6" i="7"/>
  <c r="D2" i="7"/>
  <c r="C21" i="4"/>
  <c r="B8" i="7" l="1"/>
  <c r="C8" i="7"/>
  <c r="B21" i="4"/>
  <c r="C8" i="9"/>
  <c r="D21" i="4" l="1"/>
  <c r="D8" i="9"/>
  <c r="D21" i="6"/>
  <c r="D8" i="7"/>
</calcChain>
</file>

<file path=xl/sharedStrings.xml><?xml version="1.0" encoding="utf-8"?>
<sst xmlns="http://schemas.openxmlformats.org/spreadsheetml/2006/main" count="87" uniqueCount="40">
  <si>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</si>
  <si>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</si>
  <si>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</si>
  <si>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</si>
  <si>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</si>
  <si>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</si>
  <si>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</si>
  <si>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</si>
  <si>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</si>
  <si>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</si>
  <si>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</si>
  <si>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</si>
  <si>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</si>
  <si>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</si>
  <si>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</si>
  <si>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</si>
  <si>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</si>
  <si>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</si>
  <si>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</si>
  <si>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</si>
  <si>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</si>
  <si>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</si>
  <si>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</si>
  <si>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</si>
  <si>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</si>
  <si>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</si>
  <si>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</si>
  <si>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</si>
  <si>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</si>
  <si>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</si>
  <si>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</si>
  <si>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</si>
  <si>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</si>
  <si>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</si>
  <si>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</si>
  <si>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-</t>
  </si>
  <si>
    <t>Udziały, akcje oraz inne papiery wartościowe o zmiennej kwocie dochodu oraz jednostki uczestnictwa i certyfikaty inwestycyjne w funduszach inwestycyjnych</t>
  </si>
  <si>
    <t>Dłużne papiery wartościowe i inne papiery wartościowe o stałej kwocie dochodu</t>
  </si>
  <si>
    <t>IV kw. 2023 r. (tys. zł)</t>
  </si>
  <si>
    <t>IV kw. 2024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</si>
</sst>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0"/>
    <numFmt numFmtId="165" formatCode="#,##0.000"/>
    <numFmt numFmtId="166" formatCode="#,##0.0"/>
    <numFmt numFmtId="167" formatCode="0.0%"/>
    <numFmt numFmtId="168" formatCode="_-* #,##0_-;\-* #,##0_-;_-* &quot;-&quot;??_-;_-@_-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wrapText="1"/>
    </xf>
    <xf numFmtId="4" fontId="0" fillId="0" borderId="0" xfId="0" applyNumberFormat="1"/>
    <xf numFmtId="49" fontId="4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65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2" fillId="0" borderId="0" xfId="0" applyNumberFormat="1" applyFont="1"/>
    <xf numFmtId="168" fontId="0" fillId="0" borderId="0" xfId="1" applyNumberFormat="1" applyFont="1"/>
    <xf numFmtId="0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0" fontId="3" fillId="0" borderId="0" xfId="2" applyFont="1"/>
    <xf numFmtId="3" fontId="6" fillId="0" borderId="0" xfId="2" applyNumberFormat="1" applyAlignment="1">
      <alignment vertical="center" wrapText="1"/>
    </xf>
    <xf numFmtId="10" fontId="6" fillId="0" borderId="0" xfId="2" applyNumberFormat="1"/>
    <xf numFmtId="0" fontId="6" fillId="0" borderId="0" xfId="2"/>
    <xf numFmtId="3" fontId="3" fillId="0" borderId="0" xfId="2" applyNumberFormat="1" applyFont="1" applyAlignment="1">
      <alignment vertical="center" wrapText="1"/>
    </xf>
    <xf numFmtId="3" fontId="6" fillId="0" borderId="0" xfId="2" applyNumberFormat="1"/>
    <xf numFmtId="0" fontId="5" fillId="0" borderId="0" xfId="2" applyFont="1" applyAlignment="1">
      <alignment wrapText="1"/>
    </xf>
    <xf numFmtId="164" fontId="6" fillId="0" borderId="0" xfId="2" applyNumberFormat="1"/>
    <xf numFmtId="166" fontId="6" fillId="0" borderId="0" xfId="2" applyNumberFormat="1"/>
    <xf numFmtId="3" fontId="2" fillId="0" borderId="0" xfId="2" applyNumberFormat="1" applyFont="1"/>
    <xf numFmtId="167" fontId="0" fillId="0" borderId="0" xfId="4" applyNumberFormat="1" applyFont="1"/>
    <xf numFmtId="166" fontId="0" fillId="0" borderId="0" xfId="0" applyNumberFormat="1"/>
    <xf numFmtId="168" fontId="0" fillId="0" borderId="0" xfId="0" applyNumberFormat="1"/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</cellXfs>
  <cellStyles count="5">
    <cellStyle name="Dziesiętny" xfId="1" builtinId="3"/>
    <cellStyle name="Normalny" xfId="0" builtinId="0"/>
    <cellStyle name="Normalny 2" xfId="3" xr:uid="{B19C8B50-819D-4673-A429-FE09F970890B}"/>
    <cellStyle name="Normalny 6" xfId="2" xr:uid="{B759B7BF-CF15-4EA9-88F3-0816385BDC3C}"/>
    <cellStyle name="Procentowy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D2" sqref="D2"/>
    </sheetView>
  </sheetViews>
  <sheetFormatPr defaultRowHeight="12.75" x14ac:dyDescent="0.2"/>
  <cols>
    <col min="1" max="1" width="26.42578125" customWidth="1"/>
    <col min="2" max="2" width="19" customWidth="1"/>
    <col min="3" max="3" width="18.42578125" customWidth="1"/>
    <col min="4" max="4" width="20" style="4" customWidth="1"/>
    <col min="5" max="5" width="16" customWidth="1"/>
  </cols>
  <sheetData>
    <row r="1" spans="1:5" s="2" customFormat="1" x14ac:dyDescent="0.2">
      <c r="A1" s="2" t="s">
        <v>1</v>
      </c>
      <c r="B1" s="2" t="s">
        <v>38</v>
      </c>
      <c r="C1" s="2" t="s">
        <v>39</v>
      </c>
      <c r="D1" s="3" t="s">
        <v>11</v>
      </c>
    </row>
    <row r="2" spans="1:5" x14ac:dyDescent="0.2">
      <c r="A2" t="s">
        <v>28</v>
      </c>
      <c r="B2" s="15">
        <v>10395858.118689999</v>
      </c>
      <c r="C2" s="15">
        <v>10394403.786319999</v>
      </c>
      <c r="D2" s="19">
        <f>(C2-B2)/B2</f>
        <v>-1.3989536538453867E-4</v>
      </c>
    </row>
    <row r="3" spans="1:5" x14ac:dyDescent="0.2">
      <c r="A3" t="s">
        <v>29</v>
      </c>
      <c r="B3" s="15">
        <v>100338.43227</v>
      </c>
      <c r="C3" s="15">
        <v>98960.344729999997</v>
      </c>
      <c r="D3" s="19">
        <f t="shared" ref="D3:D6" si="0">(C3-B3)/B3</f>
        <v>-1.3734393779361843E-2</v>
      </c>
    </row>
    <row r="4" spans="1:5" ht="38.25" x14ac:dyDescent="0.2">
      <c r="A4" s="8" t="s">
        <v>30</v>
      </c>
      <c r="B4" s="15">
        <v>3883837.3534700004</v>
      </c>
      <c r="C4" s="15">
        <v>4029245.63539</v>
      </c>
      <c r="D4" s="19">
        <f t="shared" si="0"/>
        <v>3.7439333495797658E-2</v>
      </c>
    </row>
    <row r="5" spans="1:5" x14ac:dyDescent="0.2">
      <c r="A5" t="s">
        <v>31</v>
      </c>
      <c r="B5" s="15">
        <v>141344.49338999999</v>
      </c>
      <c r="C5" s="15">
        <v>149121.78813999999</v>
      </c>
      <c r="D5" s="19">
        <f t="shared" si="0"/>
        <v>5.5023684074771595E-2</v>
      </c>
    </row>
    <row r="6" spans="1:5" x14ac:dyDescent="0.2">
      <c r="A6" t="s">
        <v>32</v>
      </c>
      <c r="B6" s="15">
        <v>8291350.3050300004</v>
      </c>
      <c r="C6" s="15">
        <v>8929819.9498900007</v>
      </c>
      <c r="D6" s="19">
        <f t="shared" si="0"/>
        <v>7.7004302239246689E-2</v>
      </c>
    </row>
    <row r="7" spans="1:5" x14ac:dyDescent="0.2">
      <c r="A7" t="s">
        <v>34</v>
      </c>
      <c r="B7" s="15">
        <v>3.1081799999999999</v>
      </c>
      <c r="C7" s="15">
        <v>34.455359999999999</v>
      </c>
      <c r="D7" s="20" t="s">
        <v>35</v>
      </c>
    </row>
    <row r="8" spans="1:5" s="5" customFormat="1" x14ac:dyDescent="0.2">
      <c r="A8" s="5" t="s">
        <v>2</v>
      </c>
      <c r="B8" s="6">
        <f>SUM(B2:B7)</f>
        <v>22812731.81103</v>
      </c>
      <c r="C8" s="6">
        <f>SUM(C2:C7)</f>
        <v>23601585.959829997</v>
      </c>
      <c r="D8" s="21">
        <f t="shared" ref="D8" si="1">(C8-B8)/B8</f>
        <v>3.4579556509693604E-2</v>
      </c>
      <c r="E8" s="6"/>
    </row>
    <row r="9" spans="1:5" x14ac:dyDescent="0.2">
      <c r="B9" s="1"/>
      <c r="C9" s="1"/>
      <c r="D9" s="7"/>
    </row>
    <row r="10" spans="1:5" x14ac:dyDescent="0.2">
      <c r="B10" s="1"/>
      <c r="C10" s="1"/>
      <c r="D10" s="7"/>
      <c r="E10" s="1"/>
    </row>
    <row r="11" spans="1:5" x14ac:dyDescent="0.2">
      <c r="B11" s="1"/>
      <c r="C11" s="1"/>
      <c r="D11" s="7"/>
      <c r="E11" s="1"/>
    </row>
    <row r="12" spans="1:5" x14ac:dyDescent="0.2">
      <c r="B12" s="10"/>
      <c r="C12" s="10"/>
      <c r="D12" s="7"/>
    </row>
    <row r="13" spans="1:5" x14ac:dyDescent="0.2">
      <c r="B13" s="1"/>
      <c r="C13" s="10"/>
      <c r="D13" s="7"/>
    </row>
    <row r="14" spans="1:5" x14ac:dyDescent="0.2">
      <c r="B14" s="10"/>
      <c r="C14" s="10"/>
      <c r="D14" s="7"/>
    </row>
    <row r="15" spans="1:5" x14ac:dyDescent="0.2">
      <c r="B15" s="1"/>
      <c r="C15" s="10"/>
      <c r="D15" s="7"/>
    </row>
    <row r="16" spans="1:5" x14ac:dyDescent="0.2">
      <c r="B16" s="1"/>
      <c r="C16" s="10"/>
      <c r="D16" s="7"/>
    </row>
    <row r="17" spans="2:4" x14ac:dyDescent="0.2">
      <c r="B17" s="1"/>
      <c r="C17" s="10"/>
      <c r="D17" s="7"/>
    </row>
    <row r="18" spans="2:4" x14ac:dyDescent="0.2">
      <c r="B18" s="1"/>
      <c r="C18" s="10"/>
      <c r="D18"/>
    </row>
    <row r="19" spans="2:4" x14ac:dyDescent="0.2">
      <c r="B19" s="1"/>
      <c r="C19" s="10"/>
      <c r="D19"/>
    </row>
    <row r="20" spans="2:4" x14ac:dyDescent="0.2">
      <c r="C20" s="10"/>
      <c r="D20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E26"/>
  <sheetViews>
    <sheetView workbookViewId="0">
      <selection activeCell="B2" sqref="B2"/>
    </sheetView>
  </sheetViews>
  <sheetFormatPr defaultRowHeight="12.75" x14ac:dyDescent="0.2"/>
  <cols>
    <col min="1" max="1" width="33.7109375" customWidth="1"/>
    <col min="2" max="3" width="19" customWidth="1"/>
    <col min="4" max="4" width="19.42578125" style="18" customWidth="1"/>
    <col min="5" max="5" width="8.85546875" bestFit="1" customWidth="1"/>
  </cols>
  <sheetData>
    <row r="1" spans="1:5" s="2" customFormat="1" x14ac:dyDescent="0.2">
      <c r="A1" s="2" t="s">
        <v>1</v>
      </c>
      <c r="B1" s="2" t="str">
        <f>+'Składka wg grup Działu I'!B1</f>
        <v>IV kw. 2023 r. (tys. zł)</v>
      </c>
      <c r="C1" s="2" t="str">
        <f>+'Składka wg grup Działu I'!C1</f>
        <v>IV kw. 2024 r. (tys. zł)</v>
      </c>
      <c r="D1" s="39" t="s">
        <v>11</v>
      </c>
    </row>
    <row r="2" spans="1:5" x14ac:dyDescent="0.2">
      <c r="A2" s="8" t="s">
        <v>18</v>
      </c>
      <c r="B2" s="1">
        <v>1745048.8531199996</v>
      </c>
      <c r="C2" s="1">
        <v>1788489.2112000003</v>
      </c>
      <c r="D2" s="18">
        <f>(C2-B2)/B2</f>
        <v>2.4893491091858507E-2</v>
      </c>
    </row>
    <row r="3" spans="1:5" x14ac:dyDescent="0.2">
      <c r="A3" s="8" t="s">
        <v>19</v>
      </c>
      <c r="B3" s="1">
        <v>1362212.8463100002</v>
      </c>
      <c r="C3" s="1">
        <v>1574927.5605799998</v>
      </c>
      <c r="D3" s="18">
        <f t="shared" ref="D3:D20" si="0">(C3-B3)/B3</f>
        <v>0.15615380140204019</v>
      </c>
    </row>
    <row r="4" spans="1:5" x14ac:dyDescent="0.2">
      <c r="A4" s="8" t="s">
        <v>3</v>
      </c>
      <c r="B4" s="1">
        <v>12551756.280959997</v>
      </c>
      <c r="C4" s="1">
        <v>13837161.582530001</v>
      </c>
      <c r="D4" s="18">
        <f t="shared" si="0"/>
        <v>0.10240840188395468</v>
      </c>
      <c r="E4" s="1"/>
    </row>
    <row r="5" spans="1:5" x14ac:dyDescent="0.2">
      <c r="A5" s="8" t="s">
        <v>4</v>
      </c>
      <c r="B5" s="1">
        <v>122980.75307000001</v>
      </c>
      <c r="C5" s="1">
        <v>133276.97199000002</v>
      </c>
      <c r="D5" s="18">
        <f t="shared" si="0"/>
        <v>8.3722197685189487E-2</v>
      </c>
    </row>
    <row r="6" spans="1:5" x14ac:dyDescent="0.2">
      <c r="A6" s="8" t="s">
        <v>5</v>
      </c>
      <c r="B6" s="1">
        <v>66654.163290000011</v>
      </c>
      <c r="C6" s="1">
        <v>66790.21617</v>
      </c>
      <c r="D6" s="18">
        <f t="shared" si="0"/>
        <v>2.0411760238898701E-3</v>
      </c>
    </row>
    <row r="7" spans="1:5" x14ac:dyDescent="0.2">
      <c r="A7" s="8" t="s">
        <v>6</v>
      </c>
      <c r="B7" s="1">
        <v>260549.19944999999</v>
      </c>
      <c r="C7" s="1">
        <v>191827.17371000003</v>
      </c>
      <c r="D7" s="18">
        <f t="shared" si="0"/>
        <v>-0.2637583453914541</v>
      </c>
    </row>
    <row r="8" spans="1:5" x14ac:dyDescent="0.2">
      <c r="A8" s="8" t="s">
        <v>7</v>
      </c>
      <c r="B8" s="1">
        <v>256915.01503999997</v>
      </c>
      <c r="C8" s="1">
        <v>235186.47247000001</v>
      </c>
      <c r="D8" s="18">
        <f t="shared" si="0"/>
        <v>-8.4574825518146421E-2</v>
      </c>
    </row>
    <row r="9" spans="1:5" x14ac:dyDescent="0.2">
      <c r="A9" s="8" t="s">
        <v>8</v>
      </c>
      <c r="B9" s="1">
        <v>5742975.2161900001</v>
      </c>
      <c r="C9" s="1">
        <v>6632447.1000699997</v>
      </c>
      <c r="D9" s="18">
        <f t="shared" si="0"/>
        <v>0.15487997952219831</v>
      </c>
      <c r="E9" s="1"/>
    </row>
    <row r="10" spans="1:5" x14ac:dyDescent="0.2">
      <c r="A10" s="8" t="s">
        <v>9</v>
      </c>
      <c r="B10" s="1">
        <v>5713334.8369900016</v>
      </c>
      <c r="C10" s="1">
        <v>6433323.4626500001</v>
      </c>
      <c r="D10" s="18">
        <f t="shared" si="0"/>
        <v>0.12601897949312479</v>
      </c>
    </row>
    <row r="11" spans="1:5" ht="38.25" x14ac:dyDescent="0.2">
      <c r="A11" s="14" t="s">
        <v>20</v>
      </c>
      <c r="B11" s="1">
        <v>15692697.743040001</v>
      </c>
      <c r="C11" s="1">
        <v>17548683.305980004</v>
      </c>
      <c r="D11" s="18">
        <f t="shared" si="0"/>
        <v>0.11827065003932589</v>
      </c>
    </row>
    <row r="12" spans="1:5" ht="38.25" x14ac:dyDescent="0.2">
      <c r="A12" s="8" t="s">
        <v>21</v>
      </c>
      <c r="B12" s="1">
        <v>37172.008750000001</v>
      </c>
      <c r="C12" s="1">
        <v>34421.941279999999</v>
      </c>
      <c r="D12" s="40" t="s">
        <v>35</v>
      </c>
    </row>
    <row r="13" spans="1:5" ht="25.5" x14ac:dyDescent="0.2">
      <c r="A13" s="8" t="s">
        <v>22</v>
      </c>
      <c r="B13" s="1">
        <v>52171.201359999999</v>
      </c>
      <c r="C13" s="1">
        <v>48655.610209999992</v>
      </c>
      <c r="D13" s="18">
        <f t="shared" si="0"/>
        <v>-6.7385666006446118E-2</v>
      </c>
    </row>
    <row r="14" spans="1:5" x14ac:dyDescent="0.2">
      <c r="A14" s="8" t="s">
        <v>23</v>
      </c>
      <c r="B14" s="1">
        <v>3564007.2800500002</v>
      </c>
      <c r="C14" s="1">
        <v>3996407.0880300002</v>
      </c>
      <c r="D14" s="18">
        <f t="shared" si="0"/>
        <v>0.12132405295590019</v>
      </c>
    </row>
    <row r="15" spans="1:5" x14ac:dyDescent="0.2">
      <c r="A15" s="8" t="s">
        <v>24</v>
      </c>
      <c r="B15" s="1">
        <v>706637.80353000003</v>
      </c>
      <c r="C15" s="1">
        <v>625918.9590700001</v>
      </c>
      <c r="D15" s="18">
        <f t="shared" si="0"/>
        <v>-0.11422944549070257</v>
      </c>
    </row>
    <row r="16" spans="1:5" x14ac:dyDescent="0.2">
      <c r="A16" s="8" t="s">
        <v>25</v>
      </c>
      <c r="B16" s="1">
        <v>629465.76761999994</v>
      </c>
      <c r="C16" s="1">
        <v>757233.99866999988</v>
      </c>
      <c r="D16" s="18">
        <f t="shared" si="0"/>
        <v>0.20297883955324464</v>
      </c>
    </row>
    <row r="17" spans="1:4" s="5" customFormat="1" x14ac:dyDescent="0.2">
      <c r="A17" s="12" t="s">
        <v>26</v>
      </c>
      <c r="B17" s="1">
        <v>1280262.2112399999</v>
      </c>
      <c r="C17" s="1">
        <v>1250459.8553999998</v>
      </c>
      <c r="D17" s="18">
        <f t="shared" si="0"/>
        <v>-2.3278321876840351E-2</v>
      </c>
    </row>
    <row r="18" spans="1:4" x14ac:dyDescent="0.2">
      <c r="A18" t="s">
        <v>10</v>
      </c>
      <c r="B18" s="1">
        <v>70852.283399999986</v>
      </c>
      <c r="C18" s="1">
        <v>65306.376589999985</v>
      </c>
      <c r="D18" s="18">
        <f t="shared" si="0"/>
        <v>-7.8274214236545014E-2</v>
      </c>
    </row>
    <row r="19" spans="1:4" x14ac:dyDescent="0.2">
      <c r="A19" t="s">
        <v>27</v>
      </c>
      <c r="B19" s="1">
        <v>2209350.1534200003</v>
      </c>
      <c r="C19" s="1">
        <v>2666995.8938600002</v>
      </c>
      <c r="D19" s="18">
        <f t="shared" si="0"/>
        <v>0.20714042983706296</v>
      </c>
    </row>
    <row r="20" spans="1:4" x14ac:dyDescent="0.2">
      <c r="A20" s="12" t="s">
        <v>34</v>
      </c>
      <c r="B20" s="1">
        <v>3802132.0168100004</v>
      </c>
      <c r="C20" s="1">
        <v>4187250.1987000001</v>
      </c>
      <c r="D20" s="18">
        <f t="shared" si="0"/>
        <v>0.10129006046799893</v>
      </c>
    </row>
    <row r="21" spans="1:4" s="5" customFormat="1" x14ac:dyDescent="0.2">
      <c r="A21" s="5" t="s">
        <v>2</v>
      </c>
      <c r="B21" s="6">
        <f>SUM(B2:B20)</f>
        <v>55867175.633639999</v>
      </c>
      <c r="C21" s="6">
        <f>SUM(C2:C20)</f>
        <v>62074762.979160003</v>
      </c>
      <c r="D21" s="21">
        <f t="shared" ref="D21" si="1">(C21-B21)/B21</f>
        <v>0.11111331967499986</v>
      </c>
    </row>
    <row r="22" spans="1:4" x14ac:dyDescent="0.2">
      <c r="B22" s="6"/>
      <c r="C22" s="1"/>
      <c r="D22" s="21"/>
    </row>
    <row r="23" spans="1:4" x14ac:dyDescent="0.2">
      <c r="B23" s="1"/>
      <c r="C23" s="1"/>
      <c r="D23" s="21"/>
    </row>
    <row r="24" spans="1:4" x14ac:dyDescent="0.2">
      <c r="B24" s="1"/>
      <c r="C24" s="1"/>
      <c r="D24" s="21"/>
    </row>
    <row r="25" spans="1:4" x14ac:dyDescent="0.2">
      <c r="B25" s="1"/>
      <c r="C25" s="1"/>
      <c r="D25" s="21"/>
    </row>
    <row r="26" spans="1:4" x14ac:dyDescent="0.2">
      <c r="B26" s="1"/>
      <c r="C26" s="1"/>
      <c r="D26" s="21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F22"/>
  <sheetViews>
    <sheetView workbookViewId="0">
      <selection activeCell="B8" sqref="B8"/>
    </sheetView>
  </sheetViews>
  <sheetFormatPr defaultRowHeight="12.75" x14ac:dyDescent="0.2"/>
  <cols>
    <col min="1" max="1" width="26.85546875" customWidth="1"/>
    <col min="2" max="2" width="18.5703125" customWidth="1"/>
    <col min="3" max="3" width="19.85546875" customWidth="1"/>
    <col min="4" max="4" width="19.42578125" style="4" customWidth="1"/>
    <col min="5" max="5" width="3.5703125" customWidth="1"/>
  </cols>
  <sheetData>
    <row r="1" spans="1:6" s="2" customFormat="1" x14ac:dyDescent="0.2">
      <c r="A1" s="2" t="s">
        <v>1</v>
      </c>
      <c r="B1" s="2" t="str">
        <f>+'Składka wg grup Działu I'!B1</f>
        <v>IV kw. 2023 r. (tys. zł)</v>
      </c>
      <c r="C1" s="2" t="str">
        <f>+'Składka wg grup Działu I'!C1</f>
        <v>IV kw. 2024 r. (tys. zł)</v>
      </c>
      <c r="D1" s="3" t="s">
        <v>11</v>
      </c>
    </row>
    <row r="2" spans="1:6" x14ac:dyDescent="0.2">
      <c r="A2" t="s">
        <v>28</v>
      </c>
      <c r="B2" s="16">
        <v>6314814.2220299998</v>
      </c>
      <c r="C2" s="16">
        <v>6540462.5795400003</v>
      </c>
      <c r="D2" s="18">
        <f>(C2-B2)/B2</f>
        <v>3.5733174338335817E-2</v>
      </c>
      <c r="F2" s="1"/>
    </row>
    <row r="3" spans="1:6" x14ac:dyDescent="0.2">
      <c r="A3" t="s">
        <v>29</v>
      </c>
      <c r="B3" s="16">
        <v>116486.60412999999</v>
      </c>
      <c r="C3" s="16">
        <v>106442.11887000001</v>
      </c>
      <c r="D3" s="18">
        <f t="shared" ref="D3:D6" si="0">(C3-B3)/B3</f>
        <v>-8.6228672687464217E-2</v>
      </c>
      <c r="F3" s="1"/>
    </row>
    <row r="4" spans="1:6" ht="38.25" x14ac:dyDescent="0.2">
      <c r="A4" s="8" t="s">
        <v>30</v>
      </c>
      <c r="B4" s="16">
        <v>6266238.7735399995</v>
      </c>
      <c r="C4" s="16">
        <v>5794733.3107799999</v>
      </c>
      <c r="D4" s="18">
        <f t="shared" si="0"/>
        <v>-7.5245371234653885E-2</v>
      </c>
      <c r="F4" s="1"/>
    </row>
    <row r="5" spans="1:6" x14ac:dyDescent="0.2">
      <c r="A5" t="s">
        <v>31</v>
      </c>
      <c r="B5" s="16">
        <v>105076.85389</v>
      </c>
      <c r="C5" s="16">
        <v>101700.33274</v>
      </c>
      <c r="D5" s="18">
        <f t="shared" si="0"/>
        <v>-3.2133824196285139E-2</v>
      </c>
      <c r="F5" s="1"/>
    </row>
    <row r="6" spans="1:6" x14ac:dyDescent="0.2">
      <c r="A6" t="s">
        <v>32</v>
      </c>
      <c r="B6" s="16">
        <v>3419212.1598600005</v>
      </c>
      <c r="C6" s="16">
        <v>3827222.99982</v>
      </c>
      <c r="D6" s="18">
        <f t="shared" si="0"/>
        <v>0.11932890411126332</v>
      </c>
      <c r="F6" s="1"/>
    </row>
    <row r="7" spans="1:6" x14ac:dyDescent="0.2">
      <c r="A7" t="s">
        <v>34</v>
      </c>
      <c r="B7" s="16">
        <v>0</v>
      </c>
      <c r="C7" s="16">
        <v>0</v>
      </c>
      <c r="D7" s="20" t="s">
        <v>35</v>
      </c>
      <c r="F7" s="1"/>
    </row>
    <row r="8" spans="1:6" s="5" customFormat="1" x14ac:dyDescent="0.2">
      <c r="A8" s="5" t="s">
        <v>2</v>
      </c>
      <c r="B8" s="6">
        <f>SUM(B2:B7)</f>
        <v>16221828.61345</v>
      </c>
      <c r="C8" s="6">
        <f>SUM(C2:C7)</f>
        <v>16370561.34175</v>
      </c>
      <c r="D8" s="21">
        <f t="shared" ref="D8" si="1">(C8-B8)/B8</f>
        <v>9.1686783188352078E-3</v>
      </c>
      <c r="E8" s="10"/>
      <c r="F8" s="1"/>
    </row>
    <row r="9" spans="1:6" x14ac:dyDescent="0.2">
      <c r="B9" s="1"/>
      <c r="C9" s="1"/>
      <c r="D9" s="21"/>
      <c r="E9" s="1"/>
    </row>
    <row r="10" spans="1:6" x14ac:dyDescent="0.2">
      <c r="B10" s="1"/>
      <c r="C10" s="1"/>
      <c r="D10" s="7"/>
      <c r="E10" s="1"/>
    </row>
    <row r="11" spans="1:6" x14ac:dyDescent="0.2">
      <c r="B11" s="1"/>
      <c r="C11" s="1"/>
      <c r="D11" s="7"/>
    </row>
    <row r="12" spans="1:6" x14ac:dyDescent="0.2">
      <c r="B12" s="1"/>
      <c r="C12" s="1"/>
      <c r="D12" s="7"/>
    </row>
    <row r="13" spans="1:6" x14ac:dyDescent="0.2">
      <c r="B13" s="1"/>
      <c r="C13" s="1"/>
      <c r="D13" s="7"/>
    </row>
    <row r="14" spans="1:6" x14ac:dyDescent="0.2">
      <c r="B14" s="1"/>
      <c r="C14" s="13"/>
    </row>
    <row r="15" spans="1:6" x14ac:dyDescent="0.2">
      <c r="D15" s="11"/>
    </row>
    <row r="16" spans="1:6" x14ac:dyDescent="0.2">
      <c r="C16" s="1"/>
      <c r="D16" s="11"/>
      <c r="E16" s="10"/>
    </row>
    <row r="17" spans="2:5" x14ac:dyDescent="0.2">
      <c r="B17" s="1"/>
      <c r="C17" s="1"/>
      <c r="D17" s="11"/>
      <c r="E17" s="10"/>
    </row>
    <row r="18" spans="2:5" x14ac:dyDescent="0.2">
      <c r="C18" s="1"/>
      <c r="D18" s="11"/>
      <c r="E18" s="10"/>
    </row>
    <row r="19" spans="2:5" x14ac:dyDescent="0.2">
      <c r="D19" s="11"/>
      <c r="E19" s="10"/>
    </row>
    <row r="20" spans="2:5" x14ac:dyDescent="0.2">
      <c r="D20" s="11"/>
      <c r="E20" s="10"/>
    </row>
    <row r="21" spans="2:5" x14ac:dyDescent="0.2">
      <c r="D21" s="11"/>
      <c r="E21" s="10"/>
    </row>
    <row r="22" spans="2:5" x14ac:dyDescent="0.2">
      <c r="D22" s="11"/>
      <c r="E22" s="10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H38"/>
  <sheetViews>
    <sheetView zoomScale="115" zoomScaleNormal="115" workbookViewId="0">
      <selection activeCell="C2" sqref="C2"/>
    </sheetView>
  </sheetViews>
  <sheetFormatPr defaultRowHeight="12.75" x14ac:dyDescent="0.2"/>
  <cols>
    <col min="1" max="1" width="37.5703125" style="8" customWidth="1"/>
    <col min="2" max="2" width="19" customWidth="1"/>
    <col min="3" max="3" width="19.28515625" customWidth="1"/>
    <col min="4" max="4" width="18.85546875" style="4" customWidth="1"/>
    <col min="5" max="5" width="9.85546875" bestFit="1" customWidth="1"/>
  </cols>
  <sheetData>
    <row r="1" spans="1:8" s="2" customFormat="1" x14ac:dyDescent="0.2">
      <c r="A1" s="9" t="s">
        <v>1</v>
      </c>
      <c r="B1" s="2" t="str">
        <f>+'Składka wg grup Działu I'!B1</f>
        <v>IV kw. 2023 r. (tys. zł)</v>
      </c>
      <c r="C1" s="2" t="str">
        <f>+'Składka wg grup Działu I'!C1</f>
        <v>IV kw. 2024 r. (tys. zł)</v>
      </c>
      <c r="D1" s="3" t="s">
        <v>11</v>
      </c>
    </row>
    <row r="2" spans="1:8" x14ac:dyDescent="0.2">
      <c r="A2" s="8" t="s">
        <v>18</v>
      </c>
      <c r="B2" s="22">
        <v>375031.58435999998</v>
      </c>
      <c r="C2" s="22">
        <v>406987.84213999985</v>
      </c>
      <c r="D2" s="18">
        <f>(C2-B2)/B2</f>
        <v>8.520951064570724E-2</v>
      </c>
      <c r="F2" s="36"/>
    </row>
    <row r="3" spans="1:8" x14ac:dyDescent="0.2">
      <c r="A3" s="8" t="s">
        <v>19</v>
      </c>
      <c r="B3" s="22">
        <v>552629.90711000003</v>
      </c>
      <c r="C3" s="22">
        <v>690140.97485</v>
      </c>
      <c r="D3" s="18">
        <f t="shared" ref="D3:D20" si="0">(C3-B3)/B3</f>
        <v>0.2488303039173532</v>
      </c>
      <c r="F3" s="36"/>
    </row>
    <row r="4" spans="1:8" x14ac:dyDescent="0.2">
      <c r="A4" s="8" t="s">
        <v>3</v>
      </c>
      <c r="B4" s="22">
        <v>7238806.9244400002</v>
      </c>
      <c r="C4" s="22">
        <v>8558286.7296200003</v>
      </c>
      <c r="D4" s="18">
        <f t="shared" si="0"/>
        <v>0.18227862946932738</v>
      </c>
      <c r="E4" s="1"/>
      <c r="F4" s="36"/>
    </row>
    <row r="5" spans="1:8" x14ac:dyDescent="0.2">
      <c r="A5" s="8" t="s">
        <v>4</v>
      </c>
      <c r="B5" s="22">
        <v>39269.185280000005</v>
      </c>
      <c r="C5" s="22">
        <v>57350.5383</v>
      </c>
      <c r="D5" s="18">
        <f t="shared" si="0"/>
        <v>0.46044634975426696</v>
      </c>
      <c r="F5" s="36"/>
    </row>
    <row r="6" spans="1:8" x14ac:dyDescent="0.2">
      <c r="A6" s="8" t="s">
        <v>5</v>
      </c>
      <c r="B6" s="22">
        <v>23878.364680000002</v>
      </c>
      <c r="C6" s="22">
        <v>18531.834619999998</v>
      </c>
      <c r="D6" s="18">
        <f t="shared" si="0"/>
        <v>-0.22390687685903976</v>
      </c>
      <c r="F6" s="36"/>
    </row>
    <row r="7" spans="1:8" x14ac:dyDescent="0.2">
      <c r="A7" s="8" t="s">
        <v>6</v>
      </c>
      <c r="B7" s="22">
        <v>37150.064840000006</v>
      </c>
      <c r="C7" s="22">
        <v>73190.019060000006</v>
      </c>
      <c r="D7" s="18">
        <f t="shared" si="0"/>
        <v>0.97011820504806401</v>
      </c>
      <c r="F7" s="36"/>
    </row>
    <row r="8" spans="1:8" x14ac:dyDescent="0.2">
      <c r="A8" s="8" t="s">
        <v>7</v>
      </c>
      <c r="B8" s="22">
        <v>72233.754729999986</v>
      </c>
      <c r="C8" s="22">
        <v>60513.676459999995</v>
      </c>
      <c r="D8" s="18">
        <f t="shared" si="0"/>
        <v>-0.16225209825805206</v>
      </c>
      <c r="F8" s="36"/>
    </row>
    <row r="9" spans="1:8" x14ac:dyDescent="0.2">
      <c r="A9" s="8" t="s">
        <v>8</v>
      </c>
      <c r="B9" s="22">
        <v>2253344.9218799993</v>
      </c>
      <c r="C9" s="22">
        <v>3696726.1015899996</v>
      </c>
      <c r="D9" s="18">
        <f t="shared" si="0"/>
        <v>0.64055048372521939</v>
      </c>
      <c r="F9" s="36"/>
    </row>
    <row r="10" spans="1:8" x14ac:dyDescent="0.2">
      <c r="A10" s="8" t="s">
        <v>9</v>
      </c>
      <c r="B10" s="22">
        <v>1911060.8642999998</v>
      </c>
      <c r="C10" s="22">
        <v>2490626.1737700002</v>
      </c>
      <c r="D10" s="18">
        <f t="shared" si="0"/>
        <v>0.30326889127222473</v>
      </c>
      <c r="E10" s="1"/>
      <c r="F10" s="36"/>
    </row>
    <row r="11" spans="1:8" ht="25.5" x14ac:dyDescent="0.2">
      <c r="A11" s="14" t="s">
        <v>20</v>
      </c>
      <c r="B11" s="22">
        <v>10657398.517419999</v>
      </c>
      <c r="C11" s="22">
        <v>12004154.229829999</v>
      </c>
      <c r="D11" s="18">
        <f t="shared" si="0"/>
        <v>0.12636814793109841</v>
      </c>
      <c r="E11" s="1"/>
      <c r="F11" s="36"/>
      <c r="H11" s="37"/>
    </row>
    <row r="12" spans="1:8" ht="25.5" x14ac:dyDescent="0.2">
      <c r="A12" s="8" t="s">
        <v>21</v>
      </c>
      <c r="B12" s="22">
        <v>5345.7949200000003</v>
      </c>
      <c r="C12" s="22">
        <v>3102.8008400000003</v>
      </c>
      <c r="D12" s="18">
        <f t="shared" si="0"/>
        <v>-0.41958101901896377</v>
      </c>
      <c r="F12" s="36"/>
    </row>
    <row r="13" spans="1:8" ht="25.5" x14ac:dyDescent="0.2">
      <c r="A13" s="8" t="s">
        <v>22</v>
      </c>
      <c r="B13" s="22">
        <v>9044.9591999999993</v>
      </c>
      <c r="C13" s="22">
        <v>9850.9995199999994</v>
      </c>
      <c r="D13" s="18">
        <f t="shared" si="0"/>
        <v>8.9114865216860253E-2</v>
      </c>
      <c r="F13" s="36"/>
    </row>
    <row r="14" spans="1:8" x14ac:dyDescent="0.2">
      <c r="A14" s="8" t="s">
        <v>23</v>
      </c>
      <c r="B14" s="22">
        <v>1332101.9063999995</v>
      </c>
      <c r="C14" s="22">
        <v>1524555.4678400005</v>
      </c>
      <c r="D14" s="18">
        <f t="shared" si="0"/>
        <v>0.14447360259404332</v>
      </c>
      <c r="F14" s="36"/>
    </row>
    <row r="15" spans="1:8" x14ac:dyDescent="0.2">
      <c r="A15" s="8" t="s">
        <v>24</v>
      </c>
      <c r="B15" s="22">
        <v>241279.25465000002</v>
      </c>
      <c r="C15" s="22">
        <v>303534.29783</v>
      </c>
      <c r="D15" s="18">
        <f t="shared" si="0"/>
        <v>0.2580207041434508</v>
      </c>
      <c r="F15" s="36"/>
    </row>
    <row r="16" spans="1:8" x14ac:dyDescent="0.2">
      <c r="A16" s="8" t="s">
        <v>25</v>
      </c>
      <c r="B16" s="22">
        <v>131998.76227000004</v>
      </c>
      <c r="C16" s="22">
        <v>45876.086510000001</v>
      </c>
      <c r="D16" s="18">
        <f t="shared" si="0"/>
        <v>-0.6524506311948467</v>
      </c>
      <c r="F16" s="36"/>
    </row>
    <row r="17" spans="1:6" s="5" customFormat="1" x14ac:dyDescent="0.2">
      <c r="A17" s="12" t="s">
        <v>26</v>
      </c>
      <c r="B17" s="22">
        <v>240412.85905</v>
      </c>
      <c r="C17" s="22">
        <v>668767.19746000005</v>
      </c>
      <c r="D17" s="18">
        <f t="shared" si="0"/>
        <v>1.781744704100511</v>
      </c>
      <c r="F17" s="36"/>
    </row>
    <row r="18" spans="1:6" x14ac:dyDescent="0.2">
      <c r="A18" t="s">
        <v>10</v>
      </c>
      <c r="B18" s="22">
        <v>12555.789979999998</v>
      </c>
      <c r="C18" s="22">
        <v>13040.456269999999</v>
      </c>
      <c r="D18" s="18">
        <f t="shared" si="0"/>
        <v>3.8601019192899967E-2</v>
      </c>
      <c r="F18" s="36"/>
    </row>
    <row r="19" spans="1:6" x14ac:dyDescent="0.2">
      <c r="A19" t="s">
        <v>27</v>
      </c>
      <c r="B19" s="22">
        <v>1094057.7675599998</v>
      </c>
      <c r="C19" s="22">
        <v>1329600.1159000001</v>
      </c>
      <c r="D19" s="18">
        <f t="shared" si="0"/>
        <v>0.21529242360329273</v>
      </c>
      <c r="F19" s="36"/>
    </row>
    <row r="20" spans="1:6" x14ac:dyDescent="0.2">
      <c r="A20" s="12" t="s">
        <v>34</v>
      </c>
      <c r="B20" s="22">
        <v>1741711.4715</v>
      </c>
      <c r="C20" s="22">
        <v>1948126.51321</v>
      </c>
      <c r="D20" s="18">
        <f t="shared" si="0"/>
        <v>0.11851276464995139</v>
      </c>
      <c r="F20" s="36"/>
    </row>
    <row r="21" spans="1:6" x14ac:dyDescent="0.2">
      <c r="A21" s="5" t="s">
        <v>2</v>
      </c>
      <c r="B21" s="6">
        <f>SUM(B2:B20)</f>
        <v>27969312.654569998</v>
      </c>
      <c r="C21" s="6">
        <f>SUM(C2:C20)</f>
        <v>33902962.055620007</v>
      </c>
      <c r="D21" s="21">
        <f>(C21-B21)/B21</f>
        <v>0.21214855989964737</v>
      </c>
      <c r="E21" s="1"/>
      <c r="F21" s="36"/>
    </row>
    <row r="22" spans="1:6" x14ac:dyDescent="0.2">
      <c r="C22" s="1"/>
      <c r="D22" s="7"/>
    </row>
    <row r="23" spans="1:6" x14ac:dyDescent="0.2">
      <c r="B23" s="1"/>
      <c r="C23" s="1"/>
    </row>
    <row r="24" spans="1:6" x14ac:dyDescent="0.2">
      <c r="B24" s="1"/>
      <c r="C24" s="13"/>
      <c r="D24" s="7"/>
    </row>
    <row r="25" spans="1:6" x14ac:dyDescent="0.2">
      <c r="B25" s="15"/>
      <c r="C25" s="13"/>
      <c r="D25" s="7"/>
    </row>
    <row r="26" spans="1:6" x14ac:dyDescent="0.2">
      <c r="B26" s="38"/>
      <c r="C26" s="38"/>
      <c r="D26" s="7"/>
    </row>
    <row r="27" spans="1:6" x14ac:dyDescent="0.2">
      <c r="A27"/>
      <c r="B27" s="1"/>
      <c r="D27" s="1"/>
    </row>
    <row r="28" spans="1:6" x14ac:dyDescent="0.2">
      <c r="A28"/>
      <c r="B28" s="1"/>
      <c r="D28" s="1"/>
    </row>
    <row r="29" spans="1:6" x14ac:dyDescent="0.2">
      <c r="A29"/>
      <c r="B29" s="1"/>
      <c r="D29" s="1"/>
    </row>
    <row r="30" spans="1:6" x14ac:dyDescent="0.2">
      <c r="A30"/>
      <c r="B30" s="17"/>
      <c r="D30" s="1"/>
    </row>
    <row r="31" spans="1:6" x14ac:dyDescent="0.2">
      <c r="A31"/>
      <c r="B31" s="1"/>
      <c r="C31" s="13"/>
      <c r="D31" s="1"/>
    </row>
    <row r="32" spans="1:6" x14ac:dyDescent="0.2">
      <c r="A32"/>
      <c r="B32" s="1"/>
      <c r="D32" s="1"/>
    </row>
    <row r="33" spans="1:4" x14ac:dyDescent="0.2">
      <c r="A33"/>
      <c r="B33" s="15"/>
      <c r="D33" s="1"/>
    </row>
    <row r="34" spans="1:4" x14ac:dyDescent="0.2">
      <c r="A34"/>
      <c r="B34" s="1"/>
      <c r="D34" s="1"/>
    </row>
    <row r="35" spans="1:4" x14ac:dyDescent="0.2">
      <c r="A35"/>
      <c r="D35" s="1"/>
    </row>
    <row r="36" spans="1:4" x14ac:dyDescent="0.2">
      <c r="B36" s="1"/>
    </row>
    <row r="38" spans="1:4" x14ac:dyDescent="0.2">
      <c r="C38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F9DD-882D-4A36-A22C-0F61A758CFFC}">
  <dimension ref="A1:E30"/>
  <sheetViews>
    <sheetView tabSelected="1" workbookViewId="0">
      <selection activeCell="C7" sqref="C7"/>
    </sheetView>
  </sheetViews>
  <sheetFormatPr defaultColWidth="8.7109375" defaultRowHeight="12.75" x14ac:dyDescent="0.2"/>
  <cols>
    <col min="1" max="1" width="42.5703125" style="29" customWidth="1"/>
    <col min="2" max="3" width="19.28515625" style="31" customWidth="1"/>
    <col min="4" max="4" width="19" style="28" customWidth="1"/>
    <col min="5" max="5" width="16.140625" style="29" customWidth="1"/>
    <col min="6" max="16384" width="8.7109375" style="29"/>
  </cols>
  <sheetData>
    <row r="1" spans="1:5" s="23" customFormat="1" x14ac:dyDescent="0.2">
      <c r="A1" s="23" t="s">
        <v>0</v>
      </c>
      <c r="B1" s="23" t="str">
        <f>+'Składka wg grup Działu I'!B1</f>
        <v>IV kw. 2023 r. (tys. zł)</v>
      </c>
      <c r="C1" s="23" t="str">
        <f>+'Składka wg grup Działu I'!C1</f>
        <v>IV kw. 2024 r. (tys. zł)</v>
      </c>
      <c r="D1" s="24" t="s">
        <v>11</v>
      </c>
    </row>
    <row r="2" spans="1:5" s="23" customFormat="1" x14ac:dyDescent="0.2">
      <c r="A2" s="23" t="s">
        <v>13</v>
      </c>
      <c r="B2" s="25"/>
      <c r="C2" s="25"/>
      <c r="D2" s="24"/>
    </row>
    <row r="3" spans="1:5" s="23" customFormat="1" x14ac:dyDescent="0.2">
      <c r="B3" s="25"/>
      <c r="C3" s="25"/>
      <c r="D3" s="24"/>
    </row>
    <row r="4" spans="1:5" x14ac:dyDescent="0.2">
      <c r="A4" s="26" t="s">
        <v>14</v>
      </c>
      <c r="B4" s="27">
        <v>6116754.6711400012</v>
      </c>
      <c r="C4" s="27">
        <v>6107778.4435399985</v>
      </c>
      <c r="D4" s="28">
        <f t="shared" ref="D4:D10" si="0">(C4-B4)/B4</f>
        <v>-1.4674820362428774E-3</v>
      </c>
    </row>
    <row r="5" spans="1:5" x14ac:dyDescent="0.2">
      <c r="A5" s="26" t="s">
        <v>15</v>
      </c>
      <c r="B5" s="27">
        <v>4099696.581960001</v>
      </c>
      <c r="C5" s="27">
        <v>4451766.7868599994</v>
      </c>
      <c r="D5" s="28">
        <f t="shared" si="0"/>
        <v>8.5877136968921519E-2</v>
      </c>
    </row>
    <row r="6" spans="1:5" x14ac:dyDescent="0.2">
      <c r="A6" s="26" t="s">
        <v>16</v>
      </c>
      <c r="B6" s="30">
        <v>4150955.6073499992</v>
      </c>
      <c r="C6" s="30">
        <v>4637059.2793900017</v>
      </c>
      <c r="D6" s="28">
        <f t="shared" si="0"/>
        <v>0.11710644921840892</v>
      </c>
    </row>
    <row r="7" spans="1:5" x14ac:dyDescent="0.2">
      <c r="A7" s="26" t="s">
        <v>33</v>
      </c>
      <c r="B7" s="27">
        <v>844537.84522999986</v>
      </c>
      <c r="C7" s="27">
        <v>775717.85742999986</v>
      </c>
      <c r="D7" s="28">
        <f t="shared" si="0"/>
        <v>-8.1488340858493671E-2</v>
      </c>
    </row>
    <row r="8" spans="1:5" x14ac:dyDescent="0.2">
      <c r="A8" s="26" t="s">
        <v>17</v>
      </c>
      <c r="B8" s="27">
        <v>3306025.7541199992</v>
      </c>
      <c r="C8" s="27">
        <v>3861077.5369600006</v>
      </c>
      <c r="D8" s="28">
        <f t="shared" si="0"/>
        <v>0.16789094342301805</v>
      </c>
      <c r="E8" s="31"/>
    </row>
    <row r="9" spans="1:5" ht="33.75" x14ac:dyDescent="0.2">
      <c r="A9" s="32" t="s">
        <v>36</v>
      </c>
      <c r="B9" s="27">
        <v>5735861.795119999</v>
      </c>
      <c r="C9" s="27">
        <v>6198295.4502300005</v>
      </c>
      <c r="D9" s="28">
        <f t="shared" si="0"/>
        <v>8.0621477927420512E-2</v>
      </c>
      <c r="E9" s="31"/>
    </row>
    <row r="10" spans="1:5" ht="22.5" x14ac:dyDescent="0.2">
      <c r="A10" s="32" t="s">
        <v>37</v>
      </c>
      <c r="B10" s="27">
        <v>31922349.531250007</v>
      </c>
      <c r="C10" s="27">
        <v>32956013.258179992</v>
      </c>
      <c r="D10" s="28">
        <f t="shared" si="0"/>
        <v>3.2380565406631243E-2</v>
      </c>
    </row>
    <row r="12" spans="1:5" x14ac:dyDescent="0.2">
      <c r="A12" s="23" t="s">
        <v>0</v>
      </c>
      <c r="E12" s="31"/>
    </row>
    <row r="13" spans="1:5" x14ac:dyDescent="0.2">
      <c r="A13" s="23" t="s">
        <v>12</v>
      </c>
      <c r="B13" s="23" t="str">
        <f>+B1</f>
        <v>IV kw. 2023 r. (tys. zł)</v>
      </c>
      <c r="C13" s="23" t="str">
        <f>+C1</f>
        <v>IV kw. 2024 r. (tys. zł)</v>
      </c>
      <c r="D13" s="24" t="s">
        <v>11</v>
      </c>
      <c r="E13" s="31"/>
    </row>
    <row r="14" spans="1:5" x14ac:dyDescent="0.2">
      <c r="E14" s="31"/>
    </row>
    <row r="15" spans="1:5" x14ac:dyDescent="0.2">
      <c r="A15" s="26" t="s">
        <v>14</v>
      </c>
      <c r="B15" s="30">
        <v>13539275.55336</v>
      </c>
      <c r="C15" s="30">
        <v>14962289.208559996</v>
      </c>
      <c r="D15" s="28">
        <f t="shared" ref="D15:D21" si="1">(C15-B15)/B15</f>
        <v>0.10510264375606496</v>
      </c>
      <c r="E15" s="33"/>
    </row>
    <row r="16" spans="1:5" x14ac:dyDescent="0.2">
      <c r="A16" s="26" t="s">
        <v>15</v>
      </c>
      <c r="B16" s="30">
        <v>2880714.6484499983</v>
      </c>
      <c r="C16" s="30">
        <v>2005565.9098299986</v>
      </c>
      <c r="D16" s="28">
        <f t="shared" si="1"/>
        <v>-0.30379570537848433</v>
      </c>
      <c r="E16" s="31"/>
    </row>
    <row r="17" spans="1:5" x14ac:dyDescent="0.2">
      <c r="A17" s="26" t="s">
        <v>16</v>
      </c>
      <c r="B17" s="30">
        <v>7071621.6390799982</v>
      </c>
      <c r="C17" s="30">
        <v>7092389.9216199983</v>
      </c>
      <c r="D17" s="28">
        <f t="shared" si="1"/>
        <v>2.9368486607411239E-3</v>
      </c>
      <c r="E17" s="31"/>
    </row>
    <row r="18" spans="1:5" x14ac:dyDescent="0.2">
      <c r="A18" s="26" t="s">
        <v>33</v>
      </c>
      <c r="B18" s="30">
        <v>1003541.7454900001</v>
      </c>
      <c r="C18" s="30">
        <v>910614.57488999993</v>
      </c>
      <c r="D18" s="28">
        <f t="shared" si="1"/>
        <v>-9.2599207773490844E-2</v>
      </c>
      <c r="E18" s="31"/>
    </row>
    <row r="19" spans="1:5" x14ac:dyDescent="0.2">
      <c r="A19" s="26" t="s">
        <v>17</v>
      </c>
      <c r="B19" s="30">
        <v>6068079.8935900014</v>
      </c>
      <c r="C19" s="30">
        <v>6181775.3467300003</v>
      </c>
      <c r="D19" s="28">
        <f t="shared" si="1"/>
        <v>1.8736644067607087E-2</v>
      </c>
      <c r="E19" s="31"/>
    </row>
    <row r="20" spans="1:5" ht="33.75" x14ac:dyDescent="0.2">
      <c r="A20" s="32" t="s">
        <v>36</v>
      </c>
      <c r="B20" s="27">
        <v>12244710.992870001</v>
      </c>
      <c r="C20" s="27">
        <v>12862580.173409998</v>
      </c>
      <c r="D20" s="28">
        <f t="shared" si="1"/>
        <v>5.0460086881575043E-2</v>
      </c>
      <c r="E20" s="33"/>
    </row>
    <row r="21" spans="1:5" ht="22.5" x14ac:dyDescent="0.2">
      <c r="A21" s="32" t="s">
        <v>37</v>
      </c>
      <c r="B21" s="27">
        <v>64330645.022149995</v>
      </c>
      <c r="C21" s="27">
        <v>69540340.484209985</v>
      </c>
      <c r="D21" s="28">
        <f t="shared" si="1"/>
        <v>8.0983106267102006E-2</v>
      </c>
      <c r="E21" s="31"/>
    </row>
    <row r="22" spans="1:5" x14ac:dyDescent="0.2">
      <c r="A22" s="26"/>
      <c r="B22" s="30"/>
      <c r="C22" s="30"/>
    </row>
    <row r="23" spans="1:5" x14ac:dyDescent="0.2">
      <c r="E23" s="34"/>
    </row>
    <row r="24" spans="1:5" x14ac:dyDescent="0.2">
      <c r="B24" s="30"/>
      <c r="C24" s="30"/>
      <c r="E24" s="31"/>
    </row>
    <row r="25" spans="1:5" x14ac:dyDescent="0.2">
      <c r="A25" s="26"/>
      <c r="E25" s="31"/>
    </row>
    <row r="26" spans="1:5" x14ac:dyDescent="0.2">
      <c r="A26" s="26"/>
      <c r="B26" s="30"/>
      <c r="C26" s="30"/>
      <c r="E26" s="31"/>
    </row>
    <row r="27" spans="1:5" x14ac:dyDescent="0.2">
      <c r="A27" s="26"/>
      <c r="E27" s="31"/>
    </row>
    <row r="28" spans="1:5" x14ac:dyDescent="0.2">
      <c r="A28" s="26"/>
    </row>
    <row r="29" spans="1:5" x14ac:dyDescent="0.2">
      <c r="B29" s="30"/>
      <c r="C29" s="30"/>
    </row>
    <row r="30" spans="1:5" x14ac:dyDescent="0.2">
      <c r="B30" s="35"/>
      <c r="C30" s="35"/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 koszty, aktywa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Rafał Socha</cp:lastModifiedBy>
  <cp:lastPrinted>2023-05-19T13:55:16Z</cp:lastPrinted>
  <dcterms:created xsi:type="dcterms:W3CDTF">2010-03-12T15:49:31Z</dcterms:created>
  <dcterms:modified xsi:type="dcterms:W3CDTF">2025-03-28T11:06:37Z</dcterms:modified>
</cp:coreProperties>
</file>