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8\Rozdział 4\"/>
    </mc:Choice>
  </mc:AlternateContent>
  <xr:revisionPtr revIDLastSave="0" documentId="8_{F1029EF0-53EF-4660-80E7-369025D1A55D}" xr6:coauthVersionLast="43" xr6:coauthVersionMax="43" xr10:uidLastSave="{00000000-0000-0000-0000-000000000000}"/>
  <bookViews>
    <workbookView xWindow="-110" yWindow="-110" windowWidth="19420" windowHeight="10420" xr2:uid="{7B6A2AAE-EF93-4770-9743-BB212F3C027F}"/>
  </bookViews>
  <sheets>
    <sheet name="Składka" sheetId="1" r:id="rId1"/>
    <sheet name="Odszkodowania" sheetId="2" r:id="rId2"/>
    <sheet name="Wynik Techniczny" sheetId="3" r:id="rId3"/>
    <sheet name="Koszty" sheetId="4" r:id="rId4"/>
    <sheet name="Rezerwy" sheetId="5" r:id="rId5"/>
    <sheet name="Lokaty" sheetId="6" r:id="rId6"/>
    <sheet name="Wynik Finansowy" sheetId="7" r:id="rId7"/>
    <sheet name="Reaskuracja" sheetId="9" r:id="rId8"/>
    <sheet name="Retencja" sheetId="10" r:id="rId9"/>
    <sheet name="Szkodowość" sheetId="11" r:id="rId10"/>
    <sheet name="Poziom Rezerw" sheetId="18" r:id="rId11"/>
    <sheet name="Kapitały własne " sheetId="12" r:id="rId12"/>
    <sheet name="Majątek" sheetId="13" r:id="rId13"/>
    <sheet name="Wskaźnik Zespolony" sheetId="14" r:id="rId14"/>
    <sheet name="Struktura Rynku" sheetId="15" r:id="rId15"/>
    <sheet name="Struktura 2009-2018" sheetId="17" r:id="rId16"/>
    <sheet name="Rynek 2009-2018" sheetId="16" r:id="rId17"/>
  </sheets>
  <externalReferences>
    <externalReference r:id="rId18"/>
  </externalReferences>
  <definedNames>
    <definedName name="GWP_LIFE_15" localSheetId="11">[1]Składka!$C$14:$C$39</definedName>
    <definedName name="GWP_LIFE_15" localSheetId="3">[1]Składka!$C$14:$C$39</definedName>
    <definedName name="GWP_LIFE_15" localSheetId="5">[1]Składka!$C$14:$C$39</definedName>
    <definedName name="GWP_LIFE_15" localSheetId="12">[1]Składka!$C$14:$C$39</definedName>
    <definedName name="GWP_LIFE_15" localSheetId="1">[1]Składka!$C$14:$C$39</definedName>
    <definedName name="GWP_LIFE_15" localSheetId="10">[1]Składka!$C$14:$C$39</definedName>
    <definedName name="GWP_LIFE_15" localSheetId="7">[1]Składka!$C$14:$C$39</definedName>
    <definedName name="GWP_LIFE_15" localSheetId="8">[1]Składka!$C$14:$C$39</definedName>
    <definedName name="GWP_LIFE_15" localSheetId="4">[1]Składka!$C$14:$C$39</definedName>
    <definedName name="GWP_LIFE_15" localSheetId="16">[1]Składka!$C$14:$C$39</definedName>
    <definedName name="GWP_LIFE_15" localSheetId="15">[1]Składka!$C$14:$C$39</definedName>
    <definedName name="GWP_LIFE_15" localSheetId="14">[1]Składka!$C$14:$C$39</definedName>
    <definedName name="GWP_LIFE_15" localSheetId="9">[1]Składka!$C$14:$C$39</definedName>
    <definedName name="GWP_LIFE_15" localSheetId="13">[1]Składka!$C$14:$C$39</definedName>
    <definedName name="GWP_LIFE_15" localSheetId="6">[1]Składka!$C$14:$C$39</definedName>
    <definedName name="GWP_LIFE_15" localSheetId="2">[1]Składka!$C$14:$C$39</definedName>
    <definedName name="GWP_LIFE_15">Składka!$C$14:$C$39</definedName>
    <definedName name="GWP_LIFE_16" localSheetId="11">[1]Składka!$D$14:$D$39</definedName>
    <definedName name="GWP_LIFE_16" localSheetId="3">[1]Składka!$D$14:$D$39</definedName>
    <definedName name="GWP_LIFE_16" localSheetId="5">[1]Składka!$D$14:$D$39</definedName>
    <definedName name="GWP_LIFE_16" localSheetId="12">[1]Składka!$D$14:$D$39</definedName>
    <definedName name="GWP_LIFE_16" localSheetId="1">[1]Składka!$D$14:$D$39</definedName>
    <definedName name="GWP_LIFE_16" localSheetId="10">[1]Składka!$D$14:$D$39</definedName>
    <definedName name="GWP_LIFE_16" localSheetId="7">[1]Składka!$D$14:$D$39</definedName>
    <definedName name="GWP_LIFE_16" localSheetId="8">[1]Składka!$D$14:$D$39</definedName>
    <definedName name="GWP_LIFE_16" localSheetId="4">[1]Składka!$D$14:$D$39</definedName>
    <definedName name="GWP_LIFE_16" localSheetId="16">[1]Składka!$D$14:$D$39</definedName>
    <definedName name="GWP_LIFE_16" localSheetId="15">[1]Składka!$D$14:$D$39</definedName>
    <definedName name="GWP_LIFE_16" localSheetId="14">[1]Składka!$D$14:$D$39</definedName>
    <definedName name="GWP_LIFE_16" localSheetId="9">[1]Składka!$D$14:$D$39</definedName>
    <definedName name="GWP_LIFE_16" localSheetId="13">[1]Składka!$D$14:$D$39</definedName>
    <definedName name="GWP_LIFE_16" localSheetId="6">[1]Składka!$D$14:$D$39</definedName>
    <definedName name="GWP_LIFE_16" localSheetId="2">[1]Składka!$D$14:$D$39</definedName>
    <definedName name="GWP_LIFE_16">Składka!$D$14:$D$39</definedName>
    <definedName name="GWP_NON_15" localSheetId="11">[1]Składka!$C$46:$C$79</definedName>
    <definedName name="GWP_NON_15" localSheetId="3">[1]Składka!$C$46:$C$79</definedName>
    <definedName name="GWP_NON_15" localSheetId="5">[1]Składka!$C$46:$C$79</definedName>
    <definedName name="GWP_NON_15" localSheetId="12">[1]Składka!$C$46:$C$79</definedName>
    <definedName name="GWP_NON_15" localSheetId="1">[1]Składka!$C$46:$C$79</definedName>
    <definedName name="GWP_NON_15" localSheetId="10">[1]Składka!$C$46:$C$79</definedName>
    <definedName name="GWP_NON_15" localSheetId="7">[1]Składka!$C$46:$C$79</definedName>
    <definedName name="GWP_NON_15" localSheetId="8">[1]Składka!$C$46:$C$79</definedName>
    <definedName name="GWP_NON_15" localSheetId="4">[1]Składka!$C$46:$C$79</definedName>
    <definedName name="GWP_NON_15" localSheetId="16">[1]Składka!$C$46:$C$79</definedName>
    <definedName name="GWP_NON_15" localSheetId="15">[1]Składka!$C$46:$C$79</definedName>
    <definedName name="GWP_NON_15" localSheetId="14">[1]Składka!$C$46:$C$79</definedName>
    <definedName name="GWP_NON_15" localSheetId="9">[1]Składka!$C$46:$C$79</definedName>
    <definedName name="GWP_NON_15" localSheetId="13">[1]Składka!$C$46:$C$79</definedName>
    <definedName name="GWP_NON_15" localSheetId="6">[1]Składka!$C$46:$C$79</definedName>
    <definedName name="GWP_NON_15" localSheetId="2">[1]Składka!$C$46:$C$79</definedName>
    <definedName name="GWP_NON_15">Składka!$C$46:$C$79</definedName>
    <definedName name="GWP_NON_16" localSheetId="11">[1]Składka!$D$46:$D$79</definedName>
    <definedName name="GWP_NON_16" localSheetId="3">[1]Składka!$D$46:$D$79</definedName>
    <definedName name="GWP_NON_16" localSheetId="5">[1]Składka!$D$46:$D$79</definedName>
    <definedName name="GWP_NON_16" localSheetId="12">[1]Składka!$D$46:$D$79</definedName>
    <definedName name="GWP_NON_16" localSheetId="1">[1]Składka!$D$46:$D$79</definedName>
    <definedName name="GWP_NON_16" localSheetId="10">[1]Składka!$D$46:$D$79</definedName>
    <definedName name="GWP_NON_16" localSheetId="7">[1]Składka!$D$46:$D$79</definedName>
    <definedName name="GWP_NON_16" localSheetId="8">[1]Składka!$D$46:$D$79</definedName>
    <definedName name="GWP_NON_16" localSheetId="4">[1]Składka!$D$46:$D$79</definedName>
    <definedName name="GWP_NON_16" localSheetId="16">[1]Składka!$D$46:$D$79</definedName>
    <definedName name="GWP_NON_16" localSheetId="15">[1]Składka!$D$46:$D$79</definedName>
    <definedName name="GWP_NON_16" localSheetId="14">[1]Składka!$D$46:$D$79</definedName>
    <definedName name="GWP_NON_16" localSheetId="9">[1]Składka!$D$46:$D$79</definedName>
    <definedName name="GWP_NON_16" localSheetId="13">[1]Składka!$D$46:$D$79</definedName>
    <definedName name="GWP_NON_16" localSheetId="6">[1]Składka!$D$46:$D$79</definedName>
    <definedName name="GWP_NON_16" localSheetId="2">[1]Składka!$D$46:$D$79</definedName>
    <definedName name="GWP_NON_16">Składka!$D$46:$D$79</definedName>
    <definedName name="_xlnm.Print_Area" localSheetId="11">'Kapitały własne '!$A$1:$E$82</definedName>
    <definedName name="_xlnm.Print_Area" localSheetId="3">Koszty!$A$1:$N$163</definedName>
    <definedName name="_xlnm.Print_Area" localSheetId="5">Lokaty!$A$1:$J$82</definedName>
    <definedName name="_xlnm.Print_Area" localSheetId="12">Majątek!$A$1:$E$82</definedName>
    <definedName name="_xlnm.Print_Area" localSheetId="1">Odszkodowania!$A$1:$G$208</definedName>
    <definedName name="_xlnm.Print_Area" localSheetId="10">'Poziom Rezerw'!$A$1:$E$81</definedName>
    <definedName name="_xlnm.Print_Area" localSheetId="7">Reaskuracja!$A$1:$H$180</definedName>
    <definedName name="_xlnm.Print_Area" localSheetId="8">Retencja!$A$1:$E$160</definedName>
    <definedName name="_xlnm.Print_Area" localSheetId="4">Rezerwy!$A$2:$E$80</definedName>
    <definedName name="_xlnm.Print_Area" localSheetId="16">'Rynek 2009-2018'!$A$1:$L$54</definedName>
    <definedName name="_xlnm.Print_Area" localSheetId="0">Składka!$A$1:$G$207</definedName>
    <definedName name="_xlnm.Print_Area" localSheetId="15">'Struktura 2009-2018'!$A$1:$N$22</definedName>
    <definedName name="_xlnm.Print_Area" localSheetId="14">'Struktura Rynku'!$A$1:$E$68</definedName>
    <definedName name="_xlnm.Print_Area" localSheetId="9">Szkodowość!$A$1:$E$160</definedName>
    <definedName name="_xlnm.Print_Area" localSheetId="13">'Wskaźnik Zespolony'!$A$1:$E$80</definedName>
    <definedName name="_xlnm.Print_Area" localSheetId="6">'Wynik Finansowy'!$A$2:$H$80</definedName>
    <definedName name="_xlnm.Print_Area" localSheetId="2">'Wynik Techniczny'!$A$1:$E$80</definedName>
    <definedName name="SKLADKA_LIFE" localSheetId="11">[1]Składka!$B$14:$B$39</definedName>
    <definedName name="SKLADKA_LIFE" localSheetId="3">[1]Składka!$B$14:$B$39</definedName>
    <definedName name="SKLADKA_LIFE" localSheetId="5">[1]Składka!$B$14:$B$39</definedName>
    <definedName name="SKLADKA_LIFE" localSheetId="12">[1]Składka!$B$14:$B$39</definedName>
    <definedName name="SKLADKA_LIFE" localSheetId="1">[1]Składka!$B$14:$B$39</definedName>
    <definedName name="SKLADKA_LIFE" localSheetId="10">[1]Składka!$B$14:$B$39</definedName>
    <definedName name="SKLADKA_LIFE" localSheetId="7">[1]Składka!$B$14:$B$39</definedName>
    <definedName name="SKLADKA_LIFE" localSheetId="8">[1]Składka!$B$14:$B$39</definedName>
    <definedName name="SKLADKA_LIFE" localSheetId="4">[1]Składka!$B$14:$B$39</definedName>
    <definedName name="SKLADKA_LIFE" localSheetId="16">[1]Składka!$B$14:$B$39</definedName>
    <definedName name="SKLADKA_LIFE" localSheetId="15">[1]Składka!$B$14:$B$39</definedName>
    <definedName name="SKLADKA_LIFE" localSheetId="14">[1]Składka!$B$14:$B$39</definedName>
    <definedName name="SKLADKA_LIFE" localSheetId="9">[1]Składka!$B$14:$B$39</definedName>
    <definedName name="SKLADKA_LIFE" localSheetId="13">[1]Składka!$B$14:$B$39</definedName>
    <definedName name="SKLADKA_LIFE" localSheetId="6">[1]Składka!$B$14:$B$39</definedName>
    <definedName name="SKLADKA_LIFE" localSheetId="2">[1]Składka!$B$14:$B$39</definedName>
    <definedName name="SKLADKA_LIFE">Składka!$B$14:$B$39</definedName>
    <definedName name="SKLADKA_NON" localSheetId="11">[1]Składka!$B$46:$B$79</definedName>
    <definedName name="SKLADKA_NON" localSheetId="3">[1]Składka!$B$46:$B$79</definedName>
    <definedName name="SKLADKA_NON" localSheetId="5">[1]Składka!$B$46:$B$79</definedName>
    <definedName name="SKLADKA_NON" localSheetId="12">[1]Składka!$B$46:$B$79</definedName>
    <definedName name="SKLADKA_NON" localSheetId="1">[1]Składka!$B$46:$B$79</definedName>
    <definedName name="SKLADKA_NON" localSheetId="10">[1]Składka!$B$46:$B$79</definedName>
    <definedName name="SKLADKA_NON" localSheetId="7">[1]Składka!$B$46:$B$79</definedName>
    <definedName name="SKLADKA_NON" localSheetId="8">[1]Składka!$B$46:$B$79</definedName>
    <definedName name="SKLADKA_NON" localSheetId="4">[1]Składka!$B$46:$B$79</definedName>
    <definedName name="SKLADKA_NON" localSheetId="16">[1]Składka!$B$46:$B$79</definedName>
    <definedName name="SKLADKA_NON" localSheetId="15">[1]Składka!$B$46:$B$79</definedName>
    <definedName name="SKLADKA_NON" localSheetId="14">[1]Składka!$B$46:$B$79</definedName>
    <definedName name="SKLADKA_NON" localSheetId="9">[1]Składka!$B$46:$B$79</definedName>
    <definedName name="SKLADKA_NON" localSheetId="13">[1]Składka!$B$46:$B$79</definedName>
    <definedName name="SKLADKA_NON" localSheetId="6">[1]Składka!$B$46:$B$79</definedName>
    <definedName name="SKLADKA_NON" localSheetId="2">[1]Składka!$B$46:$B$79</definedName>
    <definedName name="SKLADKA_NON">Składka!$B$46:$B$79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8" l="1"/>
  <c r="E7" i="18"/>
  <c r="E8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M64" i="17"/>
  <c r="L64" i="17"/>
  <c r="M38" i="17"/>
  <c r="L38" i="17"/>
  <c r="M37" i="17"/>
  <c r="L37" i="17"/>
  <c r="M36" i="17"/>
  <c r="L36" i="17"/>
  <c r="M35" i="17"/>
  <c r="L35" i="17"/>
  <c r="M34" i="17"/>
  <c r="L34" i="17"/>
  <c r="M33" i="17"/>
  <c r="L33" i="17"/>
  <c r="M32" i="17"/>
  <c r="L32" i="17"/>
  <c r="M31" i="17"/>
  <c r="L31" i="17"/>
  <c r="M30" i="17"/>
  <c r="M39" i="17" s="1"/>
  <c r="M40" i="17" s="1"/>
  <c r="L30" i="17"/>
  <c r="L39" i="17" s="1"/>
  <c r="L40" i="17" s="1"/>
  <c r="M24" i="17"/>
  <c r="L24" i="17"/>
  <c r="H39" i="16" l="1"/>
  <c r="G39" i="16"/>
  <c r="F39" i="16"/>
  <c r="E39" i="16"/>
  <c r="L35" i="16"/>
  <c r="L39" i="16" s="1"/>
  <c r="K35" i="16"/>
  <c r="K39" i="16" s="1"/>
  <c r="J35" i="16"/>
  <c r="J39" i="16" s="1"/>
  <c r="I35" i="16"/>
  <c r="I39" i="16" s="1"/>
  <c r="H35" i="16"/>
  <c r="G35" i="16"/>
  <c r="F35" i="16"/>
  <c r="E35" i="16"/>
  <c r="D35" i="16"/>
  <c r="D39" i="16" s="1"/>
  <c r="C35" i="16"/>
  <c r="C39" i="16" s="1"/>
  <c r="L32" i="16"/>
  <c r="K32" i="16"/>
  <c r="J32" i="16"/>
  <c r="I32" i="16"/>
  <c r="H32" i="16"/>
  <c r="G32" i="16"/>
  <c r="F32" i="16"/>
  <c r="E32" i="16"/>
  <c r="D32" i="16"/>
  <c r="C32" i="16"/>
  <c r="L27" i="16"/>
  <c r="K27" i="16"/>
  <c r="J27" i="16"/>
  <c r="I27" i="16"/>
  <c r="H27" i="16"/>
  <c r="G27" i="16"/>
  <c r="F27" i="16"/>
  <c r="E27" i="16"/>
  <c r="D27" i="16"/>
  <c r="C27" i="16"/>
  <c r="K22" i="16"/>
  <c r="J22" i="16"/>
  <c r="I22" i="16"/>
  <c r="H22" i="16"/>
  <c r="G22" i="16"/>
  <c r="F22" i="16"/>
  <c r="E22" i="16"/>
  <c r="D22" i="16"/>
  <c r="C22" i="16"/>
  <c r="L22" i="16"/>
  <c r="K14" i="16"/>
  <c r="J14" i="16"/>
  <c r="I14" i="16"/>
  <c r="H14" i="16"/>
  <c r="G14" i="16"/>
  <c r="F14" i="16"/>
  <c r="E14" i="16"/>
  <c r="D14" i="16"/>
  <c r="C14" i="16"/>
  <c r="L14" i="16"/>
  <c r="L9" i="16"/>
  <c r="J9" i="16"/>
  <c r="I9" i="16"/>
  <c r="K8" i="16"/>
  <c r="K7" i="16"/>
  <c r="K9" i="16" s="1"/>
  <c r="E68" i="15" l="1"/>
  <c r="E66" i="15"/>
  <c r="E67" i="15"/>
  <c r="E65" i="15"/>
  <c r="E64" i="15"/>
  <c r="E63" i="15"/>
  <c r="E61" i="15"/>
  <c r="E62" i="15"/>
  <c r="E60" i="15"/>
  <c r="E59" i="15"/>
  <c r="E58" i="15"/>
  <c r="D57" i="15"/>
  <c r="C57" i="15"/>
  <c r="E53" i="15"/>
  <c r="E52" i="15"/>
  <c r="E51" i="15"/>
  <c r="E50" i="15"/>
  <c r="E49" i="15"/>
  <c r="E48" i="15"/>
  <c r="E47" i="15"/>
  <c r="E46" i="15"/>
  <c r="E45" i="15"/>
  <c r="E44" i="15"/>
  <c r="E43" i="15"/>
  <c r="E38" i="15"/>
  <c r="E37" i="15"/>
  <c r="E36" i="15"/>
  <c r="E35" i="15"/>
  <c r="E34" i="15"/>
  <c r="E33" i="15"/>
  <c r="E32" i="15"/>
  <c r="E31" i="15"/>
  <c r="E30" i="15"/>
  <c r="E29" i="15"/>
  <c r="E28" i="15"/>
  <c r="D27" i="15"/>
  <c r="C27" i="15"/>
  <c r="D23" i="15"/>
  <c r="C23" i="15"/>
  <c r="E22" i="15"/>
  <c r="E21" i="15"/>
  <c r="E20" i="15"/>
  <c r="E19" i="15"/>
  <c r="E18" i="15"/>
  <c r="E17" i="15"/>
  <c r="E16" i="15"/>
  <c r="E15" i="15"/>
  <c r="D15" i="15"/>
  <c r="C15" i="15"/>
  <c r="D10" i="15"/>
  <c r="E10" i="15" s="1"/>
  <c r="B10" i="15"/>
  <c r="E9" i="15"/>
  <c r="E8" i="15"/>
  <c r="E7" i="15"/>
  <c r="E6" i="15"/>
  <c r="E23" i="15" l="1"/>
  <c r="D82" i="14" l="1"/>
  <c r="C82" i="14"/>
  <c r="E80" i="14"/>
  <c r="E79" i="14"/>
  <c r="E78" i="14"/>
  <c r="E77" i="14"/>
  <c r="E76" i="14"/>
  <c r="E75" i="14"/>
  <c r="E74" i="14"/>
  <c r="E73" i="14"/>
  <c r="E72" i="14"/>
  <c r="E71" i="14"/>
  <c r="E70" i="14"/>
  <c r="E68" i="14"/>
  <c r="E67" i="14"/>
  <c r="E66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D45" i="14"/>
  <c r="C45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D13" i="14"/>
  <c r="C13" i="14"/>
  <c r="E8" i="14"/>
  <c r="D7" i="14"/>
  <c r="E7" i="14" s="1"/>
  <c r="C7" i="14"/>
  <c r="E6" i="14"/>
  <c r="D6" i="14"/>
  <c r="C6" i="14"/>
  <c r="E80" i="13"/>
  <c r="E79" i="13"/>
  <c r="E78" i="13"/>
  <c r="E77" i="13"/>
  <c r="E76" i="13"/>
  <c r="E75" i="13"/>
  <c r="E74" i="13"/>
  <c r="E73" i="13"/>
  <c r="E72" i="13"/>
  <c r="E71" i="13"/>
  <c r="E70" i="13"/>
  <c r="E68" i="13"/>
  <c r="E67" i="13"/>
  <c r="E66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8" i="13"/>
  <c r="E7" i="13"/>
  <c r="E6" i="13"/>
  <c r="E80" i="12" l="1"/>
  <c r="E79" i="12"/>
  <c r="E78" i="12"/>
  <c r="E77" i="12"/>
  <c r="E76" i="12"/>
  <c r="E75" i="12"/>
  <c r="E74" i="12"/>
  <c r="E73" i="12"/>
  <c r="E71" i="12"/>
  <c r="E70" i="12"/>
  <c r="E68" i="12"/>
  <c r="E66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8" i="12"/>
  <c r="E7" i="12"/>
  <c r="E6" i="12"/>
  <c r="E160" i="11" l="1"/>
  <c r="E159" i="11"/>
  <c r="E158" i="11"/>
  <c r="E157" i="11"/>
  <c r="E156" i="11"/>
  <c r="E155" i="11"/>
  <c r="E154" i="11"/>
  <c r="E153" i="11"/>
  <c r="E152" i="11"/>
  <c r="E151" i="11"/>
  <c r="E150" i="11"/>
  <c r="E148" i="11"/>
  <c r="E146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K97" i="11"/>
  <c r="J97" i="11"/>
  <c r="E97" i="11"/>
  <c r="K96" i="11"/>
  <c r="J96" i="11"/>
  <c r="E96" i="11"/>
  <c r="L95" i="11"/>
  <c r="E95" i="11"/>
  <c r="L94" i="11"/>
  <c r="L96" i="11" s="1"/>
  <c r="D88" i="11" s="1"/>
  <c r="E94" i="11"/>
  <c r="J89" i="11"/>
  <c r="L88" i="11"/>
  <c r="C88" i="11" s="1"/>
  <c r="K88" i="11"/>
  <c r="K89" i="11" s="1"/>
  <c r="J88" i="11"/>
  <c r="L87" i="11"/>
  <c r="E87" i="11"/>
  <c r="D87" i="11"/>
  <c r="C87" i="11"/>
  <c r="L86" i="11"/>
  <c r="E86" i="11"/>
  <c r="D86" i="11"/>
  <c r="C86" i="11"/>
  <c r="D85" i="11"/>
  <c r="I92" i="11" s="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L16" i="11"/>
  <c r="K16" i="11"/>
  <c r="K17" i="11" s="1"/>
  <c r="J16" i="11"/>
  <c r="J17" i="11" s="1"/>
  <c r="E16" i="11"/>
  <c r="L15" i="11"/>
  <c r="E15" i="11"/>
  <c r="L14" i="11"/>
  <c r="E14" i="11"/>
  <c r="K8" i="11"/>
  <c r="K9" i="11" s="1"/>
  <c r="J8" i="11"/>
  <c r="J9" i="11" s="1"/>
  <c r="D8" i="11"/>
  <c r="L7" i="11"/>
  <c r="E7" i="11"/>
  <c r="D7" i="11"/>
  <c r="C7" i="11"/>
  <c r="L6" i="11"/>
  <c r="L8" i="11" s="1"/>
  <c r="C8" i="11" s="1"/>
  <c r="D6" i="11"/>
  <c r="E6" i="11" s="1"/>
  <c r="C6" i="11"/>
  <c r="D93" i="11"/>
  <c r="C93" i="11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88" i="10"/>
  <c r="E87" i="10"/>
  <c r="E86" i="10"/>
  <c r="E80" i="10"/>
  <c r="E79" i="10"/>
  <c r="E78" i="10"/>
  <c r="E77" i="10"/>
  <c r="E76" i="10"/>
  <c r="E75" i="10"/>
  <c r="E74" i="10"/>
  <c r="E73" i="10"/>
  <c r="E72" i="10"/>
  <c r="E71" i="10"/>
  <c r="E70" i="10"/>
  <c r="E68" i="10"/>
  <c r="E67" i="10"/>
  <c r="E66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8" i="10"/>
  <c r="E7" i="10"/>
  <c r="E6" i="10"/>
  <c r="H162" i="9"/>
  <c r="C45" i="9"/>
  <c r="D45" i="9"/>
  <c r="E177" i="9"/>
  <c r="H6" i="9"/>
  <c r="H7" i="9"/>
  <c r="H8" i="9"/>
  <c r="E14" i="9"/>
  <c r="H14" i="9"/>
  <c r="E15" i="9"/>
  <c r="H15" i="9"/>
  <c r="E16" i="9"/>
  <c r="H16" i="9"/>
  <c r="E17" i="9"/>
  <c r="H17" i="9"/>
  <c r="E18" i="9"/>
  <c r="H18" i="9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E29" i="9"/>
  <c r="H29" i="9"/>
  <c r="E30" i="9"/>
  <c r="H30" i="9"/>
  <c r="E31" i="9"/>
  <c r="H31" i="9"/>
  <c r="E32" i="9"/>
  <c r="H32" i="9"/>
  <c r="E33" i="9"/>
  <c r="H33" i="9"/>
  <c r="E34" i="9"/>
  <c r="H34" i="9"/>
  <c r="E35" i="9"/>
  <c r="H35" i="9"/>
  <c r="E36" i="9"/>
  <c r="H36" i="9"/>
  <c r="E37" i="9"/>
  <c r="H37" i="9"/>
  <c r="E38" i="9"/>
  <c r="H38" i="9"/>
  <c r="E39" i="9"/>
  <c r="H39" i="9"/>
  <c r="C40" i="9"/>
  <c r="C6" i="9" s="1"/>
  <c r="D40" i="9"/>
  <c r="D6" i="9" s="1"/>
  <c r="H40" i="9"/>
  <c r="E46" i="9"/>
  <c r="H46" i="9"/>
  <c r="E47" i="9"/>
  <c r="H47" i="9"/>
  <c r="E48" i="9"/>
  <c r="H48" i="9"/>
  <c r="E49" i="9"/>
  <c r="H49" i="9"/>
  <c r="E50" i="9"/>
  <c r="H50" i="9"/>
  <c r="E51" i="9"/>
  <c r="H51" i="9"/>
  <c r="E52" i="9"/>
  <c r="H52" i="9"/>
  <c r="E53" i="9"/>
  <c r="H53" i="9"/>
  <c r="E54" i="9"/>
  <c r="H54" i="9"/>
  <c r="E55" i="9"/>
  <c r="H55" i="9"/>
  <c r="E56" i="9"/>
  <c r="H56" i="9"/>
  <c r="E57" i="9"/>
  <c r="H57" i="9"/>
  <c r="E58" i="9"/>
  <c r="H58" i="9"/>
  <c r="E59" i="9"/>
  <c r="H59" i="9"/>
  <c r="E60" i="9"/>
  <c r="H60" i="9"/>
  <c r="E61" i="9"/>
  <c r="H61" i="9"/>
  <c r="E62" i="9"/>
  <c r="H62" i="9"/>
  <c r="E63" i="9"/>
  <c r="H63" i="9"/>
  <c r="E64" i="9"/>
  <c r="H64" i="9"/>
  <c r="H65" i="9"/>
  <c r="E66" i="9"/>
  <c r="H66" i="9"/>
  <c r="U66" i="9"/>
  <c r="E67" i="9"/>
  <c r="H67" i="9"/>
  <c r="E68" i="9"/>
  <c r="H68" i="9"/>
  <c r="E69" i="9"/>
  <c r="H69" i="9"/>
  <c r="E70" i="9"/>
  <c r="H70" i="9"/>
  <c r="E71" i="9"/>
  <c r="H71" i="9"/>
  <c r="E72" i="9"/>
  <c r="H72" i="9"/>
  <c r="E73" i="9"/>
  <c r="H73" i="9"/>
  <c r="E74" i="9"/>
  <c r="H74" i="9"/>
  <c r="E75" i="9"/>
  <c r="H75" i="9"/>
  <c r="E76" i="9"/>
  <c r="H76" i="9"/>
  <c r="E77" i="9"/>
  <c r="H77" i="9"/>
  <c r="E78" i="9"/>
  <c r="H78" i="9"/>
  <c r="E79" i="9"/>
  <c r="H79" i="9"/>
  <c r="C80" i="9"/>
  <c r="D80" i="9"/>
  <c r="D7" i="9" s="1"/>
  <c r="H80" i="9"/>
  <c r="H87" i="9"/>
  <c r="H88" i="9"/>
  <c r="H89" i="9"/>
  <c r="E96" i="9"/>
  <c r="H96" i="9"/>
  <c r="E97" i="9"/>
  <c r="H97" i="9"/>
  <c r="E98" i="9"/>
  <c r="H98" i="9"/>
  <c r="E99" i="9"/>
  <c r="H99" i="9"/>
  <c r="E100" i="9"/>
  <c r="H100" i="9"/>
  <c r="E101" i="9"/>
  <c r="H101" i="9"/>
  <c r="E102" i="9"/>
  <c r="H102" i="9"/>
  <c r="E103" i="9"/>
  <c r="H103" i="9"/>
  <c r="E104" i="9"/>
  <c r="H104" i="9"/>
  <c r="E105" i="9"/>
  <c r="H105" i="9"/>
  <c r="E106" i="9"/>
  <c r="H106" i="9"/>
  <c r="E107" i="9"/>
  <c r="H107" i="9"/>
  <c r="E108" i="9"/>
  <c r="H108" i="9"/>
  <c r="E109" i="9"/>
  <c r="H109" i="9"/>
  <c r="E110" i="9"/>
  <c r="H110" i="9"/>
  <c r="E111" i="9"/>
  <c r="H111" i="9"/>
  <c r="E112" i="9"/>
  <c r="H112" i="9"/>
  <c r="E113" i="9"/>
  <c r="H113" i="9"/>
  <c r="E114" i="9"/>
  <c r="H114" i="9"/>
  <c r="E115" i="9"/>
  <c r="H115" i="9"/>
  <c r="E116" i="9"/>
  <c r="H116" i="9"/>
  <c r="E117" i="9"/>
  <c r="H117" i="9"/>
  <c r="E118" i="9"/>
  <c r="H118" i="9"/>
  <c r="E119" i="9"/>
  <c r="H119" i="9"/>
  <c r="E120" i="9"/>
  <c r="H120" i="9"/>
  <c r="E121" i="9"/>
  <c r="H121" i="9"/>
  <c r="C122" i="9"/>
  <c r="D122" i="9"/>
  <c r="D87" i="9" s="1"/>
  <c r="H122" i="9"/>
  <c r="E129" i="9"/>
  <c r="H129" i="9"/>
  <c r="E130" i="9"/>
  <c r="H130" i="9"/>
  <c r="E131" i="9"/>
  <c r="H131" i="9"/>
  <c r="E132" i="9"/>
  <c r="H132" i="9"/>
  <c r="E133" i="9"/>
  <c r="H133" i="9"/>
  <c r="E134" i="9"/>
  <c r="H134" i="9"/>
  <c r="E135" i="9"/>
  <c r="E136" i="9"/>
  <c r="H136" i="9"/>
  <c r="E137" i="9"/>
  <c r="H137" i="9"/>
  <c r="E138" i="9"/>
  <c r="H138" i="9"/>
  <c r="E139" i="9"/>
  <c r="H139" i="9"/>
  <c r="E140" i="9"/>
  <c r="H140" i="9"/>
  <c r="E141" i="9"/>
  <c r="H141" i="9"/>
  <c r="E142" i="9"/>
  <c r="H142" i="9"/>
  <c r="E143" i="9"/>
  <c r="H143" i="9"/>
  <c r="E144" i="9"/>
  <c r="H144" i="9"/>
  <c r="E145" i="9"/>
  <c r="H145" i="9"/>
  <c r="E146" i="9"/>
  <c r="H146" i="9"/>
  <c r="E147" i="9"/>
  <c r="E148" i="9"/>
  <c r="H148" i="9"/>
  <c r="E149" i="9"/>
  <c r="H149" i="9"/>
  <c r="E150" i="9"/>
  <c r="H150" i="9"/>
  <c r="E151" i="9"/>
  <c r="H151" i="9"/>
  <c r="E152" i="9"/>
  <c r="E153" i="9"/>
  <c r="H153" i="9"/>
  <c r="E154" i="9"/>
  <c r="H154" i="9"/>
  <c r="E155" i="9"/>
  <c r="H155" i="9"/>
  <c r="E156" i="9"/>
  <c r="H156" i="9"/>
  <c r="E157" i="9"/>
  <c r="H157" i="9"/>
  <c r="E158" i="9"/>
  <c r="H158" i="9"/>
  <c r="E159" i="9"/>
  <c r="H159" i="9"/>
  <c r="E160" i="9"/>
  <c r="H160" i="9"/>
  <c r="E161" i="9"/>
  <c r="H161" i="9"/>
  <c r="E162" i="9"/>
  <c r="C163" i="9"/>
  <c r="C88" i="9" s="1"/>
  <c r="D163" i="9"/>
  <c r="E163" i="9" s="1"/>
  <c r="H163" i="9"/>
  <c r="H169" i="9"/>
  <c r="H170" i="9"/>
  <c r="H171" i="9"/>
  <c r="H178" i="9"/>
  <c r="H179" i="9"/>
  <c r="H180" i="9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78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H79" i="7"/>
  <c r="H46" i="7"/>
  <c r="E46" i="7"/>
  <c r="H39" i="7"/>
  <c r="E39" i="7"/>
  <c r="H36" i="7"/>
  <c r="H33" i="7"/>
  <c r="H32" i="7"/>
  <c r="H29" i="7"/>
  <c r="H28" i="7"/>
  <c r="H25" i="7"/>
  <c r="H24" i="7"/>
  <c r="D40" i="7"/>
  <c r="H20" i="7"/>
  <c r="H17" i="7"/>
  <c r="H16" i="7"/>
  <c r="E15" i="7"/>
  <c r="H14" i="7"/>
  <c r="G40" i="7"/>
  <c r="F40" i="7"/>
  <c r="E14" i="7"/>
  <c r="C40" i="7"/>
  <c r="G13" i="7"/>
  <c r="G45" i="7" s="1"/>
  <c r="F13" i="7"/>
  <c r="F45" i="7" s="1"/>
  <c r="C13" i="7"/>
  <c r="C45" i="7" s="1"/>
  <c r="D7" i="7"/>
  <c r="H13" i="7"/>
  <c r="H45" i="7" s="1"/>
  <c r="E13" i="7"/>
  <c r="E45" i="7" s="1"/>
  <c r="D13" i="7"/>
  <c r="D45" i="7" s="1"/>
  <c r="D180" i="9" l="1"/>
  <c r="C13" i="11"/>
  <c r="D125" i="11"/>
  <c r="E128" i="9"/>
  <c r="E95" i="9"/>
  <c r="I12" i="11"/>
  <c r="D171" i="9"/>
  <c r="D13" i="11"/>
  <c r="E178" i="9"/>
  <c r="E168" i="9"/>
  <c r="E86" i="9"/>
  <c r="E45" i="9"/>
  <c r="E13" i="9"/>
  <c r="C85" i="11"/>
  <c r="I84" i="11" s="1"/>
  <c r="C125" i="11"/>
  <c r="E8" i="11"/>
  <c r="E88" i="11"/>
  <c r="I4" i="11"/>
  <c r="C45" i="11"/>
  <c r="D191" i="9"/>
  <c r="E170" i="9"/>
  <c r="E40" i="9"/>
  <c r="C191" i="9"/>
  <c r="E80" i="9"/>
  <c r="E169" i="9"/>
  <c r="E122" i="9"/>
  <c r="E179" i="9"/>
  <c r="C180" i="9"/>
  <c r="E180" i="9" s="1"/>
  <c r="C87" i="9"/>
  <c r="C89" i="9" s="1"/>
  <c r="D8" i="9"/>
  <c r="E6" i="9"/>
  <c r="C171" i="9"/>
  <c r="E171" i="9" s="1"/>
  <c r="D168" i="9"/>
  <c r="C128" i="9"/>
  <c r="C13" i="9"/>
  <c r="C7" i="9"/>
  <c r="D177" i="9"/>
  <c r="C168" i="9"/>
  <c r="D86" i="9"/>
  <c r="D13" i="9"/>
  <c r="C177" i="9"/>
  <c r="D95" i="9"/>
  <c r="D88" i="9"/>
  <c r="E88" i="9" s="1"/>
  <c r="C86" i="9"/>
  <c r="C95" i="9"/>
  <c r="D128" i="9"/>
  <c r="C6" i="7"/>
  <c r="E40" i="7"/>
  <c r="F6" i="7"/>
  <c r="H40" i="7"/>
  <c r="D6" i="7"/>
  <c r="D8" i="7" s="1"/>
  <c r="G6" i="7"/>
  <c r="C80" i="7"/>
  <c r="H30" i="7"/>
  <c r="H22" i="7"/>
  <c r="H19" i="7"/>
  <c r="H27" i="7"/>
  <c r="H38" i="7"/>
  <c r="H35" i="7"/>
  <c r="F80" i="7"/>
  <c r="G80" i="7"/>
  <c r="H21" i="7"/>
  <c r="H15" i="7"/>
  <c r="H18" i="7"/>
  <c r="H26" i="7"/>
  <c r="H34" i="7"/>
  <c r="H37" i="7"/>
  <c r="H23" i="7"/>
  <c r="H31" i="7"/>
  <c r="H5" i="6"/>
  <c r="D45" i="6"/>
  <c r="C13" i="6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D80" i="5"/>
  <c r="C8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D40" i="5"/>
  <c r="C40" i="5"/>
  <c r="D13" i="5"/>
  <c r="D45" i="5" s="1"/>
  <c r="E13" i="5"/>
  <c r="E45" i="5" s="1"/>
  <c r="C13" i="5"/>
  <c r="C45" i="5" s="1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K65" i="4"/>
  <c r="K66" i="4"/>
  <c r="K67" i="4"/>
  <c r="K68" i="4"/>
  <c r="K69" i="4"/>
  <c r="K70" i="4"/>
  <c r="K71" i="4"/>
  <c r="K72" i="4"/>
  <c r="K73" i="4"/>
  <c r="K74" i="4"/>
  <c r="K75" i="4"/>
  <c r="K76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E65" i="4"/>
  <c r="E66" i="4"/>
  <c r="E67" i="4"/>
  <c r="E68" i="4"/>
  <c r="E69" i="4"/>
  <c r="E70" i="4"/>
  <c r="E71" i="4"/>
  <c r="E72" i="4"/>
  <c r="E73" i="4"/>
  <c r="E74" i="4"/>
  <c r="E75" i="4"/>
  <c r="E76" i="4"/>
  <c r="C161" i="4"/>
  <c r="G159" i="4"/>
  <c r="C157" i="4"/>
  <c r="G155" i="4"/>
  <c r="C118" i="4"/>
  <c r="C110" i="4"/>
  <c r="C102" i="4"/>
  <c r="K79" i="4"/>
  <c r="H162" i="4"/>
  <c r="G162" i="4"/>
  <c r="D162" i="4"/>
  <c r="H79" i="4"/>
  <c r="D79" i="4"/>
  <c r="C79" i="4"/>
  <c r="E79" i="4" s="1"/>
  <c r="H161" i="4"/>
  <c r="G161" i="4"/>
  <c r="C78" i="4"/>
  <c r="K77" i="4"/>
  <c r="H160" i="4"/>
  <c r="G160" i="4"/>
  <c r="D160" i="4"/>
  <c r="C160" i="4"/>
  <c r="C77" i="4"/>
  <c r="H159" i="4"/>
  <c r="C159" i="4"/>
  <c r="H158" i="4"/>
  <c r="G158" i="4"/>
  <c r="D158" i="4"/>
  <c r="C75" i="4"/>
  <c r="H157" i="4"/>
  <c r="C74" i="4"/>
  <c r="D157" i="4"/>
  <c r="D74" i="4"/>
  <c r="H156" i="4"/>
  <c r="G156" i="4"/>
  <c r="D156" i="4"/>
  <c r="C156" i="4"/>
  <c r="C73" i="4"/>
  <c r="H155" i="4"/>
  <c r="D155" i="4"/>
  <c r="H154" i="4"/>
  <c r="G154" i="4"/>
  <c r="D154" i="4"/>
  <c r="C154" i="4"/>
  <c r="C71" i="4"/>
  <c r="H153" i="4"/>
  <c r="D153" i="4"/>
  <c r="C70" i="4"/>
  <c r="H152" i="4"/>
  <c r="G152" i="4"/>
  <c r="C152" i="4"/>
  <c r="H151" i="4"/>
  <c r="D151" i="4"/>
  <c r="C151" i="4"/>
  <c r="H150" i="4"/>
  <c r="G150" i="4"/>
  <c r="D150" i="4"/>
  <c r="C150" i="4"/>
  <c r="H149" i="4"/>
  <c r="G149" i="4"/>
  <c r="D149" i="4"/>
  <c r="C66" i="4"/>
  <c r="H148" i="4"/>
  <c r="G148" i="4"/>
  <c r="D148" i="4"/>
  <c r="C148" i="4"/>
  <c r="D65" i="4"/>
  <c r="K64" i="4"/>
  <c r="H147" i="4"/>
  <c r="G147" i="4"/>
  <c r="H64" i="4"/>
  <c r="D147" i="4"/>
  <c r="C147" i="4"/>
  <c r="D64" i="4"/>
  <c r="C64" i="4"/>
  <c r="E64" i="4" s="1"/>
  <c r="C63" i="4"/>
  <c r="K63" i="4"/>
  <c r="H146" i="4"/>
  <c r="G146" i="4"/>
  <c r="D146" i="4"/>
  <c r="C146" i="4"/>
  <c r="K62" i="4"/>
  <c r="H145" i="4"/>
  <c r="G145" i="4"/>
  <c r="D145" i="4"/>
  <c r="C145" i="4"/>
  <c r="D62" i="4"/>
  <c r="C62" i="4"/>
  <c r="E62" i="4" s="1"/>
  <c r="C61" i="4"/>
  <c r="K61" i="4"/>
  <c r="H144" i="4"/>
  <c r="G144" i="4"/>
  <c r="D144" i="4"/>
  <c r="C144" i="4"/>
  <c r="K60" i="4"/>
  <c r="H143" i="4"/>
  <c r="G143" i="4"/>
  <c r="D143" i="4"/>
  <c r="C143" i="4"/>
  <c r="D60" i="4"/>
  <c r="C60" i="4"/>
  <c r="E60" i="4" s="1"/>
  <c r="H142" i="4"/>
  <c r="G142" i="4"/>
  <c r="D142" i="4"/>
  <c r="C142" i="4"/>
  <c r="K58" i="4"/>
  <c r="H141" i="4"/>
  <c r="G141" i="4"/>
  <c r="D141" i="4"/>
  <c r="C141" i="4"/>
  <c r="C58" i="4"/>
  <c r="H140" i="4"/>
  <c r="G140" i="4"/>
  <c r="D140" i="4"/>
  <c r="C140" i="4"/>
  <c r="K56" i="4"/>
  <c r="H139" i="4"/>
  <c r="G139" i="4"/>
  <c r="D139" i="4"/>
  <c r="C139" i="4"/>
  <c r="C56" i="4"/>
  <c r="H138" i="4"/>
  <c r="G138" i="4"/>
  <c r="D138" i="4"/>
  <c r="C138" i="4"/>
  <c r="K54" i="4"/>
  <c r="H137" i="4"/>
  <c r="G137" i="4"/>
  <c r="D137" i="4"/>
  <c r="C137" i="4"/>
  <c r="C54" i="4"/>
  <c r="H136" i="4"/>
  <c r="G136" i="4"/>
  <c r="D136" i="4"/>
  <c r="C136" i="4"/>
  <c r="K52" i="4"/>
  <c r="H135" i="4"/>
  <c r="G135" i="4"/>
  <c r="D135" i="4"/>
  <c r="C135" i="4"/>
  <c r="C52" i="4"/>
  <c r="H134" i="4"/>
  <c r="G134" i="4"/>
  <c r="D134" i="4"/>
  <c r="C134" i="4"/>
  <c r="K50" i="4"/>
  <c r="H133" i="4"/>
  <c r="G133" i="4"/>
  <c r="D133" i="4"/>
  <c r="H50" i="4"/>
  <c r="C50" i="4"/>
  <c r="H132" i="4"/>
  <c r="G132" i="4"/>
  <c r="D132" i="4"/>
  <c r="C132" i="4"/>
  <c r="K48" i="4"/>
  <c r="H131" i="4"/>
  <c r="G131" i="4"/>
  <c r="D131" i="4"/>
  <c r="C131" i="4"/>
  <c r="C48" i="4"/>
  <c r="N47" i="4"/>
  <c r="H130" i="4"/>
  <c r="G130" i="4"/>
  <c r="D130" i="4"/>
  <c r="C130" i="4"/>
  <c r="K46" i="4"/>
  <c r="D46" i="4"/>
  <c r="D129" i="4"/>
  <c r="C46" i="4"/>
  <c r="G45" i="4"/>
  <c r="N39" i="4"/>
  <c r="H121" i="4"/>
  <c r="G121" i="4"/>
  <c r="D121" i="4"/>
  <c r="C121" i="4"/>
  <c r="N38" i="4"/>
  <c r="K38" i="4"/>
  <c r="H120" i="4"/>
  <c r="G120" i="4"/>
  <c r="D120" i="4"/>
  <c r="C120" i="4"/>
  <c r="C38" i="4"/>
  <c r="N37" i="4"/>
  <c r="H119" i="4"/>
  <c r="G119" i="4"/>
  <c r="D119" i="4"/>
  <c r="C119" i="4"/>
  <c r="N36" i="4"/>
  <c r="K36" i="4"/>
  <c r="H118" i="4"/>
  <c r="G118" i="4"/>
  <c r="D118" i="4"/>
  <c r="C36" i="4"/>
  <c r="N35" i="4"/>
  <c r="H117" i="4"/>
  <c r="G117" i="4"/>
  <c r="D117" i="4"/>
  <c r="C117" i="4"/>
  <c r="N34" i="4"/>
  <c r="K34" i="4"/>
  <c r="H116" i="4"/>
  <c r="G116" i="4"/>
  <c r="D116" i="4"/>
  <c r="C116" i="4"/>
  <c r="C34" i="4"/>
  <c r="N33" i="4"/>
  <c r="H115" i="4"/>
  <c r="G115" i="4"/>
  <c r="D115" i="4"/>
  <c r="C115" i="4"/>
  <c r="N32" i="4"/>
  <c r="K32" i="4"/>
  <c r="H114" i="4"/>
  <c r="G114" i="4"/>
  <c r="D114" i="4"/>
  <c r="C114" i="4"/>
  <c r="C32" i="4"/>
  <c r="N31" i="4"/>
  <c r="H113" i="4"/>
  <c r="G113" i="4"/>
  <c r="D113" i="4"/>
  <c r="C113" i="4"/>
  <c r="N30" i="4"/>
  <c r="H112" i="4"/>
  <c r="G112" i="4"/>
  <c r="D112" i="4"/>
  <c r="C112" i="4"/>
  <c r="C30" i="4"/>
  <c r="N29" i="4"/>
  <c r="H111" i="4"/>
  <c r="G111" i="4"/>
  <c r="D111" i="4"/>
  <c r="C111" i="4"/>
  <c r="N28" i="4"/>
  <c r="H110" i="4"/>
  <c r="G110" i="4"/>
  <c r="D110" i="4"/>
  <c r="C28" i="4"/>
  <c r="N27" i="4"/>
  <c r="H109" i="4"/>
  <c r="G109" i="4"/>
  <c r="D109" i="4"/>
  <c r="C109" i="4"/>
  <c r="N26" i="4"/>
  <c r="H108" i="4"/>
  <c r="G108" i="4"/>
  <c r="D108" i="4"/>
  <c r="C108" i="4"/>
  <c r="N25" i="4"/>
  <c r="H107" i="4"/>
  <c r="G107" i="4"/>
  <c r="D107" i="4"/>
  <c r="C107" i="4"/>
  <c r="N24" i="4"/>
  <c r="H106" i="4"/>
  <c r="G106" i="4"/>
  <c r="D106" i="4"/>
  <c r="C24" i="4"/>
  <c r="N23" i="4"/>
  <c r="H105" i="4"/>
  <c r="G105" i="4"/>
  <c r="D105" i="4"/>
  <c r="C105" i="4"/>
  <c r="N22" i="4"/>
  <c r="H104" i="4"/>
  <c r="G104" i="4"/>
  <c r="D104" i="4"/>
  <c r="C104" i="4"/>
  <c r="N21" i="4"/>
  <c r="H103" i="4"/>
  <c r="G103" i="4"/>
  <c r="D103" i="4"/>
  <c r="C103" i="4"/>
  <c r="N20" i="4"/>
  <c r="H102" i="4"/>
  <c r="G102" i="4"/>
  <c r="D102" i="4"/>
  <c r="C20" i="4"/>
  <c r="N19" i="4"/>
  <c r="H101" i="4"/>
  <c r="G101" i="4"/>
  <c r="D101" i="4"/>
  <c r="C101" i="4"/>
  <c r="N18" i="4"/>
  <c r="H100" i="4"/>
  <c r="G100" i="4"/>
  <c r="D100" i="4"/>
  <c r="C100" i="4"/>
  <c r="N17" i="4"/>
  <c r="H99" i="4"/>
  <c r="G99" i="4"/>
  <c r="D99" i="4"/>
  <c r="C99" i="4"/>
  <c r="N16" i="4"/>
  <c r="H98" i="4"/>
  <c r="G98" i="4"/>
  <c r="D98" i="4"/>
  <c r="C16" i="4"/>
  <c r="N15" i="4"/>
  <c r="H97" i="4"/>
  <c r="G97" i="4"/>
  <c r="D97" i="4"/>
  <c r="C97" i="4"/>
  <c r="N14" i="4"/>
  <c r="L40" i="4"/>
  <c r="H96" i="4"/>
  <c r="G96" i="4"/>
  <c r="D96" i="4"/>
  <c r="C96" i="4"/>
  <c r="J5" i="4"/>
  <c r="J45" i="4" s="1"/>
  <c r="G5" i="4"/>
  <c r="G13" i="4" s="1"/>
  <c r="F5" i="4"/>
  <c r="F45" i="4" s="1"/>
  <c r="H5" i="4"/>
  <c r="D86" i="4"/>
  <c r="C86" i="4"/>
  <c r="E77" i="3"/>
  <c r="E76" i="3"/>
  <c r="E75" i="3"/>
  <c r="E73" i="3"/>
  <c r="E72" i="3"/>
  <c r="E71" i="3"/>
  <c r="E68" i="3"/>
  <c r="E67" i="3"/>
  <c r="E64" i="3"/>
  <c r="E63" i="3"/>
  <c r="E62" i="3"/>
  <c r="E60" i="3"/>
  <c r="E59" i="3"/>
  <c r="E58" i="3"/>
  <c r="E56" i="3"/>
  <c r="E55" i="3"/>
  <c r="E54" i="3"/>
  <c r="E52" i="3"/>
  <c r="E51" i="3"/>
  <c r="E50" i="3"/>
  <c r="E48" i="3"/>
  <c r="E47" i="3"/>
  <c r="D80" i="3"/>
  <c r="E45" i="3"/>
  <c r="E39" i="3"/>
  <c r="E37" i="3"/>
  <c r="E36" i="3"/>
  <c r="E33" i="3"/>
  <c r="E31" i="3"/>
  <c r="E29" i="3"/>
  <c r="E28" i="3"/>
  <c r="E25" i="3"/>
  <c r="E23" i="3"/>
  <c r="E20" i="3"/>
  <c r="E17" i="3"/>
  <c r="D40" i="3"/>
  <c r="E13" i="3"/>
  <c r="D13" i="3"/>
  <c r="C45" i="3"/>
  <c r="E87" i="9" l="1"/>
  <c r="C8" i="9"/>
  <c r="C186" i="9" s="1"/>
  <c r="E7" i="9"/>
  <c r="D89" i="9"/>
  <c r="E89" i="9" s="1"/>
  <c r="D186" i="9"/>
  <c r="C7" i="7"/>
  <c r="E7" i="7" s="1"/>
  <c r="E80" i="7"/>
  <c r="G7" i="7"/>
  <c r="H6" i="7"/>
  <c r="H80" i="7"/>
  <c r="F7" i="7"/>
  <c r="H7" i="7" s="1"/>
  <c r="C8" i="7"/>
  <c r="E8" i="7" s="1"/>
  <c r="E6" i="7"/>
  <c r="I5" i="4"/>
  <c r="L5" i="4" s="1"/>
  <c r="M5" i="4"/>
  <c r="M45" i="4" s="1"/>
  <c r="E45" i="6"/>
  <c r="H13" i="6"/>
  <c r="H45" i="6"/>
  <c r="D13" i="6"/>
  <c r="E13" i="6"/>
  <c r="F5" i="6"/>
  <c r="G5" i="6"/>
  <c r="C45" i="6"/>
  <c r="C7" i="5"/>
  <c r="E80" i="5"/>
  <c r="C6" i="5"/>
  <c r="E40" i="5"/>
  <c r="D7" i="5"/>
  <c r="E7" i="5" s="1"/>
  <c r="D6" i="5"/>
  <c r="E14" i="5"/>
  <c r="H13" i="4"/>
  <c r="K5" i="4"/>
  <c r="H45" i="4"/>
  <c r="G122" i="4"/>
  <c r="L6" i="4"/>
  <c r="N40" i="4"/>
  <c r="L45" i="4"/>
  <c r="L13" i="4"/>
  <c r="E46" i="4"/>
  <c r="E54" i="4"/>
  <c r="E61" i="4"/>
  <c r="M40" i="4"/>
  <c r="F40" i="4"/>
  <c r="L80" i="4"/>
  <c r="H47" i="4"/>
  <c r="D48" i="4"/>
  <c r="E48" i="4" s="1"/>
  <c r="H49" i="4"/>
  <c r="D50" i="4"/>
  <c r="E50" i="4" s="1"/>
  <c r="H51" i="4"/>
  <c r="D52" i="4"/>
  <c r="E52" i="4" s="1"/>
  <c r="H53" i="4"/>
  <c r="D54" i="4"/>
  <c r="H55" i="4"/>
  <c r="D56" i="4"/>
  <c r="E56" i="4" s="1"/>
  <c r="H57" i="4"/>
  <c r="D58" i="4"/>
  <c r="E58" i="4" s="1"/>
  <c r="H59" i="4"/>
  <c r="H61" i="4"/>
  <c r="H63" i="4"/>
  <c r="C67" i="4"/>
  <c r="D71" i="4"/>
  <c r="G151" i="4"/>
  <c r="D152" i="4"/>
  <c r="D69" i="4"/>
  <c r="C13" i="4"/>
  <c r="D122" i="4"/>
  <c r="C15" i="4"/>
  <c r="K15" i="4"/>
  <c r="C17" i="4"/>
  <c r="K17" i="4"/>
  <c r="C19" i="4"/>
  <c r="K19" i="4"/>
  <c r="C21" i="4"/>
  <c r="K21" i="4"/>
  <c r="C23" i="4"/>
  <c r="K23" i="4"/>
  <c r="C25" i="4"/>
  <c r="K25" i="4"/>
  <c r="C27" i="4"/>
  <c r="K27" i="4"/>
  <c r="C29" i="4"/>
  <c r="K29" i="4"/>
  <c r="C31" i="4"/>
  <c r="K31" i="4"/>
  <c r="C33" i="4"/>
  <c r="K33" i="4"/>
  <c r="C35" i="4"/>
  <c r="K35" i="4"/>
  <c r="C37" i="4"/>
  <c r="K37" i="4"/>
  <c r="C39" i="4"/>
  <c r="K39" i="4"/>
  <c r="G40" i="4"/>
  <c r="I45" i="4"/>
  <c r="M80" i="4"/>
  <c r="D67" i="4"/>
  <c r="C68" i="4"/>
  <c r="D159" i="4"/>
  <c r="D76" i="4"/>
  <c r="I13" i="4"/>
  <c r="J13" i="4"/>
  <c r="E86" i="4"/>
  <c r="C95" i="4"/>
  <c r="F86" i="4"/>
  <c r="D95" i="4"/>
  <c r="D13" i="4"/>
  <c r="H14" i="4"/>
  <c r="D15" i="4"/>
  <c r="E15" i="4" s="1"/>
  <c r="H16" i="4"/>
  <c r="D17" i="4"/>
  <c r="E17" i="4" s="1"/>
  <c r="H18" i="4"/>
  <c r="D19" i="4"/>
  <c r="E19" i="4" s="1"/>
  <c r="H20" i="4"/>
  <c r="D21" i="4"/>
  <c r="E21" i="4" s="1"/>
  <c r="H22" i="4"/>
  <c r="D23" i="4"/>
  <c r="E23" i="4" s="1"/>
  <c r="H24" i="4"/>
  <c r="D25" i="4"/>
  <c r="E25" i="4" s="1"/>
  <c r="H26" i="4"/>
  <c r="D27" i="4"/>
  <c r="E27" i="4" s="1"/>
  <c r="H28" i="4"/>
  <c r="D29" i="4"/>
  <c r="E29" i="4" s="1"/>
  <c r="H30" i="4"/>
  <c r="D31" i="4"/>
  <c r="E31" i="4" s="1"/>
  <c r="H32" i="4"/>
  <c r="D33" i="4"/>
  <c r="E33" i="4" s="1"/>
  <c r="H34" i="4"/>
  <c r="D35" i="4"/>
  <c r="E35" i="4" s="1"/>
  <c r="H36" i="4"/>
  <c r="D37" i="4"/>
  <c r="E37" i="4" s="1"/>
  <c r="H38" i="4"/>
  <c r="D39" i="4"/>
  <c r="E39" i="4" s="1"/>
  <c r="F80" i="4"/>
  <c r="N46" i="4"/>
  <c r="D68" i="4"/>
  <c r="G153" i="4"/>
  <c r="D72" i="4"/>
  <c r="C133" i="4"/>
  <c r="C149" i="4"/>
  <c r="E13" i="4"/>
  <c r="M13" i="4"/>
  <c r="I40" i="4"/>
  <c r="C45" i="4"/>
  <c r="C47" i="4"/>
  <c r="K47" i="4"/>
  <c r="C49" i="4"/>
  <c r="K49" i="4"/>
  <c r="C51" i="4"/>
  <c r="E51" i="4" s="1"/>
  <c r="K51" i="4"/>
  <c r="C53" i="4"/>
  <c r="E53" i="4" s="1"/>
  <c r="K53" i="4"/>
  <c r="C55" i="4"/>
  <c r="K55" i="4"/>
  <c r="C57" i="4"/>
  <c r="E57" i="4" s="1"/>
  <c r="K57" i="4"/>
  <c r="C59" i="4"/>
  <c r="E59" i="4" s="1"/>
  <c r="K59" i="4"/>
  <c r="C65" i="4"/>
  <c r="C72" i="4"/>
  <c r="C98" i="4"/>
  <c r="C106" i="4"/>
  <c r="C122" i="4"/>
  <c r="F13" i="4"/>
  <c r="J40" i="4"/>
  <c r="D45" i="4"/>
  <c r="H46" i="4"/>
  <c r="D47" i="4"/>
  <c r="D80" i="4" s="1"/>
  <c r="H48" i="4"/>
  <c r="D49" i="4"/>
  <c r="D51" i="4"/>
  <c r="H52" i="4"/>
  <c r="D53" i="4"/>
  <c r="H54" i="4"/>
  <c r="D55" i="4"/>
  <c r="H56" i="4"/>
  <c r="D57" i="4"/>
  <c r="H58" i="4"/>
  <c r="D59" i="4"/>
  <c r="H60" i="4"/>
  <c r="D61" i="4"/>
  <c r="H62" i="4"/>
  <c r="D63" i="4"/>
  <c r="E63" i="4" s="1"/>
  <c r="K16" i="4"/>
  <c r="C18" i="4"/>
  <c r="K18" i="4"/>
  <c r="K20" i="4"/>
  <c r="C22" i="4"/>
  <c r="K22" i="4"/>
  <c r="K24" i="4"/>
  <c r="C26" i="4"/>
  <c r="K26" i="4"/>
  <c r="K28" i="4"/>
  <c r="K30" i="4"/>
  <c r="E45" i="4"/>
  <c r="G129" i="4"/>
  <c r="I80" i="4"/>
  <c r="D66" i="4"/>
  <c r="C69" i="4"/>
  <c r="D70" i="4"/>
  <c r="G80" i="4"/>
  <c r="D78" i="4"/>
  <c r="E78" i="4" s="1"/>
  <c r="D161" i="4"/>
  <c r="H122" i="4"/>
  <c r="C14" i="4"/>
  <c r="K14" i="4"/>
  <c r="D14" i="4"/>
  <c r="H15" i="4"/>
  <c r="D16" i="4"/>
  <c r="E16" i="4" s="1"/>
  <c r="H17" i="4"/>
  <c r="D18" i="4"/>
  <c r="E18" i="4" s="1"/>
  <c r="H19" i="4"/>
  <c r="D20" i="4"/>
  <c r="E20" i="4" s="1"/>
  <c r="H21" i="4"/>
  <c r="D22" i="4"/>
  <c r="H23" i="4"/>
  <c r="D24" i="4"/>
  <c r="E24" i="4" s="1"/>
  <c r="H25" i="4"/>
  <c r="D26" i="4"/>
  <c r="E26" i="4" s="1"/>
  <c r="H27" i="4"/>
  <c r="D28" i="4"/>
  <c r="E28" i="4" s="1"/>
  <c r="H29" i="4"/>
  <c r="D30" i="4"/>
  <c r="E30" i="4" s="1"/>
  <c r="H31" i="4"/>
  <c r="D32" i="4"/>
  <c r="E32" i="4" s="1"/>
  <c r="H33" i="4"/>
  <c r="D34" i="4"/>
  <c r="E34" i="4" s="1"/>
  <c r="H35" i="4"/>
  <c r="D36" i="4"/>
  <c r="E36" i="4" s="1"/>
  <c r="H37" i="4"/>
  <c r="D38" i="4"/>
  <c r="E38" i="4" s="1"/>
  <c r="H39" i="4"/>
  <c r="H129" i="4"/>
  <c r="J80" i="4"/>
  <c r="E77" i="4"/>
  <c r="C129" i="4"/>
  <c r="C153" i="4"/>
  <c r="D75" i="4"/>
  <c r="D77" i="4"/>
  <c r="C158" i="4"/>
  <c r="C162" i="4"/>
  <c r="C76" i="4"/>
  <c r="K78" i="4"/>
  <c r="C155" i="4"/>
  <c r="G157" i="4"/>
  <c r="D73" i="4"/>
  <c r="D6" i="3"/>
  <c r="D7" i="3"/>
  <c r="E14" i="3"/>
  <c r="E22" i="3"/>
  <c r="E30" i="3"/>
  <c r="E69" i="3"/>
  <c r="E19" i="3"/>
  <c r="E27" i="3"/>
  <c r="E38" i="3"/>
  <c r="C40" i="3"/>
  <c r="E49" i="3"/>
  <c r="E53" i="3"/>
  <c r="E57" i="3"/>
  <c r="E61" i="3"/>
  <c r="E65" i="3"/>
  <c r="E70" i="3"/>
  <c r="E74" i="3"/>
  <c r="E78" i="3"/>
  <c r="D45" i="3"/>
  <c r="E16" i="3"/>
  <c r="E24" i="3"/>
  <c r="E32" i="3"/>
  <c r="E35" i="3"/>
  <c r="E66" i="3"/>
  <c r="E21" i="3"/>
  <c r="E46" i="3"/>
  <c r="E79" i="3"/>
  <c r="C80" i="3"/>
  <c r="C13" i="3"/>
  <c r="E18" i="3"/>
  <c r="E26" i="3"/>
  <c r="E34" i="3"/>
  <c r="E15" i="3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D208" i="2"/>
  <c r="C208" i="2"/>
  <c r="E173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D167" i="2"/>
  <c r="C167" i="2"/>
  <c r="E140" i="2"/>
  <c r="E132" i="2"/>
  <c r="C132" i="2"/>
  <c r="E123" i="2"/>
  <c r="E122" i="2"/>
  <c r="E120" i="2"/>
  <c r="E117" i="2"/>
  <c r="E115" i="2"/>
  <c r="E114" i="2"/>
  <c r="E112" i="2"/>
  <c r="E109" i="2"/>
  <c r="E107" i="2"/>
  <c r="E106" i="2"/>
  <c r="E103" i="2"/>
  <c r="E93" i="2"/>
  <c r="E92" i="2"/>
  <c r="D96" i="2"/>
  <c r="F91" i="2"/>
  <c r="F90" i="2"/>
  <c r="E89" i="2"/>
  <c r="C96" i="2"/>
  <c r="E86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D80" i="2"/>
  <c r="C80" i="2"/>
  <c r="E45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3" i="2"/>
  <c r="C13" i="2"/>
  <c r="D103" i="2"/>
  <c r="G103" i="2" s="1"/>
  <c r="C103" i="2"/>
  <c r="F103" i="2" s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C207" i="1"/>
  <c r="E172" i="1"/>
  <c r="D172" i="1"/>
  <c r="C172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D167" i="1"/>
  <c r="C167" i="1"/>
  <c r="E140" i="1"/>
  <c r="D140" i="1"/>
  <c r="C140" i="1"/>
  <c r="C139" i="1"/>
  <c r="C171" i="1" s="1"/>
  <c r="E132" i="1"/>
  <c r="D132" i="1"/>
  <c r="C132" i="1"/>
  <c r="E122" i="1"/>
  <c r="E120" i="1"/>
  <c r="F120" i="1"/>
  <c r="E119" i="1"/>
  <c r="E117" i="1"/>
  <c r="E114" i="1"/>
  <c r="E111" i="1"/>
  <c r="E108" i="1"/>
  <c r="E107" i="1"/>
  <c r="F106" i="1"/>
  <c r="E105" i="1"/>
  <c r="C126" i="1"/>
  <c r="F103" i="1"/>
  <c r="E103" i="1"/>
  <c r="D103" i="1"/>
  <c r="G103" i="1" s="1"/>
  <c r="C103" i="1"/>
  <c r="C96" i="1"/>
  <c r="F93" i="1"/>
  <c r="E92" i="1"/>
  <c r="F91" i="1"/>
  <c r="E90" i="1"/>
  <c r="F90" i="1"/>
  <c r="F88" i="1"/>
  <c r="G86" i="1"/>
  <c r="F86" i="1"/>
  <c r="E86" i="1"/>
  <c r="D86" i="1"/>
  <c r="C86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C80" i="1"/>
  <c r="E47" i="1"/>
  <c r="E46" i="1"/>
  <c r="E45" i="1"/>
  <c r="D45" i="1"/>
  <c r="C45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C40" i="1"/>
  <c r="E13" i="1"/>
  <c r="D13" i="1"/>
  <c r="C13" i="1"/>
  <c r="E8" i="9" l="1"/>
  <c r="E186" i="9" s="1"/>
  <c r="G8" i="7"/>
  <c r="F8" i="7"/>
  <c r="H8" i="7" s="1"/>
  <c r="F45" i="6"/>
  <c r="I5" i="6"/>
  <c r="F13" i="6"/>
  <c r="G45" i="6"/>
  <c r="J5" i="6"/>
  <c r="G13" i="6"/>
  <c r="C8" i="5"/>
  <c r="E6" i="5"/>
  <c r="D8" i="5"/>
  <c r="E8" i="5" s="1"/>
  <c r="D7" i="4"/>
  <c r="K40" i="4"/>
  <c r="I6" i="4"/>
  <c r="G7" i="4"/>
  <c r="H7" i="4" s="1"/>
  <c r="D128" i="4"/>
  <c r="I87" i="4"/>
  <c r="G87" i="4"/>
  <c r="E22" i="4"/>
  <c r="E49" i="4"/>
  <c r="C163" i="4"/>
  <c r="I170" i="4"/>
  <c r="E170" i="4"/>
  <c r="C128" i="4"/>
  <c r="L8" i="4"/>
  <c r="G163" i="4"/>
  <c r="H86" i="4"/>
  <c r="F87" i="4"/>
  <c r="D87" i="4"/>
  <c r="C40" i="4"/>
  <c r="E55" i="4"/>
  <c r="E47" i="4"/>
  <c r="G86" i="4"/>
  <c r="N80" i="4"/>
  <c r="L7" i="4"/>
  <c r="C80" i="4"/>
  <c r="H80" i="4"/>
  <c r="F7" i="4"/>
  <c r="M7" i="4"/>
  <c r="N7" i="4" s="1"/>
  <c r="H40" i="4"/>
  <c r="F6" i="4"/>
  <c r="F8" i="4" s="1"/>
  <c r="H163" i="4"/>
  <c r="J87" i="4"/>
  <c r="H87" i="4"/>
  <c r="D163" i="4"/>
  <c r="M6" i="4"/>
  <c r="N5" i="4"/>
  <c r="K45" i="4"/>
  <c r="K13" i="4"/>
  <c r="D40" i="4"/>
  <c r="E14" i="4"/>
  <c r="E87" i="4"/>
  <c r="C87" i="4"/>
  <c r="J7" i="4"/>
  <c r="K80" i="4"/>
  <c r="I7" i="4"/>
  <c r="J6" i="4"/>
  <c r="G6" i="4"/>
  <c r="E40" i="3"/>
  <c r="C6" i="3"/>
  <c r="E6" i="3"/>
  <c r="D8" i="3"/>
  <c r="E7" i="3"/>
  <c r="E80" i="3"/>
  <c r="C7" i="3"/>
  <c r="C133" i="2"/>
  <c r="C135" i="2" s="1"/>
  <c r="G93" i="2"/>
  <c r="E167" i="2"/>
  <c r="D133" i="2"/>
  <c r="F92" i="2"/>
  <c r="F89" i="2"/>
  <c r="F93" i="2"/>
  <c r="E96" i="2"/>
  <c r="D134" i="2"/>
  <c r="E134" i="2" s="1"/>
  <c r="E208" i="2"/>
  <c r="F109" i="2"/>
  <c r="G90" i="2"/>
  <c r="G88" i="2"/>
  <c r="G92" i="2"/>
  <c r="F113" i="2"/>
  <c r="F117" i="2"/>
  <c r="E80" i="2"/>
  <c r="C7" i="2"/>
  <c r="F105" i="2"/>
  <c r="F110" i="2"/>
  <c r="F119" i="2"/>
  <c r="C134" i="2"/>
  <c r="D7" i="2"/>
  <c r="G89" i="2"/>
  <c r="F121" i="2"/>
  <c r="C40" i="2"/>
  <c r="D40" i="2"/>
  <c r="E91" i="2"/>
  <c r="C126" i="2"/>
  <c r="F118" i="2" s="1"/>
  <c r="D132" i="2"/>
  <c r="E141" i="2"/>
  <c r="E46" i="2"/>
  <c r="E88" i="2"/>
  <c r="E111" i="2"/>
  <c r="E119" i="2"/>
  <c r="D126" i="2"/>
  <c r="C173" i="2"/>
  <c r="C86" i="2"/>
  <c r="F86" i="2" s="1"/>
  <c r="F88" i="2"/>
  <c r="G91" i="2"/>
  <c r="E108" i="2"/>
  <c r="E116" i="2"/>
  <c r="D173" i="2"/>
  <c r="D86" i="2"/>
  <c r="G86" i="2" s="1"/>
  <c r="E90" i="2"/>
  <c r="E105" i="2"/>
  <c r="E113" i="2"/>
  <c r="E121" i="2"/>
  <c r="C140" i="2"/>
  <c r="C45" i="2"/>
  <c r="E47" i="2"/>
  <c r="E110" i="2"/>
  <c r="E118" i="2"/>
  <c r="D140" i="2"/>
  <c r="D45" i="2"/>
  <c r="F122" i="1"/>
  <c r="F111" i="1"/>
  <c r="F116" i="1"/>
  <c r="F113" i="1"/>
  <c r="E126" i="1"/>
  <c r="F119" i="1"/>
  <c r="F108" i="1"/>
  <c r="F112" i="1"/>
  <c r="F123" i="1"/>
  <c r="F109" i="1"/>
  <c r="F117" i="1"/>
  <c r="E167" i="1"/>
  <c r="D133" i="1"/>
  <c r="C133" i="1"/>
  <c r="C135" i="1" s="1"/>
  <c r="C98" i="1"/>
  <c r="F107" i="1"/>
  <c r="I107" i="1" s="1"/>
  <c r="F110" i="1"/>
  <c r="F114" i="1"/>
  <c r="F118" i="1"/>
  <c r="F121" i="1"/>
  <c r="C134" i="1"/>
  <c r="C7" i="1"/>
  <c r="G110" i="1"/>
  <c r="G118" i="1"/>
  <c r="C6" i="1"/>
  <c r="C8" i="1" s="1"/>
  <c r="F96" i="1"/>
  <c r="F115" i="1"/>
  <c r="D80" i="1"/>
  <c r="E80" i="1" s="1"/>
  <c r="E89" i="1"/>
  <c r="F92" i="1"/>
  <c r="D96" i="1"/>
  <c r="G93" i="1" s="1"/>
  <c r="E113" i="1"/>
  <c r="E116" i="1"/>
  <c r="G122" i="1"/>
  <c r="D126" i="1"/>
  <c r="E48" i="1"/>
  <c r="F89" i="1"/>
  <c r="E96" i="1"/>
  <c r="E110" i="1"/>
  <c r="E121" i="1"/>
  <c r="D40" i="1"/>
  <c r="E91" i="1"/>
  <c r="E106" i="1"/>
  <c r="E118" i="1"/>
  <c r="E88" i="1"/>
  <c r="E112" i="1"/>
  <c r="E115" i="1"/>
  <c r="E123" i="1"/>
  <c r="D207" i="1"/>
  <c r="E93" i="1"/>
  <c r="E109" i="1"/>
  <c r="F105" i="1"/>
  <c r="F88" i="4" l="1"/>
  <c r="D88" i="4"/>
  <c r="C6" i="4"/>
  <c r="E40" i="4"/>
  <c r="D89" i="4"/>
  <c r="K6" i="4"/>
  <c r="J8" i="4"/>
  <c r="I89" i="4"/>
  <c r="G88" i="4"/>
  <c r="I88" i="4"/>
  <c r="H6" i="4"/>
  <c r="G8" i="4"/>
  <c r="H8" i="4" s="1"/>
  <c r="D6" i="4"/>
  <c r="G89" i="4"/>
  <c r="I8" i="4"/>
  <c r="E80" i="4"/>
  <c r="C7" i="4"/>
  <c r="E7" i="4" s="1"/>
  <c r="K7" i="4"/>
  <c r="H88" i="4"/>
  <c r="H89" i="4" s="1"/>
  <c r="J88" i="4"/>
  <c r="C89" i="4"/>
  <c r="E88" i="4"/>
  <c r="E89" i="4"/>
  <c r="C88" i="4"/>
  <c r="M8" i="4"/>
  <c r="N8" i="4" s="1"/>
  <c r="N6" i="4"/>
  <c r="N45" i="4"/>
  <c r="N13" i="4"/>
  <c r="Q80" i="4"/>
  <c r="G95" i="4"/>
  <c r="G128" i="4" s="1"/>
  <c r="I86" i="4"/>
  <c r="H95" i="4"/>
  <c r="H128" i="4" s="1"/>
  <c r="J86" i="4"/>
  <c r="C8" i="3"/>
  <c r="E8" i="3" s="1"/>
  <c r="G118" i="2"/>
  <c r="G110" i="2"/>
  <c r="G123" i="2"/>
  <c r="G115" i="2"/>
  <c r="G119" i="2"/>
  <c r="G111" i="2"/>
  <c r="G107" i="2"/>
  <c r="G117" i="2"/>
  <c r="G109" i="2"/>
  <c r="G96" i="2"/>
  <c r="G105" i="2"/>
  <c r="D6" i="2"/>
  <c r="G112" i="2"/>
  <c r="G122" i="2"/>
  <c r="G108" i="2"/>
  <c r="G120" i="2"/>
  <c r="G121" i="2"/>
  <c r="F96" i="2"/>
  <c r="G113" i="2"/>
  <c r="E7" i="2"/>
  <c r="G114" i="2"/>
  <c r="C6" i="2"/>
  <c r="C8" i="2" s="1"/>
  <c r="E40" i="2"/>
  <c r="F123" i="2"/>
  <c r="F115" i="2"/>
  <c r="F107" i="2"/>
  <c r="F112" i="2"/>
  <c r="F116" i="2"/>
  <c r="F108" i="2"/>
  <c r="F120" i="2"/>
  <c r="E126" i="2"/>
  <c r="F122" i="2"/>
  <c r="F114" i="2"/>
  <c r="F106" i="2"/>
  <c r="F126" i="2" s="1"/>
  <c r="G106" i="2"/>
  <c r="G116" i="2"/>
  <c r="E133" i="2"/>
  <c r="D135" i="2"/>
  <c r="E135" i="2" s="1"/>
  <c r="F111" i="2"/>
  <c r="G114" i="1"/>
  <c r="H114" i="1" s="1"/>
  <c r="G117" i="1"/>
  <c r="G105" i="1"/>
  <c r="G119" i="1"/>
  <c r="G108" i="1"/>
  <c r="G107" i="1"/>
  <c r="G111" i="1"/>
  <c r="G121" i="1"/>
  <c r="G120" i="1"/>
  <c r="D6" i="1"/>
  <c r="E40" i="1"/>
  <c r="G91" i="1"/>
  <c r="G106" i="1"/>
  <c r="E207" i="1"/>
  <c r="D134" i="1"/>
  <c r="E134" i="1" s="1"/>
  <c r="G90" i="1"/>
  <c r="D98" i="1"/>
  <c r="G92" i="1"/>
  <c r="G123" i="1"/>
  <c r="G112" i="1"/>
  <c r="G116" i="1"/>
  <c r="G89" i="1"/>
  <c r="G113" i="1"/>
  <c r="E133" i="1"/>
  <c r="D135" i="1"/>
  <c r="E135" i="1" s="1"/>
  <c r="F126" i="1"/>
  <c r="D7" i="1"/>
  <c r="E7" i="1" s="1"/>
  <c r="G88" i="1"/>
  <c r="G109" i="1"/>
  <c r="G115" i="1"/>
  <c r="D8" i="4" l="1"/>
  <c r="E6" i="4"/>
  <c r="C8" i="4"/>
  <c r="I169" i="4"/>
  <c r="J89" i="4"/>
  <c r="E169" i="4"/>
  <c r="F89" i="4"/>
  <c r="K8" i="4"/>
  <c r="G126" i="2"/>
  <c r="D8" i="2"/>
  <c r="E8" i="2" s="1"/>
  <c r="E6" i="2"/>
  <c r="J107" i="1"/>
  <c r="K107" i="1" s="1"/>
  <c r="D8" i="1"/>
  <c r="E8" i="1" s="1"/>
  <c r="E6" i="1"/>
  <c r="G96" i="1"/>
  <c r="G126" i="1"/>
  <c r="H68" i="6" l="1"/>
  <c r="H49" i="6"/>
  <c r="E59" i="6"/>
  <c r="H50" i="6"/>
  <c r="E66" i="6"/>
  <c r="H47" i="6"/>
  <c r="H79" i="6"/>
  <c r="H78" i="6"/>
  <c r="H60" i="6"/>
  <c r="E70" i="6"/>
  <c r="E67" i="6"/>
  <c r="E62" i="6"/>
  <c r="E72" i="6"/>
  <c r="H48" i="6"/>
  <c r="E48" i="6"/>
  <c r="H55" i="6"/>
  <c r="E57" i="6"/>
  <c r="E55" i="6"/>
  <c r="H59" i="6"/>
  <c r="H52" i="6"/>
  <c r="H56" i="6"/>
  <c r="H62" i="6"/>
  <c r="H75" i="6"/>
  <c r="E77" i="6"/>
  <c r="E68" i="6"/>
  <c r="E76" i="6"/>
  <c r="E51" i="6"/>
  <c r="H65" i="6"/>
  <c r="E56" i="6"/>
  <c r="H67" i="6"/>
  <c r="E61" i="6"/>
  <c r="H74" i="6"/>
  <c r="H66" i="6"/>
  <c r="H63" i="6"/>
  <c r="D80" i="6"/>
  <c r="E78" i="6"/>
  <c r="E73" i="6"/>
  <c r="E47" i="6"/>
  <c r="E58" i="6"/>
  <c r="H73" i="6"/>
  <c r="E60" i="6"/>
  <c r="H71" i="6"/>
  <c r="G80" i="6"/>
  <c r="H46" i="6"/>
  <c r="F80" i="6"/>
  <c r="H53" i="6"/>
  <c r="H77" i="6"/>
  <c r="H76" i="6"/>
  <c r="E46" i="6"/>
  <c r="C80" i="6"/>
  <c r="E74" i="6"/>
  <c r="E52" i="6"/>
  <c r="E71" i="6"/>
  <c r="H51" i="6"/>
  <c r="H64" i="6"/>
  <c r="H54" i="6"/>
  <c r="H57" i="6"/>
  <c r="E64" i="6"/>
  <c r="E63" i="6"/>
  <c r="E75" i="6"/>
  <c r="E53" i="6"/>
  <c r="E79" i="6"/>
  <c r="H58" i="6"/>
  <c r="H61" i="6"/>
  <c r="H72" i="6"/>
  <c r="H70" i="6"/>
  <c r="E50" i="6"/>
  <c r="E69" i="6"/>
  <c r="E65" i="6"/>
  <c r="E54" i="6"/>
  <c r="E49" i="6"/>
  <c r="E8" i="4"/>
  <c r="E80" i="6" l="1"/>
  <c r="I7" i="6"/>
  <c r="C7" i="6"/>
  <c r="H80" i="6"/>
  <c r="F7" i="6"/>
  <c r="D7" i="6"/>
  <c r="G7" i="6"/>
  <c r="E7" i="6" l="1"/>
  <c r="H7" i="6"/>
  <c r="J7" i="6"/>
  <c r="H36" i="6" l="1"/>
  <c r="H21" i="6"/>
  <c r="H15" i="6"/>
  <c r="H26" i="6"/>
  <c r="H23" i="6"/>
  <c r="H32" i="6"/>
  <c r="H29" i="6"/>
  <c r="H18" i="6"/>
  <c r="H20" i="6"/>
  <c r="H34" i="6"/>
  <c r="H24" i="6"/>
  <c r="H25" i="6" l="1"/>
  <c r="E37" i="6"/>
  <c r="E19" i="6"/>
  <c r="C40" i="6"/>
  <c r="E14" i="6"/>
  <c r="H38" i="6"/>
  <c r="H33" i="6"/>
  <c r="H27" i="6"/>
  <c r="E27" i="6"/>
  <c r="E20" i="6"/>
  <c r="E29" i="6"/>
  <c r="H22" i="6"/>
  <c r="H16" i="6"/>
  <c r="E36" i="6"/>
  <c r="E18" i="6"/>
  <c r="H31" i="6"/>
  <c r="E33" i="6"/>
  <c r="G40" i="6"/>
  <c r="H14" i="6"/>
  <c r="H35" i="6"/>
  <c r="H37" i="6"/>
  <c r="E26" i="6"/>
  <c r="E15" i="6"/>
  <c r="E23" i="6"/>
  <c r="E38" i="6"/>
  <c r="D40" i="6"/>
  <c r="E22" i="6"/>
  <c r="E31" i="6"/>
  <c r="E17" i="6"/>
  <c r="E32" i="6"/>
  <c r="H17" i="6"/>
  <c r="H39" i="6"/>
  <c r="E28" i="6"/>
  <c r="E24" i="6"/>
  <c r="E21" i="6"/>
  <c r="H30" i="6"/>
  <c r="E30" i="6"/>
  <c r="E35" i="6"/>
  <c r="E34" i="6"/>
  <c r="H19" i="6"/>
  <c r="H28" i="6"/>
  <c r="E16" i="6"/>
  <c r="E39" i="6"/>
  <c r="E25" i="6"/>
  <c r="F40" i="6"/>
  <c r="C6" i="6" l="1"/>
  <c r="E40" i="6"/>
  <c r="D6" i="6"/>
  <c r="D8" i="6" s="1"/>
  <c r="F6" i="6"/>
  <c r="G6" i="6"/>
  <c r="G8" i="6" s="1"/>
  <c r="F8" i="6" l="1"/>
  <c r="H8" i="6" s="1"/>
  <c r="I6" i="6"/>
  <c r="J6" i="6"/>
  <c r="C8" i="6"/>
  <c r="E8" i="6" s="1"/>
  <c r="E6" i="6"/>
  <c r="J8" i="6" l="1"/>
  <c r="I8" i="6"/>
</calcChain>
</file>

<file path=xl/sharedStrings.xml><?xml version="1.0" encoding="utf-8"?>
<sst xmlns="http://schemas.openxmlformats.org/spreadsheetml/2006/main" count="3322" uniqueCount="320">
  <si>
    <t>Składka przypisana brutto w tys. zł</t>
  </si>
  <si>
    <t>Lp.</t>
  </si>
  <si>
    <t>Dział</t>
  </si>
  <si>
    <t>Składka przypisana brutto</t>
  </si>
  <si>
    <t>Dynamika</t>
  </si>
  <si>
    <t>18/17</t>
  </si>
  <si>
    <t>1.</t>
  </si>
  <si>
    <t>Dział I</t>
  </si>
  <si>
    <t>2.</t>
  </si>
  <si>
    <t>Dział II</t>
  </si>
  <si>
    <t>Ogółem</t>
  </si>
  <si>
    <t>Składka przypisana brutto w tys. zł w Dziale I</t>
  </si>
  <si>
    <t>Nazwa ubezpieczyciela</t>
  </si>
  <si>
    <t>AEGON SA</t>
  </si>
  <si>
    <t>ALLIANZ  ŻYCIE POLSKA SA</t>
  </si>
  <si>
    <t>3.</t>
  </si>
  <si>
    <t>AVIVA ŻYCIE SA</t>
  </si>
  <si>
    <t>4.</t>
  </si>
  <si>
    <t>AXA ŻYCIE SA</t>
  </si>
  <si>
    <t>5.</t>
  </si>
  <si>
    <t>CARDIF POLSKA SA</t>
  </si>
  <si>
    <t>6.</t>
  </si>
  <si>
    <t>COMPENSA ŻYCIE SA</t>
  </si>
  <si>
    <t>7.</t>
  </si>
  <si>
    <t>CONCORDIA CAPITAL SA</t>
  </si>
  <si>
    <t>8.</t>
  </si>
  <si>
    <t>ERGO HESTIA STUnŻ SA</t>
  </si>
  <si>
    <t>9.</t>
  </si>
  <si>
    <t>EUROPA ŻYCIE SA</t>
  </si>
  <si>
    <t>10.</t>
  </si>
  <si>
    <t>GENERALI ŻYCIE SA</t>
  </si>
  <si>
    <t>11.</t>
  </si>
  <si>
    <t>INTER - ŻYCIE SA</t>
  </si>
  <si>
    <t>12.</t>
  </si>
  <si>
    <t>MACIF ŻYCIE TUW</t>
  </si>
  <si>
    <t>13.</t>
  </si>
  <si>
    <t>METLIFE TUnŻ SA</t>
  </si>
  <si>
    <t>14.</t>
  </si>
  <si>
    <t>NATIONALE NEDERLANDEN SA</t>
  </si>
  <si>
    <t>15.</t>
  </si>
  <si>
    <t>OPEN LIFE SA</t>
  </si>
  <si>
    <t>16.</t>
  </si>
  <si>
    <t>PKO ŻYCIE SA</t>
  </si>
  <si>
    <t>17.</t>
  </si>
  <si>
    <t>POCZTOWE ŻYCIE  SA</t>
  </si>
  <si>
    <t>18.</t>
  </si>
  <si>
    <t>PZU ŻYCIE SA</t>
  </si>
  <si>
    <t>19.</t>
  </si>
  <si>
    <t>REJENT LIFE TUW</t>
  </si>
  <si>
    <t>20.</t>
  </si>
  <si>
    <t>SALTUS ŻYCIE SA</t>
  </si>
  <si>
    <t>21.</t>
  </si>
  <si>
    <t>SANTANDER AVIVA ŻYCIE SA</t>
  </si>
  <si>
    <t>22.</t>
  </si>
  <si>
    <t>SIGNAL IDUNA ŻYCIE SA</t>
  </si>
  <si>
    <t>23.</t>
  </si>
  <si>
    <t>UNIQA ŻYCIE SA</t>
  </si>
  <si>
    <t>24.</t>
  </si>
  <si>
    <t>UNUM ŻYCIE SA</t>
  </si>
  <si>
    <t>25.</t>
  </si>
  <si>
    <t>VIENNA LIFE SA</t>
  </si>
  <si>
    <t>26.</t>
  </si>
  <si>
    <t>WARTA TUnŻ SA</t>
  </si>
  <si>
    <t>Składka przypisana brutto w tys. zł w Dziale II</t>
  </si>
  <si>
    <t>ALLIANZ POLSKA SA</t>
  </si>
  <si>
    <t>AVIVA - OGÓLNE SA</t>
  </si>
  <si>
    <t>AXA UBEZPIECZENIA SA</t>
  </si>
  <si>
    <t>COMPENSA SA</t>
  </si>
  <si>
    <t>CONCORDIA POLSKA TUW</t>
  </si>
  <si>
    <t>CREDIT AGRICOLE TU SA</t>
  </si>
  <si>
    <t>CUPRUM TUW</t>
  </si>
  <si>
    <t>D.A.S. SA</t>
  </si>
  <si>
    <t>ERGO HESTIA SA</t>
  </si>
  <si>
    <t>EULER HERMES SA</t>
  </si>
  <si>
    <t>EUROPA SA</t>
  </si>
  <si>
    <t>GENERALI SA</t>
  </si>
  <si>
    <t>GOTHAER SA</t>
  </si>
  <si>
    <t>INTER POLSKA SA</t>
  </si>
  <si>
    <t>INTERRISK SA</t>
  </si>
  <si>
    <t>KUKE SA</t>
  </si>
  <si>
    <t>LINK4 SA</t>
  </si>
  <si>
    <t>MEDICUM TUW</t>
  </si>
  <si>
    <t>NATIONALE NEDERLANDEN TU SA</t>
  </si>
  <si>
    <t>PARTNER SA</t>
  </si>
  <si>
    <t>CZY NIE POWINNO BYĆ x</t>
  </si>
  <si>
    <t>PKO TU SA</t>
  </si>
  <si>
    <t>POCZTOWE  TUW</t>
  </si>
  <si>
    <t>POLSKI GAZ TUW</t>
  </si>
  <si>
    <t>PTR SA</t>
  </si>
  <si>
    <t>PZU SA</t>
  </si>
  <si>
    <t>PZUW TUW</t>
  </si>
  <si>
    <t>27.</t>
  </si>
  <si>
    <t>SALTUS TUW</t>
  </si>
  <si>
    <t>28.</t>
  </si>
  <si>
    <t>SANTANDER AVIVA SA</t>
  </si>
  <si>
    <t>29.</t>
  </si>
  <si>
    <t>SIGNAL IDUNA POLSKA SA</t>
  </si>
  <si>
    <t>30.</t>
  </si>
  <si>
    <t>TUW TUW</t>
  </si>
  <si>
    <t>31.</t>
  </si>
  <si>
    <t>TUZ TUW</t>
  </si>
  <si>
    <t>32.</t>
  </si>
  <si>
    <t>UNIQA SA</t>
  </si>
  <si>
    <t>33.</t>
  </si>
  <si>
    <t>WARTA SA</t>
  </si>
  <si>
    <t>34.</t>
  </si>
  <si>
    <t>ZDROWIE SA</t>
  </si>
  <si>
    <t>Składka przypisana brutto w tys. zł wg grup ryzyka w Dziale I</t>
  </si>
  <si>
    <t>Wyszczególnienie</t>
  </si>
  <si>
    <t>Udział w składce przypisanej brutto ogółem</t>
  </si>
  <si>
    <t>Grupa I Ubezpieczenia na życie</t>
  </si>
  <si>
    <t>Grupa II Ubezpieczenia posagowe, zaopatrzenia dzieci</t>
  </si>
  <si>
    <t>Grupa III Ubezpieczenia na życie, jeżeli są związane z ubezpieczeniowym funduszem kapitałowym</t>
  </si>
  <si>
    <t>Grupa IV Ubezpieczenia rentowe</t>
  </si>
  <si>
    <t>Grupa V Ubezpieczenia wypadkowe, jeśli są uzupełnieniem ubezpieczeń wymienionych w grupach 1-4</t>
  </si>
  <si>
    <t>Reasekuracja czynna</t>
  </si>
  <si>
    <t xml:space="preserve"> Składka przypisana brutto w tys. zł. wg grup ryzyka w Dziale II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</si>
  <si>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</si>
  <si>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</si>
  <si>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</si>
  <si>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</si>
  <si>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</si>
  <si>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</si>
  <si>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</si>
  <si>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</si>
  <si>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</si>
  <si>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</si>
  <si>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</si>
  <si>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</si>
  <si>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</si>
  <si>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</si>
  <si>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</si>
  <si>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</si>
  <si>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</si>
  <si>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</si>
  <si>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>Grupa XIX Reasekuracja czynna</t>
  </si>
  <si>
    <t>Składka zarobiona na udziale własnym w tys. zł</t>
  </si>
  <si>
    <t>Składka zarobiona na udziale własnym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</si>
  <si>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</si>
  <si>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</si>
  <si>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</si>
  <si>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</si>
  <si>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Suma</t>
  </si>
  <si>
    <t>Odszkodowania i świadczenia wypłacone brutto w tys. zł w Dziale I</t>
  </si>
  <si>
    <t>Odszkodowania i świadczenia wypłacone brutto w tys. zł w Dziale II</t>
  </si>
  <si>
    <t>Odszkodowania i świadczenia wypłacone brutto w tys. zł. wg grup ryzyka w Dziale I .</t>
  </si>
  <si>
    <t>Dynamika w %</t>
  </si>
  <si>
    <t>Udział w odszkodowaniach i świadczeniach brutto ogółem</t>
  </si>
  <si>
    <t xml:space="preserve">Odszkodowania i świadczenia wypłacone brutto w tys. zł. wg grup ryzyka w Dziale II </t>
  </si>
  <si>
    <t xml:space="preserve">Grupa XVIII Ubezpieczenie świadczenia pomocy na korzyść osób które, popadły w trudności w czasie podróży lub podczas ... </t>
  </si>
  <si>
    <t xml:space="preserve">Odszkodowania i świadczenia na udziale własnym w tys. zł </t>
  </si>
  <si>
    <t xml:space="preserve">Odszkodowania i świadczenia wypłacone na udziale własnym </t>
  </si>
  <si>
    <t>Odszkodowania i świadczenia wypłacone na udziale własnym w tys. zł w Dziale I</t>
  </si>
  <si>
    <t>Odszkodowania i świadczenia na udziale własnym w tys. zł w Dziale II</t>
  </si>
  <si>
    <t>Techniczny wynik ubezpieczeń w tys. zł</t>
  </si>
  <si>
    <t>Techniczny wynik ubezpieczeń</t>
  </si>
  <si>
    <t>Techniczny wynik ubezpieczeń w tys. zł w Dziale I</t>
  </si>
  <si>
    <t>Techniczny wynik ubezpieczeń w tys. zł w Dziale II</t>
  </si>
  <si>
    <t>`</t>
  </si>
  <si>
    <t xml:space="preserve">Koszty działalności ubezpieczeniowej w tys. zł </t>
  </si>
  <si>
    <t>Koszty działalności ubezpieczeniowej</t>
  </si>
  <si>
    <t>Koszty akwizycji</t>
  </si>
  <si>
    <t>Koszty administracyjne</t>
  </si>
  <si>
    <t>Otrzymane prowizje</t>
  </si>
  <si>
    <t>Koszty działalności ubezpieczeniowej w tys. zł w Dziale I</t>
  </si>
  <si>
    <t>Koszty działalności ubezpieczeniowej w tys. zł w Dziale II</t>
  </si>
  <si>
    <t>X</t>
  </si>
  <si>
    <t>Koszty akwizycji i koszty administracyjne i ich udział w składce przypisanej brutto w tys. zł</t>
  </si>
  <si>
    <t xml:space="preserve">Koszty </t>
  </si>
  <si>
    <t xml:space="preserve">Udział w składce </t>
  </si>
  <si>
    <t>akwizycji</t>
  </si>
  <si>
    <t>przypisanej brutto</t>
  </si>
  <si>
    <t>administracyjne</t>
  </si>
  <si>
    <t>Koszty akwizycji i koszty administracyjne i ich udział w składce przypisanej brutto w tys. zł w Dziale I</t>
  </si>
  <si>
    <t>GWP</t>
  </si>
  <si>
    <t>Koszty akwizycji i koszty administracyjne i ich udział w składce przypisanej brutto w tys. zł w Dziale II</t>
  </si>
  <si>
    <t>Total</t>
  </si>
  <si>
    <t>koszty</t>
  </si>
  <si>
    <t>Rezerwy techniczno-ubezpieczeniowe brutto w tys. zł</t>
  </si>
  <si>
    <t>Rezerwy techniczno-ubezpieczeniowe brutto</t>
  </si>
  <si>
    <t>Rezerwy techniczno-ubezpieczeniowe brutto w tys. zł w Dziale I</t>
  </si>
  <si>
    <t>Rezerwy techniczno-ubezpieczeniowe brutto w tys. zł w Dziale II</t>
  </si>
  <si>
    <t xml:space="preserve">Lokaty w tys. zł </t>
  </si>
  <si>
    <t>Lokaty</t>
  </si>
  <si>
    <t>Dochody z lokat</t>
  </si>
  <si>
    <t>Rentowność lokat</t>
  </si>
  <si>
    <t>Lokaty w Dziale I w tys. zł</t>
  </si>
  <si>
    <t>Lokaty w Dziale II w tys. Zł</t>
  </si>
  <si>
    <t xml:space="preserve"> </t>
  </si>
  <si>
    <t>Wynik finansowy brutto i netto w tys. zł</t>
  </si>
  <si>
    <t>Wynik finansowy brutto</t>
  </si>
  <si>
    <t>Wynik finansowy netto</t>
  </si>
  <si>
    <t>Wynik finansowy brutto i netto w tys. zł w Dziale I</t>
  </si>
  <si>
    <t>Wynik finansowy brutto i netto w tys. zł w Dziale II</t>
  </si>
  <si>
    <t>Reasekuracja bierna - udział reasekuratorów w składce przypisanej brutto w tys. zł</t>
  </si>
  <si>
    <t>Udział reasekuratorów w składce brutto</t>
  </si>
  <si>
    <t>Udział reasekuratorów w składce brutto (%)</t>
  </si>
  <si>
    <t>Zmiana w p.p.</t>
  </si>
  <si>
    <t>Reasekuracja bierna - udział reasekuratorów w składce przypisanej brutto w tys. zł w Dziale I</t>
  </si>
  <si>
    <t>Reasekuracja bierna - udział reasekuratorów w składce przypisanej brutto w tys. zł w Dziale II</t>
  </si>
  <si>
    <t>Reasekuracja bierna - udział reasekuratorów w odszkodowaniach i świadczeniach brutto w tys. zł</t>
  </si>
  <si>
    <t>Udział reasekuratorów w odszkodowaniach i świadczeniach brutto (%)</t>
  </si>
  <si>
    <t>Reasekuracja bierna - udział reasekuratorów w odszkodowaniach i świadczeniach brutto w tys. zł w Dziale I</t>
  </si>
  <si>
    <t>Udział reasekuratorów w odszkodowaniach i świadczeniach brutto</t>
  </si>
  <si>
    <t>Reasekuracja bierna - udział reasekuratorów w odszkodowaniach i świadczeniach brutto w tys. zł w Dziale II</t>
  </si>
  <si>
    <t>Reasekuracja czynna - składka przypisana brutto w tys. zł</t>
  </si>
  <si>
    <t xml:space="preserve">Składka przypisana brutto </t>
  </si>
  <si>
    <t>Udział reasekuracji czynnej w składce przypisanej brutto (%)</t>
  </si>
  <si>
    <t>Reasekuracja czynna - odszkodowania i świadczenia brutto w tys. zł</t>
  </si>
  <si>
    <t>Odszkodowania i świadczenia brutto z reasekuracji czynnej</t>
  </si>
  <si>
    <t xml:space="preserve">Udział odszkodowań i świadczeń brutto z reasekuracji czynnej w odszkodowaniach i świadczeniach brutto </t>
  </si>
  <si>
    <t>Dział 1i2</t>
  </si>
  <si>
    <t>składka brutto</t>
  </si>
  <si>
    <t>Skłądka scedowana</t>
  </si>
  <si>
    <t>Szkody brutto</t>
  </si>
  <si>
    <t>Szkody scedowane</t>
  </si>
  <si>
    <t>Współczynnik retencji</t>
  </si>
  <si>
    <t>Współczynnik retencji w Dziale I</t>
  </si>
  <si>
    <t>Współczynnik retencji w Dziale II</t>
  </si>
  <si>
    <t>Współczynnik zatrzymania odszkodowań</t>
  </si>
  <si>
    <t>Współczynnik zatrzymania odszkodowań w Dziale I</t>
  </si>
  <si>
    <t>Współczynnik zatrzymania odszkodowań w Dziale II</t>
  </si>
  <si>
    <t>35.</t>
  </si>
  <si>
    <t>Współczynnik szkodowości brutto</t>
  </si>
  <si>
    <t>Dział 1</t>
  </si>
  <si>
    <t>Dział 2</t>
  </si>
  <si>
    <t>Razem</t>
  </si>
  <si>
    <t>Wypłaty brutto + zmiana rez szkodowy brutto</t>
  </si>
  <si>
    <t>Składka zarobiona brutto</t>
  </si>
  <si>
    <t>Współczynnik szkodowości brutto w Dziale I</t>
  </si>
  <si>
    <t>Współczynnik szkodowości brutto w Dziale II</t>
  </si>
  <si>
    <t>Współczynnik szkodowości netto</t>
  </si>
  <si>
    <t xml:space="preserve">Dział </t>
  </si>
  <si>
    <t>szkody poniesione netto</t>
  </si>
  <si>
    <t>NEP</t>
  </si>
  <si>
    <t>Współczynnik szkodowości netto w Dziale I</t>
  </si>
  <si>
    <t>Współczynnik szkodowości netto w Dziale II</t>
  </si>
  <si>
    <t>Rentowność kapitałów własnych</t>
  </si>
  <si>
    <t>Rentowność kapitałów własnych w Dziale I</t>
  </si>
  <si>
    <t>Rentowność kapitałów własnych w Dziale II</t>
  </si>
  <si>
    <t>Rentowność majątku</t>
  </si>
  <si>
    <t>Rentowność majątku w Dziale I</t>
  </si>
  <si>
    <t>Rentowność majątku w Dziale II</t>
  </si>
  <si>
    <t>Wskaźnik zespolony</t>
  </si>
  <si>
    <t>Wskaźnik zespolony w Dziale I</t>
  </si>
  <si>
    <t>Wskaźnik zespolony w Dziale II</t>
  </si>
  <si>
    <t>Rodzaj ubezpieczeń</t>
  </si>
  <si>
    <t>Ubezpieczenia na życie</t>
  </si>
  <si>
    <t>Ubezpieczenia na życie związane z UFK</t>
  </si>
  <si>
    <t>Ubezpieczenia wypadkowe</t>
  </si>
  <si>
    <t>Inne ubezpieczenia</t>
  </si>
  <si>
    <t>Motoryzacyjne</t>
  </si>
  <si>
    <t>Rzeczowe</t>
  </si>
  <si>
    <t>Osobowe</t>
  </si>
  <si>
    <t>Finansowe</t>
  </si>
  <si>
    <t>O.C.</t>
  </si>
  <si>
    <t>M.A.T.</t>
  </si>
  <si>
    <t>Pozostałe</t>
  </si>
  <si>
    <t>Struktura rynku ubezpieczeń w Polsce w %</t>
  </si>
  <si>
    <t>Zakład ubezpieczeń</t>
  </si>
  <si>
    <t>POZOSTAŁE</t>
  </si>
  <si>
    <t>Struktura Działu I w %</t>
  </si>
  <si>
    <t>Struktura Działu II w %</t>
  </si>
  <si>
    <t>PODSTAWOWE WSKAŹNIKI OPISUJĄCE ROZWÓJ RYNKU UBEZPIECZEŃ W POLSCE W LATACH 2009-2018</t>
  </si>
  <si>
    <t>Rok</t>
  </si>
  <si>
    <t>liczba zakładów ubezpieczeń</t>
  </si>
  <si>
    <t>kapitały podstawowe (w mln PLN)</t>
  </si>
  <si>
    <t>udział kapitału zagranicznego w kapitałach podstawowych ogółem (w %)</t>
  </si>
  <si>
    <t>składka przypisana brutto (w mln PLN*)</t>
  </si>
  <si>
    <t>odszkodowania i świadczenia wypłacone brutto (w mln PLN*)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</si>
  <si>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</si>
  <si>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lokaty w ujęciu bilansowym (w mln PLN)*</t>
  </si>
  <si>
    <t>Dział I, w tym:</t>
  </si>
  <si>
    <t>lokaty (B)</t>
  </si>
  <si>
    <t>lokaty na rachunek i ryzyko ubezpieczającego (C)</t>
  </si>
  <si>
    <t>*) wielkości w PLN podawane są w wartościach realnych z 2018 r. po przeliczeniu o wskaźniki inflacji publikowane przez GUS</t>
  </si>
  <si>
    <t>inflacja 2018 = 1,6%</t>
  </si>
  <si>
    <t>Lata</t>
  </si>
  <si>
    <t>Liczba ludności w tysiącach</t>
  </si>
  <si>
    <t>liczba ludności Polski w mln. w latach 2009 - 2018 dane GUS</t>
  </si>
  <si>
    <t>ZMIANY STRUKTURY UBEZPIECZEŃ W POLSCE W LATACH 2007-2018</t>
  </si>
  <si>
    <t>struktura składki przypisanej brutto wg grup w Dziale I (w %)</t>
  </si>
  <si>
    <t>grupa I</t>
  </si>
  <si>
    <t>grupa II</t>
  </si>
  <si>
    <t>grupa III</t>
  </si>
  <si>
    <t>grupa IV</t>
  </si>
  <si>
    <t>grupa V</t>
  </si>
  <si>
    <t>reasekuracja czynna</t>
  </si>
  <si>
    <t>struktura składki przypisanej brutto wg rodzajów działalności w Dziale II (w %)</t>
  </si>
  <si>
    <t>pozostałe osobowe (gr. I+II)</t>
  </si>
  <si>
    <t>rzeczowe (gr. VIII+IX)</t>
  </si>
  <si>
    <t>auto casco (gr. III)</t>
  </si>
  <si>
    <t>OC komunikacyjne (gr. X)</t>
  </si>
  <si>
    <t>M.A.T. (gr. IV do VII, XI, XII)</t>
  </si>
  <si>
    <t>OC ogólne (gr. XIII)</t>
  </si>
  <si>
    <t>finansowe (gr. XIV do XVII)</t>
  </si>
  <si>
    <t>pozostałe (gr. XVIII)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</si>
  <si>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</si>
  <si>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</si>
  <si>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</si>
  <si>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</si>
  <si>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</si>
  <si>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</si>
  <si>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</si>
  <si>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</si>
  <si>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</si>
  <si>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</si>
  <si>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</si>
  <si>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</si>
  <si>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</si>
  <si>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</si>
  <si>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</si>
  <si>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</si>
  <si>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</si>
  <si>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</si>
  <si>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RE</t>
  </si>
  <si>
    <t>Poziom rezerw</t>
  </si>
  <si>
    <t>Poziom rezerw techniczno-ubezpieczeniowych brutto do składki przypisanej brutto w Dziale II</t>
  </si>
  <si>
    <t>Poziom rezerw techniczno-ubezpieczeniowych brutto do składki przypisanej brutto w Dziale I</t>
  </si>
  <si>
    <t>Poziom rezerw techniczno-ubezpieczeniowych brutto do składki przypisanej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</si>
</sst>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#,##0.0000"/>
    <numFmt numFmtId="166" formatCode="#,##0.000"/>
    <numFmt numFmtId="167" formatCode="#,##0.0"/>
    <numFmt numFmtId="168" formatCode="_-* #,##0.00\ _z_ł_-;\-* #,##0.00\ _z_ł_-;_-* &quot;-&quot;??\ _z_ł_-;_-@_-"/>
    <numFmt numFmtId="169" formatCode="_-* #,##0.0000\ _z_ł_-;\-* #,##0.0000\ _z_ł_-;_-* &quot;-&quot;??\ _z_ł_-;_-@_-"/>
    <numFmt numFmtId="170" formatCode="0.0"/>
    <numFmt numFmtId="171" formatCode="0.000%"/>
    <numFmt numFmtId="172" formatCode="_-* #,##0.000\ _z_ł_-;\-* #,##0.000\ _z_ł_-;_-* &quot;-&quot;??\ _z_ł_-;_-@_-"/>
    <numFmt numFmtId="173" formatCode="_-* #,##0\ _z_ł_-;\-* #,##0\ _z_ł_-;_-* &quot;-&quot;??\ _z_ł_-;_-@_-"/>
    <numFmt numFmtId="174" formatCode="0.000"/>
  </numFmts>
  <fonts count="37" x14ac:knownFonts="1">
    <font>
      <sz val="10"/>
      <name val="Arial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i/>
      <sz val="11"/>
      <color theme="4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16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3">
    <xf numFmtId="0" fontId="0" fillId="0" borderId="0" xfId="0"/>
    <xf numFmtId="0" fontId="3" fillId="0" borderId="0" xfId="3" applyFont="1" applyAlignment="1">
      <alignment vertical="center"/>
    </xf>
    <xf numFmtId="164" fontId="3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vertical="center"/>
    </xf>
    <xf numFmtId="0" fontId="5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Continuous" vertical="center"/>
    </xf>
    <xf numFmtId="164" fontId="7" fillId="0" borderId="0" xfId="3" applyNumberFormat="1" applyFont="1" applyAlignment="1">
      <alignment horizontal="right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Continuous" vertical="center"/>
    </xf>
    <xf numFmtId="0" fontId="3" fillId="0" borderId="3" xfId="3" applyFont="1" applyBorder="1" applyAlignment="1">
      <alignment horizontal="centerContinuous" vertical="center"/>
    </xf>
    <xf numFmtId="164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Continuous" vertical="center"/>
    </xf>
    <xf numFmtId="0" fontId="3" fillId="0" borderId="4" xfId="3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3" applyFont="1" applyBorder="1" applyAlignment="1">
      <alignment horizontal="left" vertical="center"/>
    </xf>
    <xf numFmtId="3" fontId="3" fillId="0" borderId="1" xfId="3" applyNumberFormat="1" applyFont="1" applyBorder="1" applyAlignment="1">
      <alignment vertical="center"/>
    </xf>
    <xf numFmtId="164" fontId="3" fillId="0" borderId="1" xfId="3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centerContinuous" vertical="center"/>
    </xf>
    <xf numFmtId="3" fontId="8" fillId="0" borderId="0" xfId="3" applyNumberFormat="1" applyFont="1" applyAlignment="1">
      <alignment vertical="center"/>
    </xf>
    <xf numFmtId="0" fontId="3" fillId="0" borderId="6" xfId="3" applyFont="1" applyBorder="1" applyAlignment="1">
      <alignment horizontal="center" vertical="center"/>
    </xf>
    <xf numFmtId="0" fontId="3" fillId="0" borderId="6" xfId="3" applyFont="1" applyBorder="1" applyAlignment="1">
      <alignment horizontal="left" vertical="center"/>
    </xf>
    <xf numFmtId="3" fontId="3" fillId="0" borderId="6" xfId="3" applyNumberFormat="1" applyFont="1" applyBorder="1" applyAlignment="1">
      <alignment vertical="center"/>
    </xf>
    <xf numFmtId="164" fontId="3" fillId="0" borderId="7" xfId="3" applyNumberFormat="1" applyFont="1" applyBorder="1" applyAlignment="1">
      <alignment horizontal="right" vertical="center"/>
    </xf>
    <xf numFmtId="0" fontId="7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vertical="center"/>
    </xf>
    <xf numFmtId="3" fontId="7" fillId="0" borderId="5" xfId="3" applyNumberFormat="1" applyFont="1" applyBorder="1" applyAlignment="1">
      <alignment vertical="center"/>
    </xf>
    <xf numFmtId="164" fontId="7" fillId="0" borderId="5" xfId="3" applyNumberFormat="1" applyFont="1" applyBorder="1" applyAlignment="1">
      <alignment horizontal="right" vertical="center"/>
    </xf>
    <xf numFmtId="3" fontId="3" fillId="0" borderId="0" xfId="3" applyNumberFormat="1" applyFont="1" applyAlignment="1">
      <alignment vertical="center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right" vertical="center"/>
    </xf>
    <xf numFmtId="0" fontId="3" fillId="0" borderId="8" xfId="3" applyFont="1" applyBorder="1" applyAlignment="1">
      <alignment horizontal="centerContinuous" vertical="center"/>
    </xf>
    <xf numFmtId="0" fontId="3" fillId="0" borderId="9" xfId="3" applyFont="1" applyBorder="1" applyAlignment="1">
      <alignment horizontal="center" vertical="center"/>
    </xf>
    <xf numFmtId="0" fontId="3" fillId="0" borderId="5" xfId="3" quotePrefix="1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10" xfId="3" applyFont="1" applyBorder="1" applyAlignment="1">
      <alignment vertical="center"/>
    </xf>
    <xf numFmtId="165" fontId="8" fillId="0" borderId="0" xfId="3" applyNumberFormat="1" applyFont="1" applyAlignment="1">
      <alignment vertical="center"/>
    </xf>
    <xf numFmtId="165" fontId="8" fillId="0" borderId="0" xfId="3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3" applyNumberFormat="1" applyFont="1" applyAlignment="1">
      <alignment vertical="center"/>
    </xf>
    <xf numFmtId="3" fontId="7" fillId="0" borderId="5" xfId="3" applyNumberFormat="1" applyFont="1" applyBorder="1" applyAlignment="1">
      <alignment horizontal="right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4" fontId="3" fillId="0" borderId="6" xfId="3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3" applyFont="1" applyBorder="1" applyAlignment="1">
      <alignment horizontal="left" vertical="center" wrapText="1"/>
    </xf>
    <xf numFmtId="164" fontId="3" fillId="0" borderId="6" xfId="3" applyNumberFormat="1" applyFont="1" applyBorder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3" fontId="3" fillId="0" borderId="4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7" fillId="0" borderId="1" xfId="3" applyNumberFormat="1" applyFont="1" applyBorder="1" applyAlignment="1">
      <alignment vertical="center"/>
    </xf>
    <xf numFmtId="0" fontId="7" fillId="0" borderId="6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3" fontId="7" fillId="0" borderId="6" xfId="3" applyNumberFormat="1" applyFont="1" applyBorder="1" applyAlignment="1">
      <alignment vertical="center"/>
    </xf>
    <xf numFmtId="164" fontId="7" fillId="0" borderId="6" xfId="3" applyNumberFormat="1" applyFont="1" applyBorder="1" applyAlignment="1">
      <alignment horizontal="right" vertical="center"/>
    </xf>
    <xf numFmtId="0" fontId="3" fillId="0" borderId="13" xfId="3" applyFont="1" applyBorder="1" applyAlignment="1">
      <alignment vertical="center"/>
    </xf>
    <xf numFmtId="3" fontId="3" fillId="0" borderId="11" xfId="3" applyNumberFormat="1" applyFont="1" applyBorder="1" applyAlignment="1">
      <alignment vertical="center"/>
    </xf>
    <xf numFmtId="164" fontId="3" fillId="0" borderId="4" xfId="3" applyNumberFormat="1" applyFont="1" applyBorder="1" applyAlignment="1">
      <alignment horizontal="right" vertical="center"/>
    </xf>
    <xf numFmtId="10" fontId="3" fillId="0" borderId="4" xfId="3" applyNumberFormat="1" applyFont="1" applyBorder="1" applyAlignment="1">
      <alignment vertical="center"/>
    </xf>
    <xf numFmtId="164" fontId="6" fillId="0" borderId="0" xfId="3" applyNumberFormat="1" applyFont="1" applyAlignment="1">
      <alignment horizontal="centerContinuous" vertical="center"/>
    </xf>
    <xf numFmtId="3" fontId="9" fillId="0" borderId="0" xfId="3" applyNumberFormat="1" applyFont="1" applyAlignment="1">
      <alignment vertical="center"/>
    </xf>
    <xf numFmtId="0" fontId="3" fillId="0" borderId="3" xfId="3" applyFont="1" applyBorder="1" applyAlignment="1">
      <alignment vertical="center"/>
    </xf>
    <xf numFmtId="1" fontId="3" fillId="0" borderId="1" xfId="3" applyNumberFormat="1" applyFont="1" applyBorder="1" applyAlignment="1">
      <alignment vertical="center"/>
    </xf>
    <xf numFmtId="164" fontId="3" fillId="0" borderId="1" xfId="3" applyNumberFormat="1" applyFont="1" applyBorder="1" applyAlignment="1">
      <alignment vertical="center"/>
    </xf>
    <xf numFmtId="0" fontId="3" fillId="0" borderId="7" xfId="3" applyFont="1" applyBorder="1" applyAlignment="1">
      <alignment horizontal="left" vertical="center" wrapText="1"/>
    </xf>
    <xf numFmtId="164" fontId="8" fillId="0" borderId="0" xfId="1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2" xfId="3" applyFont="1" applyBorder="1" applyAlignment="1">
      <alignment horizontal="center" vertical="center"/>
    </xf>
    <xf numFmtId="3" fontId="3" fillId="0" borderId="2" xfId="3" applyNumberFormat="1" applyFont="1" applyBorder="1" applyAlignment="1">
      <alignment vertical="center"/>
    </xf>
    <xf numFmtId="0" fontId="7" fillId="0" borderId="12" xfId="3" applyFont="1" applyBorder="1" applyAlignment="1">
      <alignment vertical="center"/>
    </xf>
    <xf numFmtId="3" fontId="7" fillId="0" borderId="12" xfId="3" applyNumberFormat="1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3" fontId="3" fillId="0" borderId="9" xfId="3" applyNumberFormat="1" applyFont="1" applyBorder="1" applyAlignment="1">
      <alignment vertical="center"/>
    </xf>
    <xf numFmtId="164" fontId="3" fillId="0" borderId="4" xfId="3" applyNumberFormat="1" applyFont="1" applyBorder="1" applyAlignment="1">
      <alignment vertical="center"/>
    </xf>
    <xf numFmtId="4" fontId="8" fillId="0" borderId="0" xfId="3" applyNumberFormat="1" applyFont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164" fontId="1" fillId="0" borderId="0" xfId="2" applyNumberFormat="1" applyFill="1" applyAlignment="1">
      <alignment vertical="center"/>
    </xf>
    <xf numFmtId="0" fontId="3" fillId="0" borderId="5" xfId="3" applyFont="1" applyBorder="1" applyAlignment="1">
      <alignment horizontal="center" vertical="center"/>
    </xf>
    <xf numFmtId="164" fontId="3" fillId="0" borderId="0" xfId="3" applyNumberFormat="1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3" fontId="8" fillId="0" borderId="0" xfId="3" applyNumberFormat="1" applyFont="1" applyAlignment="1">
      <alignment horizontal="right" vertical="center"/>
    </xf>
    <xf numFmtId="164" fontId="5" fillId="0" borderId="0" xfId="3" applyNumberFormat="1" applyFont="1" applyFill="1" applyAlignment="1">
      <alignment vertical="center"/>
    </xf>
    <xf numFmtId="164" fontId="7" fillId="0" borderId="0" xfId="3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3" fontId="1" fillId="0" borderId="0" xfId="2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164" fontId="5" fillId="0" borderId="0" xfId="3" applyNumberFormat="1" applyFont="1" applyFill="1" applyAlignment="1">
      <alignment horizontal="centerContinuous" vertical="center"/>
    </xf>
    <xf numFmtId="164" fontId="7" fillId="0" borderId="0" xfId="3" applyNumberFormat="1" applyFont="1" applyFill="1" applyAlignment="1">
      <alignment horizontal="centerContinuous" vertical="center"/>
    </xf>
    <xf numFmtId="0" fontId="3" fillId="0" borderId="5" xfId="3" quotePrefix="1" applyFont="1" applyFill="1" applyBorder="1" applyAlignment="1">
      <alignment horizontal="center" vertical="center"/>
    </xf>
    <xf numFmtId="164" fontId="7" fillId="0" borderId="6" xfId="3" applyNumberFormat="1" applyFont="1" applyFill="1" applyBorder="1" applyAlignment="1">
      <alignment vertical="center"/>
    </xf>
    <xf numFmtId="164" fontId="3" fillId="0" borderId="6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164" fontId="3" fillId="0" borderId="11" xfId="3" applyNumberFormat="1" applyFont="1" applyFill="1" applyBorder="1" applyAlignment="1">
      <alignment vertical="center"/>
    </xf>
    <xf numFmtId="3" fontId="3" fillId="0" borderId="0" xfId="3" applyNumberFormat="1" applyFont="1" applyFill="1" applyAlignment="1">
      <alignment vertical="center"/>
    </xf>
    <xf numFmtId="164" fontId="6" fillId="0" borderId="0" xfId="3" applyNumberFormat="1" applyFont="1" applyFill="1" applyAlignment="1">
      <alignment horizontal="centerContinuous" vertical="center"/>
    </xf>
    <xf numFmtId="164" fontId="3" fillId="0" borderId="1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164" fontId="6" fillId="0" borderId="0" xfId="3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5" xfId="3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4" fontId="8" fillId="0" borderId="0" xfId="3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3" fontId="7" fillId="0" borderId="5" xfId="3" quotePrefix="1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6" xfId="0" quotePrefix="1" applyFont="1" applyBorder="1" applyAlignment="1">
      <alignment horizontal="center" vertical="center"/>
    </xf>
    <xf numFmtId="3" fontId="3" fillId="0" borderId="7" xfId="3" applyNumberFormat="1" applyFont="1" applyBorder="1" applyAlignment="1">
      <alignment vertical="center"/>
    </xf>
    <xf numFmtId="3" fontId="3" fillId="0" borderId="3" xfId="3" applyNumberFormat="1" applyFont="1" applyBorder="1" applyAlignment="1">
      <alignment vertical="center"/>
    </xf>
    <xf numFmtId="10" fontId="3" fillId="0" borderId="11" xfId="3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0" fontId="7" fillId="0" borderId="6" xfId="3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69" fontId="8" fillId="0" borderId="0" xfId="4" applyNumberFormat="1" applyFont="1" applyAlignment="1">
      <alignment vertical="center"/>
    </xf>
    <xf numFmtId="3" fontId="7" fillId="0" borderId="0" xfId="3" applyNumberFormat="1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3" fontId="2" fillId="0" borderId="1" xfId="3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5" fillId="0" borderId="4" xfId="3" applyFont="1" applyBorder="1" applyAlignment="1">
      <alignment horizontal="center" vertical="center"/>
    </xf>
    <xf numFmtId="3" fontId="15" fillId="0" borderId="6" xfId="3" applyNumberFormat="1" applyFont="1" applyBorder="1" applyAlignment="1">
      <alignment vertical="center"/>
    </xf>
    <xf numFmtId="167" fontId="15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4" fillId="0" borderId="5" xfId="3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3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0" borderId="0" xfId="1" applyNumberFormat="1" applyFont="1" applyAlignment="1">
      <alignment horizontal="centerContinuous" vertic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" fontId="8" fillId="0" borderId="0" xfId="1" applyNumberFormat="1" applyFont="1" applyAlignment="1">
      <alignment horizontal="centerContinuous" vertical="center"/>
    </xf>
    <xf numFmtId="3" fontId="3" fillId="0" borderId="0" xfId="1" applyNumberFormat="1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164" fontId="7" fillId="0" borderId="9" xfId="0" applyNumberFormat="1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/>
    </xf>
    <xf numFmtId="3" fontId="19" fillId="0" borderId="0" xfId="3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3" fontId="19" fillId="0" borderId="5" xfId="3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20" fillId="0" borderId="0" xfId="3" applyNumberFormat="1" applyFont="1" applyAlignment="1">
      <alignment vertical="center"/>
    </xf>
    <xf numFmtId="4" fontId="7" fillId="0" borderId="0" xfId="3" applyNumberFormat="1" applyFont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8" xfId="0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22" fillId="0" borderId="3" xfId="0" applyNumberFormat="1" applyFont="1" applyBorder="1" applyAlignment="1">
      <alignment horizontal="centerContinuous" vertical="center"/>
    </xf>
    <xf numFmtId="0" fontId="22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Continuous" vertical="center"/>
    </xf>
    <xf numFmtId="164" fontId="22" fillId="0" borderId="9" xfId="0" applyNumberFormat="1" applyFont="1" applyBorder="1" applyAlignment="1">
      <alignment horizontal="centerContinuous" vertical="center"/>
    </xf>
    <xf numFmtId="164" fontId="22" fillId="0" borderId="11" xfId="0" applyNumberFormat="1" applyFont="1" applyBorder="1" applyAlignment="1">
      <alignment horizontal="centerContinuous" vertical="center"/>
    </xf>
    <xf numFmtId="0" fontId="22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164" fontId="11" fillId="0" borderId="0" xfId="1" applyNumberFormat="1" applyFont="1" applyAlignment="1">
      <alignment horizontal="centerContinuous" vertical="center"/>
    </xf>
    <xf numFmtId="3" fontId="11" fillId="0" borderId="0" xfId="3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3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3" fillId="0" borderId="0" xfId="5" applyAlignment="1">
      <alignment vertical="center"/>
    </xf>
    <xf numFmtId="0" fontId="14" fillId="0" borderId="0" xfId="5" applyFont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5" fillId="0" borderId="2" xfId="5" applyFont="1" applyBorder="1" applyAlignment="1">
      <alignment horizontal="centerContinuous" vertical="center"/>
    </xf>
    <xf numFmtId="0" fontId="15" fillId="0" borderId="3" xfId="5" applyFont="1" applyBorder="1" applyAlignment="1">
      <alignment horizontal="centerContinuous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0" xfId="5" applyFont="1" applyAlignment="1">
      <alignment horizontal="right" vertical="center"/>
    </xf>
    <xf numFmtId="0" fontId="3" fillId="0" borderId="1" xfId="5" applyBorder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164" fontId="2" fillId="0" borderId="6" xfId="3" applyNumberFormat="1" applyBorder="1" applyAlignment="1">
      <alignment horizontal="right" vertical="center"/>
    </xf>
    <xf numFmtId="0" fontId="3" fillId="0" borderId="6" xfId="5" applyBorder="1" applyAlignment="1">
      <alignment horizontal="center" vertical="center"/>
    </xf>
    <xf numFmtId="0" fontId="15" fillId="0" borderId="6" xfId="3" applyFont="1" applyBorder="1" applyAlignment="1">
      <alignment horizontal="left" vertical="center"/>
    </xf>
    <xf numFmtId="0" fontId="7" fillId="0" borderId="5" xfId="5" applyFont="1" applyBorder="1" applyAlignment="1">
      <alignment horizontal="center" vertical="center"/>
    </xf>
    <xf numFmtId="0" fontId="23" fillId="0" borderId="5" xfId="3" applyFont="1" applyBorder="1" applyAlignment="1">
      <alignment vertical="center"/>
    </xf>
    <xf numFmtId="164" fontId="14" fillId="0" borderId="5" xfId="3" applyNumberFormat="1" applyFont="1" applyBorder="1" applyAlignment="1">
      <alignment horizontal="right" vertical="center"/>
    </xf>
    <xf numFmtId="0" fontId="7" fillId="0" borderId="0" xfId="5" applyFont="1" applyAlignment="1">
      <alignment vertical="center"/>
    </xf>
    <xf numFmtId="0" fontId="15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3" fontId="3" fillId="0" borderId="0" xfId="5" applyNumberFormat="1" applyAlignment="1">
      <alignment vertical="center"/>
    </xf>
    <xf numFmtId="0" fontId="24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5" fillId="0" borderId="4" xfId="5" applyFont="1" applyBorder="1" applyAlignment="1">
      <alignment vertical="center"/>
    </xf>
    <xf numFmtId="0" fontId="3" fillId="0" borderId="0" xfId="5" applyFont="1" applyAlignment="1">
      <alignment vertical="center"/>
    </xf>
    <xf numFmtId="3" fontId="3" fillId="0" borderId="6" xfId="5" applyNumberFormat="1" applyBorder="1" applyAlignment="1">
      <alignment vertical="center"/>
    </xf>
    <xf numFmtId="3" fontId="7" fillId="0" borderId="5" xfId="5" applyNumberFormat="1" applyFont="1" applyBorder="1" applyAlignment="1">
      <alignment vertical="center"/>
    </xf>
    <xf numFmtId="0" fontId="3" fillId="0" borderId="0" xfId="5" applyAlignment="1">
      <alignment horizontal="center" vertical="center"/>
    </xf>
    <xf numFmtId="0" fontId="23" fillId="0" borderId="0" xfId="5" applyFont="1" applyAlignment="1">
      <alignment vertical="center"/>
    </xf>
    <xf numFmtId="4" fontId="8" fillId="0" borderId="0" xfId="5" applyNumberFormat="1" applyFont="1" applyAlignment="1">
      <alignment vertical="center"/>
    </xf>
    <xf numFmtId="3" fontId="8" fillId="0" borderId="0" xfId="5" applyNumberFormat="1" applyFont="1" applyAlignment="1">
      <alignment vertical="center"/>
    </xf>
    <xf numFmtId="0" fontId="15" fillId="0" borderId="8" xfId="5" applyFont="1" applyBorder="1" applyAlignment="1">
      <alignment horizontal="center" vertical="center"/>
    </xf>
    <xf numFmtId="0" fontId="15" fillId="0" borderId="13" xfId="5" applyFont="1" applyBorder="1" applyAlignment="1">
      <alignment vertical="center"/>
    </xf>
    <xf numFmtId="3" fontId="3" fillId="0" borderId="12" xfId="5" applyNumberFormat="1" applyFont="1" applyBorder="1" applyAlignment="1">
      <alignment vertical="center"/>
    </xf>
    <xf numFmtId="0" fontId="7" fillId="0" borderId="0" xfId="5" applyFont="1" applyAlignment="1">
      <alignment horizontal="center" vertical="center"/>
    </xf>
    <xf numFmtId="0" fontId="15" fillId="0" borderId="0" xfId="5" applyFont="1" applyAlignment="1">
      <alignment horizontal="centerContinuous" vertical="center"/>
    </xf>
    <xf numFmtId="164" fontId="3" fillId="0" borderId="0" xfId="5" applyNumberFormat="1" applyAlignment="1">
      <alignment vertical="center"/>
    </xf>
    <xf numFmtId="0" fontId="3" fillId="0" borderId="0" xfId="5" applyAlignment="1">
      <alignment horizontal="centerContinuous" vertical="center"/>
    </xf>
    <xf numFmtId="0" fontId="3" fillId="0" borderId="0" xfId="5" applyAlignment="1">
      <alignment horizontal="right" vertical="center"/>
    </xf>
    <xf numFmtId="0" fontId="3" fillId="0" borderId="6" xfId="5" applyFont="1" applyBorder="1" applyAlignment="1">
      <alignment vertical="center"/>
    </xf>
    <xf numFmtId="0" fontId="3" fillId="0" borderId="20" xfId="5" applyFont="1" applyBorder="1" applyAlignment="1">
      <alignment vertical="center"/>
    </xf>
    <xf numFmtId="0" fontId="3" fillId="0" borderId="14" xfId="5" applyFont="1" applyBorder="1" applyAlignment="1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vertical="center"/>
    </xf>
    <xf numFmtId="3" fontId="6" fillId="0" borderId="0" xfId="5" applyNumberFormat="1" applyFont="1" applyAlignment="1">
      <alignment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horizontal="centerContinuous" vertical="center"/>
    </xf>
    <xf numFmtId="0" fontId="5" fillId="0" borderId="1" xfId="5" applyFont="1" applyBorder="1" applyAlignment="1">
      <alignment horizontal="center" vertical="center"/>
    </xf>
    <xf numFmtId="0" fontId="6" fillId="0" borderId="8" xfId="5" applyFont="1" applyBorder="1" applyAlignment="1">
      <alignment horizontal="centerContinuous" vertical="center"/>
    </xf>
    <xf numFmtId="0" fontId="6" fillId="0" borderId="3" xfId="5" applyFont="1" applyBorder="1" applyAlignment="1">
      <alignment horizontal="centerContinuous" vertical="center"/>
    </xf>
    <xf numFmtId="0" fontId="6" fillId="0" borderId="1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quotePrefix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3" fontId="6" fillId="0" borderId="1" xfId="3" applyNumberFormat="1" applyFont="1" applyBorder="1" applyAlignment="1">
      <alignment vertical="center"/>
    </xf>
    <xf numFmtId="164" fontId="6" fillId="0" borderId="7" xfId="3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/>
    </xf>
    <xf numFmtId="10" fontId="6" fillId="0" borderId="1" xfId="1" applyNumberFormat="1" applyFont="1" applyBorder="1" applyAlignment="1">
      <alignment vertical="center"/>
    </xf>
    <xf numFmtId="164" fontId="9" fillId="0" borderId="0" xfId="1" applyNumberFormat="1" applyFont="1" applyAlignment="1">
      <alignment horizontal="centerContinuous" vertical="center"/>
    </xf>
    <xf numFmtId="0" fontId="6" fillId="0" borderId="6" xfId="5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/>
    </xf>
    <xf numFmtId="3" fontId="6" fillId="0" borderId="4" xfId="3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6" fillId="0" borderId="5" xfId="5" applyFont="1" applyBorder="1" applyAlignment="1">
      <alignment horizontal="center" vertical="center"/>
    </xf>
    <xf numFmtId="0" fontId="5" fillId="0" borderId="15" xfId="3" applyFont="1" applyBorder="1" applyAlignment="1">
      <alignment vertical="center"/>
    </xf>
    <xf numFmtId="3" fontId="5" fillId="0" borderId="5" xfId="3" applyNumberFormat="1" applyFont="1" applyBorder="1" applyAlignment="1">
      <alignment vertical="center"/>
    </xf>
    <xf numFmtId="164" fontId="5" fillId="0" borderId="5" xfId="3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0" fontId="6" fillId="0" borderId="4" xfId="5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3" fontId="6" fillId="0" borderId="6" xfId="5" applyNumberFormat="1" applyFont="1" applyBorder="1" applyAlignment="1">
      <alignment vertical="center"/>
    </xf>
    <xf numFmtId="164" fontId="6" fillId="0" borderId="6" xfId="5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vertical="center"/>
    </xf>
    <xf numFmtId="0" fontId="6" fillId="0" borderId="6" xfId="3" applyFont="1" applyBorder="1" applyAlignment="1">
      <alignment horizontal="center" vertical="center"/>
    </xf>
    <xf numFmtId="10" fontId="9" fillId="0" borderId="0" xfId="1" applyNumberFormat="1" applyFont="1" applyAlignment="1">
      <alignment vertical="center"/>
    </xf>
    <xf numFmtId="0" fontId="5" fillId="0" borderId="15" xfId="3" applyFont="1" applyBorder="1" applyAlignment="1">
      <alignment horizontal="center" vertical="center"/>
    </xf>
    <xf numFmtId="3" fontId="5" fillId="0" borderId="15" xfId="3" applyNumberFormat="1" applyFont="1" applyBorder="1" applyAlignment="1">
      <alignment vertical="center"/>
    </xf>
    <xf numFmtId="164" fontId="5" fillId="0" borderId="5" xfId="5" applyNumberFormat="1" applyFont="1" applyBorder="1" applyAlignment="1">
      <alignment horizontal="right" vertical="center"/>
    </xf>
    <xf numFmtId="10" fontId="5" fillId="0" borderId="5" xfId="5" applyNumberFormat="1" applyFont="1" applyBorder="1" applyAlignment="1">
      <alignment horizontal="right" vertical="center"/>
    </xf>
    <xf numFmtId="3" fontId="9" fillId="0" borderId="0" xfId="5" applyNumberFormat="1" applyFont="1" applyAlignment="1">
      <alignment vertical="center"/>
    </xf>
    <xf numFmtId="0" fontId="6" fillId="0" borderId="1" xfId="5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4" fontId="9" fillId="0" borderId="0" xfId="5" applyNumberFormat="1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3" quotePrefix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3" fontId="7" fillId="0" borderId="15" xfId="3" applyNumberFormat="1" applyFont="1" applyBorder="1" applyAlignment="1">
      <alignment horizontal="right" vertical="center"/>
    </xf>
    <xf numFmtId="4" fontId="3" fillId="0" borderId="5" xfId="3" quotePrefix="1" applyNumberFormat="1" applyFont="1" applyBorder="1" applyAlignment="1">
      <alignment horizontal="center" vertical="center"/>
    </xf>
    <xf numFmtId="0" fontId="3" fillId="0" borderId="16" xfId="3" quotePrefix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3" fontId="3" fillId="0" borderId="0" xfId="5" applyNumberFormat="1" applyFont="1" applyAlignment="1">
      <alignment vertical="center"/>
    </xf>
    <xf numFmtId="164" fontId="3" fillId="0" borderId="0" xfId="5" applyNumberFormat="1" applyFont="1" applyAlignment="1">
      <alignment vertical="center"/>
    </xf>
    <xf numFmtId="9" fontId="3" fillId="0" borderId="0" xfId="5" applyNumberFormat="1" applyFont="1" applyAlignment="1">
      <alignment vertical="center"/>
    </xf>
    <xf numFmtId="170" fontId="7" fillId="0" borderId="5" xfId="5" applyNumberFormat="1" applyFont="1" applyBorder="1" applyAlignment="1">
      <alignment horizontal="right" vertical="center"/>
    </xf>
    <xf numFmtId="3" fontId="7" fillId="0" borderId="4" xfId="5" applyNumberFormat="1" applyFont="1" applyBorder="1" applyAlignment="1">
      <alignment vertical="center"/>
    </xf>
    <xf numFmtId="0" fontId="7" fillId="0" borderId="10" xfId="5" applyFont="1" applyBorder="1" applyAlignment="1">
      <alignment vertical="center"/>
    </xf>
    <xf numFmtId="170" fontId="3" fillId="0" borderId="6" xfId="5" applyNumberFormat="1" applyFont="1" applyBorder="1" applyAlignment="1">
      <alignment horizontal="right" vertical="center"/>
    </xf>
    <xf numFmtId="164" fontId="3" fillId="0" borderId="4" xfId="5" applyNumberFormat="1" applyFont="1" applyBorder="1" applyAlignment="1">
      <alignment vertical="center"/>
    </xf>
    <xf numFmtId="3" fontId="3" fillId="0" borderId="4" xfId="5" applyNumberFormat="1" applyFont="1" applyBorder="1" applyAlignment="1">
      <alignment vertical="center"/>
    </xf>
    <xf numFmtId="0" fontId="3" fillId="0" borderId="0" xfId="5" applyFont="1" applyAlignment="1">
      <alignment horizontal="left" vertical="center"/>
    </xf>
    <xf numFmtId="0" fontId="3" fillId="0" borderId="6" xfId="5" applyFont="1" applyBorder="1" applyAlignment="1">
      <alignment horizontal="center" vertical="center"/>
    </xf>
    <xf numFmtId="164" fontId="3" fillId="0" borderId="1" xfId="5" applyNumberFormat="1" applyFont="1" applyBorder="1" applyAlignment="1">
      <alignment vertical="center"/>
    </xf>
    <xf numFmtId="3" fontId="3" fillId="0" borderId="1" xfId="5" applyNumberFormat="1" applyFont="1" applyBorder="1" applyAlignment="1">
      <alignment vertical="center"/>
    </xf>
    <xf numFmtId="0" fontId="3" fillId="0" borderId="1" xfId="5" applyFont="1" applyBorder="1" applyAlignment="1">
      <alignment horizontal="center" vertical="center"/>
    </xf>
    <xf numFmtId="0" fontId="7" fillId="0" borderId="0" xfId="5" applyFont="1" applyAlignment="1">
      <alignment horizontal="centerContinuous" vertical="center"/>
    </xf>
    <xf numFmtId="0" fontId="3" fillId="0" borderId="8" xfId="5" applyFont="1" applyBorder="1" applyAlignment="1">
      <alignment horizontal="left" vertical="center"/>
    </xf>
    <xf numFmtId="0" fontId="3" fillId="0" borderId="8" xfId="5" applyFont="1" applyBorder="1" applyAlignment="1">
      <alignment horizontal="center" vertical="center"/>
    </xf>
    <xf numFmtId="164" fontId="7" fillId="0" borderId="16" xfId="5" applyNumberFormat="1" applyFont="1" applyBorder="1" applyAlignment="1">
      <alignment vertical="center"/>
    </xf>
    <xf numFmtId="164" fontId="7" fillId="0" borderId="5" xfId="5" applyNumberFormat="1" applyFont="1" applyBorder="1" applyAlignment="1">
      <alignment vertical="center"/>
    </xf>
    <xf numFmtId="3" fontId="7" fillId="0" borderId="15" xfId="5" applyNumberFormat="1" applyFont="1" applyBorder="1" applyAlignment="1">
      <alignment vertical="center"/>
    </xf>
    <xf numFmtId="164" fontId="3" fillId="0" borderId="4" xfId="5" applyNumberFormat="1" applyFont="1" applyBorder="1" applyAlignment="1">
      <alignment horizontal="right" vertical="center"/>
    </xf>
    <xf numFmtId="164" fontId="3" fillId="0" borderId="0" xfId="5" applyNumberFormat="1" applyFont="1" applyAlignment="1">
      <alignment horizontal="right" vertical="center"/>
    </xf>
    <xf numFmtId="164" fontId="3" fillId="0" borderId="6" xfId="5" applyNumberFormat="1" applyFont="1" applyBorder="1" applyAlignment="1">
      <alignment vertical="center"/>
    </xf>
    <xf numFmtId="164" fontId="3" fillId="0" borderId="6" xfId="5" applyNumberFormat="1" applyFont="1" applyBorder="1" applyAlignment="1">
      <alignment horizontal="right" vertical="center"/>
    </xf>
    <xf numFmtId="0" fontId="3" fillId="0" borderId="17" xfId="5" applyFont="1" applyBorder="1" applyAlignment="1">
      <alignment vertical="center"/>
    </xf>
    <xf numFmtId="164" fontId="3" fillId="0" borderId="7" xfId="5" applyNumberFormat="1" applyFont="1" applyBorder="1" applyAlignment="1">
      <alignment vertical="center"/>
    </xf>
    <xf numFmtId="3" fontId="3" fillId="0" borderId="6" xfId="5" applyNumberFormat="1" applyFont="1" applyBorder="1" applyAlignment="1">
      <alignment vertical="center"/>
    </xf>
    <xf numFmtId="0" fontId="3" fillId="0" borderId="0" xfId="5" applyFont="1" applyAlignment="1">
      <alignment horizontal="center" vertical="center"/>
    </xf>
    <xf numFmtId="164" fontId="7" fillId="0" borderId="15" xfId="5" applyNumberFormat="1" applyFont="1" applyBorder="1" applyAlignment="1">
      <alignment vertical="center"/>
    </xf>
    <xf numFmtId="164" fontId="3" fillId="0" borderId="12" xfId="5" applyNumberFormat="1" applyFont="1" applyBorder="1" applyAlignment="1">
      <alignment vertical="center"/>
    </xf>
    <xf numFmtId="164" fontId="3" fillId="0" borderId="2" xfId="5" applyNumberFormat="1" applyFont="1" applyBorder="1" applyAlignment="1">
      <alignment vertical="center"/>
    </xf>
    <xf numFmtId="0" fontId="3" fillId="0" borderId="4" xfId="5" applyFont="1" applyBorder="1" applyAlignment="1">
      <alignment horizontal="center" vertical="center"/>
    </xf>
    <xf numFmtId="164" fontId="7" fillId="0" borderId="16" xfId="5" applyNumberFormat="1" applyFont="1" applyBorder="1" applyAlignment="1">
      <alignment horizontal="right" vertical="center"/>
    </xf>
    <xf numFmtId="164" fontId="3" fillId="0" borderId="7" xfId="5" applyNumberFormat="1" applyFont="1" applyBorder="1" applyAlignment="1">
      <alignment horizontal="right" vertical="center"/>
    </xf>
    <xf numFmtId="4" fontId="3" fillId="0" borderId="0" xfId="5" applyNumberFormat="1" applyFont="1" applyAlignment="1">
      <alignment vertical="center"/>
    </xf>
    <xf numFmtId="0" fontId="3" fillId="0" borderId="13" xfId="5" applyFont="1" applyBorder="1" applyAlignment="1">
      <alignment horizontal="center" vertical="center"/>
    </xf>
    <xf numFmtId="164" fontId="7" fillId="0" borderId="5" xfId="5" applyNumberFormat="1" applyFont="1" applyBorder="1" applyAlignment="1">
      <alignment horizontal="right" vertical="center"/>
    </xf>
    <xf numFmtId="0" fontId="3" fillId="0" borderId="16" xfId="5" applyFont="1" applyBorder="1" applyAlignment="1">
      <alignment horizontal="centerContinuous" vertical="center"/>
    </xf>
    <xf numFmtId="0" fontId="3" fillId="0" borderId="15" xfId="5" applyFont="1" applyBorder="1" applyAlignment="1">
      <alignment horizontal="centerContinuous" vertical="center" wrapText="1"/>
    </xf>
    <xf numFmtId="164" fontId="3" fillId="0" borderId="9" xfId="5" applyNumberFormat="1" applyFont="1" applyBorder="1" applyAlignment="1">
      <alignment vertical="center"/>
    </xf>
    <xf numFmtId="0" fontId="14" fillId="0" borderId="0" xfId="5" applyFont="1" applyAlignment="1">
      <alignment horizontal="centerContinuous" vertical="center"/>
    </xf>
    <xf numFmtId="164" fontId="14" fillId="0" borderId="0" xfId="5" applyNumberFormat="1" applyFont="1" applyAlignment="1">
      <alignment horizontal="centerContinuous" vertical="center"/>
    </xf>
    <xf numFmtId="0" fontId="7" fillId="4" borderId="0" xfId="5" applyFont="1" applyFill="1" applyAlignment="1">
      <alignment vertical="center"/>
    </xf>
    <xf numFmtId="0" fontId="15" fillId="0" borderId="13" xfId="5" applyFont="1" applyBorder="1" applyAlignment="1">
      <alignment horizontal="center" vertical="center"/>
    </xf>
    <xf numFmtId="49" fontId="3" fillId="0" borderId="4" xfId="3" applyNumberFormat="1" applyFont="1" applyBorder="1" applyAlignment="1">
      <alignment horizontal="center" vertical="center"/>
    </xf>
    <xf numFmtId="0" fontId="15" fillId="0" borderId="8" xfId="5" applyFont="1" applyBorder="1" applyAlignment="1">
      <alignment horizontal="left" vertical="center"/>
    </xf>
    <xf numFmtId="164" fontId="3" fillId="0" borderId="2" xfId="5" applyNumberFormat="1" applyBorder="1" applyAlignment="1">
      <alignment vertical="center"/>
    </xf>
    <xf numFmtId="170" fontId="8" fillId="0" borderId="0" xfId="5" applyNumberFormat="1" applyFont="1" applyAlignment="1">
      <alignment vertical="center"/>
    </xf>
    <xf numFmtId="166" fontId="8" fillId="0" borderId="0" xfId="3" applyNumberFormat="1" applyFont="1" applyAlignment="1">
      <alignment vertical="center"/>
    </xf>
    <xf numFmtId="0" fontId="15" fillId="0" borderId="0" xfId="5" applyFont="1" applyAlignment="1">
      <alignment horizontal="left" vertical="center"/>
    </xf>
    <xf numFmtId="164" fontId="3" fillId="0" borderId="12" xfId="5" applyNumberFormat="1" applyBorder="1" applyAlignment="1">
      <alignment vertical="center"/>
    </xf>
    <xf numFmtId="0" fontId="23" fillId="0" borderId="10" xfId="5" applyFont="1" applyBorder="1" applyAlignment="1">
      <alignment vertical="center"/>
    </xf>
    <xf numFmtId="3" fontId="7" fillId="0" borderId="0" xfId="5" applyNumberFormat="1" applyFont="1" applyAlignment="1">
      <alignment vertical="center"/>
    </xf>
    <xf numFmtId="164" fontId="3" fillId="0" borderId="6" xfId="5" applyNumberFormat="1" applyBorder="1" applyAlignment="1">
      <alignment vertical="center"/>
    </xf>
    <xf numFmtId="164" fontId="8" fillId="0" borderId="0" xfId="5" applyNumberFormat="1" applyFont="1" applyAlignment="1">
      <alignment vertical="center"/>
    </xf>
    <xf numFmtId="0" fontId="25" fillId="0" borderId="0" xfId="5" applyFont="1" applyAlignment="1">
      <alignment vertical="center"/>
    </xf>
    <xf numFmtId="0" fontId="13" fillId="0" borderId="0" xfId="5" applyFont="1" applyAlignment="1">
      <alignment horizontal="centerContinuous" vertical="center"/>
    </xf>
    <xf numFmtId="164" fontId="13" fillId="0" borderId="0" xfId="5" applyNumberFormat="1" applyFont="1" applyAlignment="1">
      <alignment horizontal="centerContinuous" vertical="center"/>
    </xf>
    <xf numFmtId="0" fontId="7" fillId="4" borderId="0" xfId="5" applyFont="1" applyFill="1" applyAlignment="1">
      <alignment vertical="center" wrapText="1"/>
    </xf>
    <xf numFmtId="164" fontId="3" fillId="0" borderId="1" xfId="5" applyNumberFormat="1" applyBorder="1" applyAlignment="1">
      <alignment vertical="center"/>
    </xf>
    <xf numFmtId="3" fontId="26" fillId="0" borderId="0" xfId="5" applyNumberFormat="1" applyFont="1" applyAlignment="1">
      <alignment vertical="center"/>
    </xf>
    <xf numFmtId="164" fontId="3" fillId="0" borderId="6" xfId="5" applyNumberFormat="1" applyBorder="1" applyAlignment="1">
      <alignment horizontal="right" vertical="center"/>
    </xf>
    <xf numFmtId="168" fontId="0" fillId="0" borderId="0" xfId="4" applyFont="1" applyAlignment="1">
      <alignment vertical="center"/>
    </xf>
    <xf numFmtId="0" fontId="15" fillId="0" borderId="0" xfId="5" applyFont="1" applyAlignment="1">
      <alignment horizontal="center" vertical="center"/>
    </xf>
    <xf numFmtId="168" fontId="7" fillId="0" borderId="0" xfId="4" applyFont="1" applyAlignment="1">
      <alignment vertical="center"/>
    </xf>
    <xf numFmtId="4" fontId="3" fillId="0" borderId="0" xfId="5" applyNumberFormat="1" applyAlignment="1">
      <alignment vertical="center"/>
    </xf>
    <xf numFmtId="164" fontId="0" fillId="0" borderId="0" xfId="6" applyNumberFormat="1" applyFont="1" applyAlignment="1">
      <alignment vertical="center"/>
    </xf>
    <xf numFmtId="0" fontId="26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164" fontId="15" fillId="0" borderId="6" xfId="3" applyNumberFormat="1" applyFont="1" applyBorder="1" applyAlignment="1">
      <alignment horizontal="right" vertical="center"/>
    </xf>
    <xf numFmtId="164" fontId="8" fillId="0" borderId="0" xfId="6" applyNumberFormat="1" applyFont="1" applyAlignment="1">
      <alignment vertical="center"/>
    </xf>
    <xf numFmtId="4" fontId="7" fillId="0" borderId="0" xfId="5" applyNumberFormat="1" applyFont="1" applyAlignment="1">
      <alignment vertical="center"/>
    </xf>
    <xf numFmtId="4" fontId="7" fillId="0" borderId="0" xfId="4" applyNumberFormat="1" applyFont="1" applyAlignment="1">
      <alignment vertical="center"/>
    </xf>
    <xf numFmtId="4" fontId="0" fillId="0" borderId="0" xfId="4" applyNumberFormat="1" applyFont="1" applyAlignment="1">
      <alignment vertical="center"/>
    </xf>
    <xf numFmtId="164" fontId="0" fillId="0" borderId="0" xfId="4" applyNumberFormat="1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70" fontId="3" fillId="0" borderId="6" xfId="0" applyNumberFormat="1" applyFont="1" applyBorder="1" applyAlignment="1">
      <alignment horizontal="right" vertical="center"/>
    </xf>
    <xf numFmtId="170" fontId="8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23" fillId="0" borderId="10" xfId="0" applyFont="1" applyBorder="1" applyAlignment="1">
      <alignment vertical="center"/>
    </xf>
    <xf numFmtId="170" fontId="7" fillId="0" borderId="5" xfId="0" applyNumberFormat="1" applyFont="1" applyBorder="1" applyAlignment="1">
      <alignment horizontal="right" vertical="center"/>
    </xf>
    <xf numFmtId="164" fontId="15" fillId="0" borderId="12" xfId="3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3" fillId="0" borderId="6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4" fontId="0" fillId="0" borderId="9" xfId="0" applyNumberForma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172" fontId="27" fillId="0" borderId="0" xfId="4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3" fillId="0" borderId="5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172" fontId="8" fillId="0" borderId="0" xfId="4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164" fontId="15" fillId="0" borderId="0" xfId="3" applyNumberFormat="1" applyFont="1" applyAlignment="1">
      <alignment vertical="center"/>
    </xf>
    <xf numFmtId="170" fontId="3" fillId="0" borderId="1" xfId="0" applyNumberFormat="1" applyFont="1" applyBorder="1" applyAlignment="1">
      <alignment horizontal="right" vertical="center"/>
    </xf>
    <xf numFmtId="164" fontId="30" fillId="0" borderId="0" xfId="1" applyNumberFormat="1" applyFont="1"/>
    <xf numFmtId="0" fontId="3" fillId="0" borderId="5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70" fontId="3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32" fillId="0" borderId="0" xfId="5" applyFont="1"/>
    <xf numFmtId="0" fontId="33" fillId="0" borderId="0" xfId="5" applyFont="1" applyAlignment="1">
      <alignment horizontal="centerContinuous"/>
    </xf>
    <xf numFmtId="0" fontId="32" fillId="0" borderId="21" xfId="5" applyFont="1" applyBorder="1"/>
    <xf numFmtId="0" fontId="3" fillId="0" borderId="0" xfId="5" applyFont="1"/>
    <xf numFmtId="0" fontId="7" fillId="0" borderId="22" xfId="5" applyFont="1" applyBorder="1" applyAlignment="1">
      <alignment horizontal="center"/>
    </xf>
    <xf numFmtId="0" fontId="7" fillId="0" borderId="0" xfId="5" applyFont="1"/>
    <xf numFmtId="0" fontId="3" fillId="0" borderId="0" xfId="5" applyFont="1" applyAlignment="1">
      <alignment horizontal="right"/>
    </xf>
    <xf numFmtId="0" fontId="3" fillId="0" borderId="21" xfId="5" applyFont="1" applyBorder="1"/>
    <xf numFmtId="3" fontId="8" fillId="0" borderId="0" xfId="3" applyNumberFormat="1" applyFont="1"/>
    <xf numFmtId="3" fontId="3" fillId="0" borderId="0" xfId="5" applyNumberFormat="1" applyFont="1"/>
    <xf numFmtId="3" fontId="3" fillId="0" borderId="0" xfId="5" quotePrefix="1" applyNumberFormat="1" applyFont="1"/>
    <xf numFmtId="3" fontId="3" fillId="0" borderId="21" xfId="5" applyNumberFormat="1" applyFont="1" applyBorder="1"/>
    <xf numFmtId="0" fontId="3" fillId="0" borderId="21" xfId="5" applyFont="1" applyBorder="1" applyAlignment="1">
      <alignment horizontal="right"/>
    </xf>
    <xf numFmtId="164" fontId="3" fillId="0" borderId="21" xfId="5" quotePrefix="1" applyNumberFormat="1" applyFont="1" applyBorder="1" applyAlignment="1">
      <alignment horizontal="right"/>
    </xf>
    <xf numFmtId="0" fontId="3" fillId="0" borderId="22" xfId="5" applyFont="1" applyBorder="1"/>
    <xf numFmtId="3" fontId="8" fillId="0" borderId="22" xfId="3" applyNumberFormat="1" applyFont="1" applyBorder="1"/>
    <xf numFmtId="9" fontId="32" fillId="0" borderId="0" xfId="5" applyNumberFormat="1" applyFont="1"/>
    <xf numFmtId="0" fontId="3" fillId="0" borderId="0" xfId="5" applyFont="1" applyAlignment="1">
      <alignment horizontal="right" wrapText="1"/>
    </xf>
    <xf numFmtId="0" fontId="7" fillId="0" borderId="21" xfId="5" applyFont="1" applyBorder="1"/>
    <xf numFmtId="3" fontId="7" fillId="0" borderId="0" xfId="5" applyNumberFormat="1" applyFont="1"/>
    <xf numFmtId="164" fontId="32" fillId="0" borderId="0" xfId="1" applyNumberFormat="1" applyFont="1"/>
    <xf numFmtId="0" fontId="3" fillId="0" borderId="0" xfId="5" applyFont="1" applyAlignment="1">
      <alignment horizontal="center"/>
    </xf>
    <xf numFmtId="173" fontId="3" fillId="0" borderId="0" xfId="4" applyNumberFormat="1" applyFont="1"/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7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70" fontId="3" fillId="0" borderId="0" xfId="5" applyNumberFormat="1" applyAlignment="1">
      <alignment vertical="center"/>
    </xf>
    <xf numFmtId="167" fontId="3" fillId="0" borderId="0" xfId="5" applyNumberFormat="1" applyAlignment="1">
      <alignment vertical="center"/>
    </xf>
    <xf numFmtId="167" fontId="3" fillId="0" borderId="0" xfId="5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3" fillId="0" borderId="13" xfId="5" applyBorder="1" applyAlignment="1">
      <alignment vertical="center"/>
    </xf>
    <xf numFmtId="170" fontId="3" fillId="0" borderId="13" xfId="5" applyNumberFormat="1" applyBorder="1" applyAlignment="1">
      <alignment vertical="center"/>
    </xf>
    <xf numFmtId="0" fontId="0" fillId="0" borderId="0" xfId="0" applyAlignment="1">
      <alignment horizontal="fill" vertical="center"/>
    </xf>
    <xf numFmtId="0" fontId="2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4" fontId="35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64" fontId="7" fillId="0" borderId="0" xfId="3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70" fontId="3" fillId="0" borderId="6" xfId="5" applyNumberFormat="1" applyBorder="1" applyAlignment="1">
      <alignment horizontal="right" vertical="center"/>
    </xf>
    <xf numFmtId="0" fontId="16" fillId="0" borderId="0" xfId="5" applyFont="1" applyAlignment="1">
      <alignment vertical="center"/>
    </xf>
    <xf numFmtId="164" fontId="14" fillId="0" borderId="5" xfId="3" applyNumberFormat="1" applyFont="1" applyBorder="1" applyAlignment="1">
      <alignment vertical="center"/>
    </xf>
    <xf numFmtId="164" fontId="2" fillId="0" borderId="6" xfId="3" applyNumberFormat="1" applyBorder="1" applyAlignment="1">
      <alignment vertical="center"/>
    </xf>
    <xf numFmtId="164" fontId="2" fillId="0" borderId="1" xfId="3" applyNumberFormat="1" applyBorder="1" applyAlignment="1">
      <alignment vertical="center"/>
    </xf>
    <xf numFmtId="0" fontId="13" fillId="0" borderId="0" xfId="5" applyFont="1" applyAlignme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" xfId="3" quotePrefix="1" applyFont="1" applyBorder="1" applyAlignment="1">
      <alignment horizontal="center" vertical="center"/>
    </xf>
    <xf numFmtId="0" fontId="3" fillId="0" borderId="6" xfId="3" quotePrefix="1" applyFont="1" applyBorder="1" applyAlignment="1">
      <alignment horizontal="center" vertical="center"/>
    </xf>
    <xf numFmtId="0" fontId="3" fillId="0" borderId="4" xfId="3" quotePrefix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4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6" fillId="0" borderId="15" xfId="5" applyFont="1" applyBorder="1" applyAlignment="1">
      <alignment horizontal="center" vertical="center" wrapText="1"/>
    </xf>
    <xf numFmtId="0" fontId="6" fillId="0" borderId="16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3" fillId="0" borderId="15" xfId="5" applyFont="1" applyBorder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/>
    </xf>
    <xf numFmtId="0" fontId="4" fillId="3" borderId="0" xfId="5" applyFont="1" applyFill="1" applyAlignment="1">
      <alignment horizontal="center" vertical="center"/>
    </xf>
    <xf numFmtId="164" fontId="15" fillId="0" borderId="15" xfId="5" applyNumberFormat="1" applyFont="1" applyBorder="1" applyAlignment="1">
      <alignment horizontal="center" vertical="center"/>
    </xf>
    <xf numFmtId="164" fontId="15" fillId="0" borderId="10" xfId="5" applyNumberFormat="1" applyFont="1" applyBorder="1" applyAlignment="1">
      <alignment horizontal="center" vertical="center"/>
    </xf>
    <xf numFmtId="164" fontId="15" fillId="0" borderId="16" xfId="5" applyNumberFormat="1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0" borderId="16" xfId="5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1" fillId="0" borderId="0" xfId="5" applyFont="1" applyAlignment="1">
      <alignment horizontal="center" wrapText="1"/>
    </xf>
    <xf numFmtId="0" fontId="34" fillId="0" borderId="0" xfId="5" applyFont="1" applyAlignment="1">
      <alignment horizontal="left" wrapText="1"/>
    </xf>
  </cellXfs>
  <cellStyles count="7">
    <cellStyle name="Dobry" xfId="2" builtinId="26"/>
    <cellStyle name="Dziesiętny 2" xfId="4" xr:uid="{0F927A9C-047B-48FB-ABC8-826185E567F5}"/>
    <cellStyle name="Normalny" xfId="0" builtinId="0"/>
    <cellStyle name="Normalny 2" xfId="5" xr:uid="{EB98CF7F-410F-4D2C-BDAB-EA9F120A1709}"/>
    <cellStyle name="Normalny_RAPORT98" xfId="3" xr:uid="{A6CB4CCB-4EEF-4D77-9396-51FE35CACA36}"/>
    <cellStyle name="Procentowy" xfId="1" builtinId="5"/>
    <cellStyle name="Procentowy 2" xfId="6" xr:uid="{46273458-AF15-4E27-AB98-41C59DA59E01}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6006-4E08-9852-34092CBC067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6006-4E08-9852-34092CBC06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9B8-431B-9FE2-7B4999FA393F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9B8-431B-9FE2-7B4999FA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67-47BD-9C6B-8F1B23097B0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67-47BD-9C6B-8F1B23097B0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67-47BD-9C6B-8F1B23097B0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67-47BD-9C6B-8F1B23097B0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67-47BD-9C6B-8F1B23097B0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67-47BD-9C6B-8F1B23097B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3A67-47BD-9C6B-8F1B23097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F-4605-A5A3-81394670D8CC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2F-4605-A5A3-81394670D8CC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F-4605-A5A3-81394670D8CC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2F-4605-A5A3-81394670D8CC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2F-4605-A5A3-81394670D8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C2F-4605-A5A3-81394670D8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BB-4752-8148-89C7C10B1BF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B-4752-8148-89C7C10B1BF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B-4752-8148-89C7C10B1BFE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B-4752-8148-89C7C10B1BF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B-4752-8148-89C7C10B1B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19BB-4752-8148-89C7C10B1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27-4A14-B877-3CB48FAD57E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27-4A14-B877-3CB48FAD57E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27-4A14-B877-3CB48FAD57E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27-4A14-B877-3CB48FAD57E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27-4A14-B877-3CB48FAD57E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4E27-4A14-B877-3CB48FAD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D2-4E8C-B8D9-800AA8B399A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D2-4E8C-B8D9-800AA8B399A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D2-4E8C-B8D9-800AA8B399A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D2-4E8C-B8D9-800AA8B399A0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D2-4E8C-B8D9-800AA8B399A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D8D2-4E8C-B8D9-800AA8B39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14-47BC-A53D-3340F2B3DD2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4-47BC-A53D-3340F2B3DD2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14-47BC-A53D-3340F2B3DD2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14-47BC-A53D-3340F2B3DD2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14-47BC-A53D-3340F2B3DD2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14-47BC-A53D-3340F2B3DD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B714-47BC-A53D-3340F2B3D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A-4B62-9D16-CACCB4FCDD6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A-4B62-9D16-CACCB4FCDD6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CA-4B62-9D16-CACCB4FCDD6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A-4B62-9D16-CACCB4FCDD6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2CCA-4B62-9D16-CACCB4FCD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64-4A89-A221-C4CD7A48767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64-4A89-A221-C4CD7A48767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4-4A89-A221-C4CD7A48767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4-4A89-A221-C4CD7A48767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7664-4A89-A221-C4CD7A48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ED-4372-8F95-B6611FAA6B5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ED-4372-8F95-B6611FAA6B5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ED-4372-8F95-B6611FAA6B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ED-4372-8F95-B6611FAA6B56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ED-4372-8F95-B6611FAA6B56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ED-4372-8F95-B6611FAA6B56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ED-4372-8F95-B6611FAA6B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C3ED-4372-8F95-B6611FAA6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506A-445F-872B-4281CEEE5A4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506A-445F-872B-4281CEEE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E3-44FA-8CC1-2D3F12162C8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E3-44FA-8CC1-2D3F12162C8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E3-44FA-8CC1-2D3F12162C8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E3-44FA-8CC1-2D3F12162C8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E3-44FA-8CC1-2D3F12162C8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E3-44FA-8CC1-2D3F12162C81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E3-44FA-8CC1-2D3F12162C8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B4E3-44FA-8CC1-2D3F12162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D93-4629-99D4-7194DA15B34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D93-4629-99D4-7194DA15B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34FF-4EA9-9A56-716E459FE17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34FF-4EA9-9A56-716E459FE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1A4-4691-8F9B-011C81D53DB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1A4-4691-8F9B-011C81D53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B970-43A8-A01D-1E821F134EBD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B970-43A8-A01D-1E821F13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C97-411F-814D-896D2217823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C97-411F-814D-896D2217823C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C97-411F-814D-896D2217823C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C97-411F-814D-896D22178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50F-4014-8A0D-5418434A943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50F-4014-8A0D-5418434A9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B9-4A9D-BE60-C2AA6EA3574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B9-4A9D-BE60-C2AA6EA35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441C7E50-59C9-4B78-82FB-5DF46911A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Chart 1032">
          <a:extLst>
            <a:ext uri="{FF2B5EF4-FFF2-40B4-BE49-F238E27FC236}">
              <a16:creationId xmlns:a16="http://schemas.microsoft.com/office/drawing/2014/main" id="{8965DBCC-00B4-4309-8A96-829002230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4" name="Chart 1033">
          <a:extLst>
            <a:ext uri="{FF2B5EF4-FFF2-40B4-BE49-F238E27FC236}">
              <a16:creationId xmlns:a16="http://schemas.microsoft.com/office/drawing/2014/main" id="{5C168FD9-282F-4674-A1D1-C87E9350C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0F76962-5F61-4F28-8F79-3BA75CB8D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F8979D2-EDA7-461B-9673-8124FFA62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1371B08-54C8-4337-8F0F-A60C797BC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CA7B7AF7-41F4-4ECB-90AF-502A84271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3" name="Chart 52">
          <a:extLst>
            <a:ext uri="{FF2B5EF4-FFF2-40B4-BE49-F238E27FC236}">
              <a16:creationId xmlns:a16="http://schemas.microsoft.com/office/drawing/2014/main" id="{9E288647-18A2-4447-9780-5AC7355E1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4" name="Chart 53">
          <a:extLst>
            <a:ext uri="{FF2B5EF4-FFF2-40B4-BE49-F238E27FC236}">
              <a16:creationId xmlns:a16="http://schemas.microsoft.com/office/drawing/2014/main" id="{27B82AEB-5A70-4A31-91AC-6AB11FEB7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5" name="Chart 54">
          <a:extLst>
            <a:ext uri="{FF2B5EF4-FFF2-40B4-BE49-F238E27FC236}">
              <a16:creationId xmlns:a16="http://schemas.microsoft.com/office/drawing/2014/main" id="{49DF7F4D-995D-4FBC-AD98-E4B5DD107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420E9ECD-A2EA-4E07-91B7-4917A146A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0740098D-DC25-460E-B566-FB4A78A57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201E7345-08C4-4C93-9829-8093AE738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2D0C390F-663D-4B50-B972-D5D228E24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6" name="Chart 20">
          <a:extLst>
            <a:ext uri="{FF2B5EF4-FFF2-40B4-BE49-F238E27FC236}">
              <a16:creationId xmlns:a16="http://schemas.microsoft.com/office/drawing/2014/main" id="{DA9181CC-E273-460F-928F-66E4C786A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7" name="Chart 23">
          <a:extLst>
            <a:ext uri="{FF2B5EF4-FFF2-40B4-BE49-F238E27FC236}">
              <a16:creationId xmlns:a16="http://schemas.microsoft.com/office/drawing/2014/main" id="{A6D3DBD0-5E18-4D3E-8302-09D122830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F91ABD30-E0A4-4F18-8D7C-0EC5534BD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5190C88E-01FA-4CFC-B60C-78B0262F5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EBD160FB-BA18-4934-8FFB-6795318C0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63D67492-D13F-44DD-A0A2-777326872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8\MasterData2018\Statystyki%202018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(2)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Kapitały własne V MK"/>
      <sheetName val="Majątek"/>
      <sheetName val="Majątek_old"/>
      <sheetName val="Wskaźnik Zespolony"/>
      <sheetName val="Struktura Rynku"/>
      <sheetName val="Rynek 2009-2018"/>
      <sheetName val="Struktura 2007-2018"/>
      <sheetName val="Rynek 2007-2017 base"/>
      <sheetName val="Struktura 2007-2017_"/>
      <sheetName val="&gt;&gt;Rynek 2005-2016 (2)"/>
    </sheetNames>
    <sheetDataSet>
      <sheetData sheetId="0"/>
      <sheetData sheetId="1">
        <row r="14">
          <cell r="B14" t="str">
            <v>AEGON SA</v>
          </cell>
          <cell r="C14">
            <v>448210.65156000003</v>
          </cell>
          <cell r="D14">
            <v>386233.81540000002</v>
          </cell>
        </row>
        <row r="15">
          <cell r="B15" t="str">
            <v>ALLIANZ  ŻYCIE POLSKA SA</v>
          </cell>
          <cell r="C15">
            <v>596525.51087999996</v>
          </cell>
          <cell r="D15">
            <v>591115.98086000001</v>
          </cell>
        </row>
        <row r="16">
          <cell r="B16" t="str">
            <v>AVIVA ŻYCIE SA</v>
          </cell>
          <cell r="C16">
            <v>1879343.0009300001</v>
          </cell>
          <cell r="D16">
            <v>1911828.0383899999</v>
          </cell>
        </row>
        <row r="17">
          <cell r="B17" t="str">
            <v>AXA ŻYCIE SA</v>
          </cell>
          <cell r="C17">
            <v>1053531.03886</v>
          </cell>
          <cell r="D17">
            <v>714812.82906999998</v>
          </cell>
        </row>
        <row r="18">
          <cell r="B18" t="str">
            <v>CARDIF POLSKA SA</v>
          </cell>
          <cell r="C18">
            <v>300240.41375000001</v>
          </cell>
          <cell r="D18">
            <v>279641.52763999999</v>
          </cell>
        </row>
        <row r="19">
          <cell r="B19" t="str">
            <v>COMPENSA ŻYCIE SA</v>
          </cell>
          <cell r="C19">
            <v>864698.83423000004</v>
          </cell>
          <cell r="D19">
            <v>834162.95053000003</v>
          </cell>
        </row>
        <row r="20">
          <cell r="B20" t="str">
            <v>CONCORDIA CAPITAL SA</v>
          </cell>
          <cell r="C20">
            <v>61454.004090000002</v>
          </cell>
          <cell r="D20">
            <v>65295.658580000003</v>
          </cell>
        </row>
        <row r="21">
          <cell r="B21" t="str">
            <v>ERGO HESTIA STUnŻ SA</v>
          </cell>
          <cell r="C21">
            <v>419005.96573</v>
          </cell>
          <cell r="D21">
            <v>442853.41931000003</v>
          </cell>
        </row>
        <row r="22">
          <cell r="B22" t="str">
            <v>EUROPA ŻYCIE SA</v>
          </cell>
          <cell r="C22">
            <v>1205407.6704599999</v>
          </cell>
          <cell r="D22">
            <v>865300.01075000002</v>
          </cell>
        </row>
        <row r="23">
          <cell r="B23" t="str">
            <v>GENERALI ŻYCIE SA</v>
          </cell>
          <cell r="C23">
            <v>974902.55437999999</v>
          </cell>
          <cell r="D23">
            <v>932529.09108000004</v>
          </cell>
        </row>
        <row r="24">
          <cell r="B24" t="str">
            <v>INTER - ŻYCIE SA</v>
          </cell>
          <cell r="C24">
            <v>13054.261479999999</v>
          </cell>
          <cell r="D24">
            <v>11658.94397</v>
          </cell>
        </row>
        <row r="25">
          <cell r="B25" t="str">
            <v>MACIF ŻYCIE TUW</v>
          </cell>
          <cell r="C25">
            <v>20505.35008</v>
          </cell>
          <cell r="D25">
            <v>18678.55298</v>
          </cell>
        </row>
        <row r="26">
          <cell r="B26" t="str">
            <v>METLIFE TUnŻ SA</v>
          </cell>
          <cell r="C26">
            <v>850401.18145000003</v>
          </cell>
          <cell r="D26">
            <v>861844.73812999995</v>
          </cell>
        </row>
        <row r="27">
          <cell r="B27" t="str">
            <v>NATIONALE NEDERLANDEN SA</v>
          </cell>
          <cell r="C27">
            <v>1687057.50859</v>
          </cell>
          <cell r="D27">
            <v>1514291.9745400001</v>
          </cell>
        </row>
        <row r="28">
          <cell r="B28" t="str">
            <v>OPEN LIFE SA</v>
          </cell>
          <cell r="C28">
            <v>2354130.2718400001</v>
          </cell>
          <cell r="D28">
            <v>1575740.42897</v>
          </cell>
        </row>
        <row r="29">
          <cell r="B29" t="str">
            <v>PKO ŻYCIE SA</v>
          </cell>
          <cell r="C29">
            <v>470964.92265000002</v>
          </cell>
          <cell r="D29">
            <v>501069.73149999999</v>
          </cell>
        </row>
        <row r="30">
          <cell r="B30" t="str">
            <v>POCZTOWE ŻYCIE  SA</v>
          </cell>
          <cell r="C30">
            <v>34263.543919999996</v>
          </cell>
          <cell r="D30">
            <v>47196.132969999999</v>
          </cell>
        </row>
        <row r="31">
          <cell r="B31" t="str">
            <v>PZU ŻYCIE SA</v>
          </cell>
          <cell r="C31">
            <v>8563065.9023199994</v>
          </cell>
          <cell r="D31">
            <v>8276466.9274700005</v>
          </cell>
        </row>
        <row r="32">
          <cell r="B32" t="str">
            <v>REJENT LIFE TUW</v>
          </cell>
          <cell r="C32">
            <v>17219.435939999999</v>
          </cell>
          <cell r="D32">
            <v>17412.79667</v>
          </cell>
        </row>
        <row r="33">
          <cell r="B33" t="str">
            <v>SALTUS ŻYCIE SA</v>
          </cell>
          <cell r="C33">
            <v>37911.700879999997</v>
          </cell>
          <cell r="D33">
            <v>35841.679629999999</v>
          </cell>
        </row>
        <row r="34">
          <cell r="B34" t="str">
            <v>SANTANDER AVIVA ŻYCIE SA</v>
          </cell>
          <cell r="C34">
            <v>199293.93350000001</v>
          </cell>
          <cell r="D34">
            <v>288165.45819999999</v>
          </cell>
        </row>
        <row r="35">
          <cell r="B35" t="str">
            <v>SIGNAL IDUNA ŻYCIE SA</v>
          </cell>
          <cell r="C35">
            <v>35480.6129</v>
          </cell>
          <cell r="D35">
            <v>35279.103179999998</v>
          </cell>
        </row>
        <row r="36">
          <cell r="B36" t="str">
            <v>UNIQA ŻYCIE SA</v>
          </cell>
          <cell r="C36">
            <v>744893.74341</v>
          </cell>
          <cell r="D36">
            <v>117487.61314</v>
          </cell>
        </row>
        <row r="37">
          <cell r="B37" t="str">
            <v>UNUM ŻYCIE SA</v>
          </cell>
          <cell r="C37">
            <v>261772.85362000001</v>
          </cell>
          <cell r="D37">
            <v>262037.95636000001</v>
          </cell>
        </row>
        <row r="38">
          <cell r="B38" t="str">
            <v>VIENNA LIFE SA</v>
          </cell>
          <cell r="C38">
            <v>662102.60927999998</v>
          </cell>
          <cell r="D38">
            <v>307960.64616</v>
          </cell>
        </row>
        <row r="39">
          <cell r="B39" t="str">
            <v>WARTA TUnŻ SA</v>
          </cell>
          <cell r="C39">
            <v>805829.60548000003</v>
          </cell>
          <cell r="D39">
            <v>809888.65079999994</v>
          </cell>
        </row>
        <row r="46">
          <cell r="B46" t="str">
            <v>ALLIANZ POLSKA SA</v>
          </cell>
          <cell r="C46">
            <v>1835080.5104700001</v>
          </cell>
          <cell r="D46">
            <v>2094015.4945799999</v>
          </cell>
        </row>
        <row r="47">
          <cell r="B47" t="str">
            <v>AVIVA - OGÓLNE SA</v>
          </cell>
          <cell r="C47">
            <v>443239.81638999999</v>
          </cell>
          <cell r="D47">
            <v>442540.04275999998</v>
          </cell>
        </row>
        <row r="48">
          <cell r="B48" t="str">
            <v>AXA UBEZPIECZENIA SA</v>
          </cell>
          <cell r="C48">
            <v>1864498.3296699999</v>
          </cell>
          <cell r="D48">
            <v>1935133.3675899999</v>
          </cell>
        </row>
        <row r="49">
          <cell r="B49" t="str">
            <v>COMPENSA SA</v>
          </cell>
          <cell r="C49">
            <v>1410947.1975499999</v>
          </cell>
          <cell r="D49">
            <v>1583700.5672800001</v>
          </cell>
        </row>
        <row r="50">
          <cell r="B50" t="str">
            <v>CONCORDIA POLSKA TUW</v>
          </cell>
          <cell r="C50">
            <v>402888.51314</v>
          </cell>
          <cell r="D50">
            <v>401618.96318000002</v>
          </cell>
        </row>
        <row r="51">
          <cell r="B51" t="str">
            <v>CREDIT AGRICOLE TU SA</v>
          </cell>
          <cell r="C51">
            <v>17255.633460000001</v>
          </cell>
          <cell r="D51">
            <v>21742.19643</v>
          </cell>
        </row>
        <row r="52">
          <cell r="B52" t="str">
            <v>CUPRUM TUW</v>
          </cell>
          <cell r="C52">
            <v>52343.114950000003</v>
          </cell>
          <cell r="D52">
            <v>55125.746619999998</v>
          </cell>
        </row>
        <row r="53">
          <cell r="B53" t="str">
            <v>D.A.S. SA</v>
          </cell>
          <cell r="C53">
            <v>24903.944200000002</v>
          </cell>
          <cell r="D53">
            <v>19661.83569</v>
          </cell>
        </row>
        <row r="54">
          <cell r="B54" t="str">
            <v>ERGO HESTIA SA</v>
          </cell>
          <cell r="C54">
            <v>5434946.1504300004</v>
          </cell>
          <cell r="D54">
            <v>6091976.2172999997</v>
          </cell>
        </row>
        <row r="55">
          <cell r="B55" t="str">
            <v>EULER HERMES SA</v>
          </cell>
          <cell r="C55">
            <v>271357.93287000002</v>
          </cell>
          <cell r="D55">
            <v>286245.52327000001</v>
          </cell>
        </row>
        <row r="56">
          <cell r="B56" t="str">
            <v>EUROPA SA</v>
          </cell>
          <cell r="C56">
            <v>383354.69770000002</v>
          </cell>
          <cell r="D56">
            <v>296100.30035999999</v>
          </cell>
        </row>
        <row r="57">
          <cell r="B57" t="str">
            <v>GENERALI SA</v>
          </cell>
          <cell r="C57">
            <v>1369680.05076</v>
          </cell>
          <cell r="D57">
            <v>1453766.9473999999</v>
          </cell>
        </row>
        <row r="58">
          <cell r="B58" t="str">
            <v>GOTHAER SA</v>
          </cell>
          <cell r="C58">
            <v>622890.47994999995</v>
          </cell>
          <cell r="D58">
            <v>743411.09990000003</v>
          </cell>
        </row>
        <row r="59">
          <cell r="B59" t="str">
            <v>INTER POLSKA SA</v>
          </cell>
          <cell r="C59">
            <v>120885.54914</v>
          </cell>
          <cell r="D59">
            <v>128281.46756999999</v>
          </cell>
        </row>
        <row r="60">
          <cell r="B60" t="str">
            <v>INTERRISK SA</v>
          </cell>
          <cell r="C60">
            <v>924583.78897999995</v>
          </cell>
          <cell r="D60">
            <v>1050520.25462</v>
          </cell>
        </row>
        <row r="61">
          <cell r="B61" t="str">
            <v>KUKE SA</v>
          </cell>
          <cell r="C61">
            <v>56889.63248</v>
          </cell>
          <cell r="D61">
            <v>77021.040479999996</v>
          </cell>
        </row>
        <row r="62">
          <cell r="B62" t="str">
            <v>LINK4 SA</v>
          </cell>
          <cell r="C62">
            <v>1016660.6532300001</v>
          </cell>
          <cell r="D62">
            <v>1025707.42065</v>
          </cell>
        </row>
        <row r="63">
          <cell r="B63" t="str">
            <v>MEDICUM TUW</v>
          </cell>
          <cell r="C63">
            <v>3403.8973599999999</v>
          </cell>
          <cell r="D63">
            <v>5885.8566000000001</v>
          </cell>
        </row>
        <row r="64">
          <cell r="B64" t="str">
            <v>NATIONALE NEDERLANDEN TU SA</v>
          </cell>
          <cell r="C64">
            <v>14001.58282</v>
          </cell>
          <cell r="D64">
            <v>46932.397250000002</v>
          </cell>
        </row>
        <row r="65">
          <cell r="B65" t="str">
            <v>PARTNER SA</v>
          </cell>
          <cell r="C65">
            <v>553.70299999999997</v>
          </cell>
          <cell r="D65">
            <v>575.73</v>
          </cell>
        </row>
        <row r="66">
          <cell r="B66" t="str">
            <v>PKO TU SA</v>
          </cell>
          <cell r="C66">
            <v>450714.33973000001</v>
          </cell>
          <cell r="D66">
            <v>586931.82756999996</v>
          </cell>
        </row>
        <row r="67">
          <cell r="B67" t="str">
            <v>POCZTOWE  TUW</v>
          </cell>
          <cell r="C67">
            <v>221594.24737999999</v>
          </cell>
          <cell r="D67">
            <v>184527.62385999999</v>
          </cell>
        </row>
        <row r="68">
          <cell r="B68" t="str">
            <v>POLSKI GAZ TUW</v>
          </cell>
          <cell r="C68">
            <v>107746.06408</v>
          </cell>
          <cell r="D68">
            <v>98816.070559999993</v>
          </cell>
        </row>
        <row r="69">
          <cell r="B69" t="str">
            <v>PTR SA</v>
          </cell>
          <cell r="C69">
            <v>242084.55694000001</v>
          </cell>
          <cell r="D69">
            <v>248301.52350000001</v>
          </cell>
        </row>
        <row r="70">
          <cell r="B70" t="str">
            <v>PZU SA</v>
          </cell>
          <cell r="C70">
            <v>12433216.36947</v>
          </cell>
          <cell r="D70">
            <v>13002863.689579999</v>
          </cell>
        </row>
        <row r="71">
          <cell r="B71" t="str">
            <v>PZUW TUW</v>
          </cell>
          <cell r="C71">
            <v>384044.94024999999</v>
          </cell>
          <cell r="D71">
            <v>550839.84606999997</v>
          </cell>
        </row>
        <row r="72">
          <cell r="B72" t="str">
            <v>SALTUS TUW</v>
          </cell>
          <cell r="C72">
            <v>191013.68770000001</v>
          </cell>
          <cell r="D72">
            <v>168673.88621999999</v>
          </cell>
        </row>
        <row r="73">
          <cell r="B73" t="str">
            <v>SANTANDER AVIVA SA</v>
          </cell>
          <cell r="C73">
            <v>230473.90461</v>
          </cell>
          <cell r="D73">
            <v>119969.94602</v>
          </cell>
        </row>
        <row r="74">
          <cell r="B74" t="str">
            <v>SIGNAL IDUNA POLSKA SA</v>
          </cell>
          <cell r="C74">
            <v>47376.982479999999</v>
          </cell>
          <cell r="D74">
            <v>48306.813589999998</v>
          </cell>
        </row>
        <row r="75">
          <cell r="B75" t="str">
            <v>TUW TUW</v>
          </cell>
          <cell r="C75">
            <v>698318.75665999996</v>
          </cell>
          <cell r="D75">
            <v>635648.37749999994</v>
          </cell>
        </row>
        <row r="76">
          <cell r="B76" t="str">
            <v>TUZ TUW</v>
          </cell>
          <cell r="C76">
            <v>207336.15137000001</v>
          </cell>
          <cell r="D76">
            <v>200812.72782999999</v>
          </cell>
        </row>
        <row r="77">
          <cell r="B77" t="str">
            <v>UNIQA SA</v>
          </cell>
          <cell r="C77">
            <v>1120691.223</v>
          </cell>
          <cell r="D77">
            <v>1200675.6298</v>
          </cell>
        </row>
        <row r="78">
          <cell r="B78" t="str">
            <v>WARTA SA</v>
          </cell>
          <cell r="C78">
            <v>5120423.6343400003</v>
          </cell>
          <cell r="D78">
            <v>5579611.7235700004</v>
          </cell>
        </row>
        <row r="79">
          <cell r="B79" t="str">
            <v>ZDROWIE SA</v>
          </cell>
          <cell r="C79">
            <v>52074.920359999996</v>
          </cell>
          <cell r="D79">
            <v>79054.903179999994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7A02-B3EB-415A-836C-223A6D0D2D68}">
  <dimension ref="A1:K209"/>
  <sheetViews>
    <sheetView tabSelected="1" view="pageBreakPreview" zoomScale="85" zoomScaleNormal="85" zoomScaleSheetLayoutView="85" workbookViewId="0">
      <selection activeCell="J128" sqref="J128"/>
    </sheetView>
  </sheetViews>
  <sheetFormatPr defaultColWidth="9.1796875" defaultRowHeight="12.5" x14ac:dyDescent="0.25"/>
  <cols>
    <col min="1" max="1" width="3.7265625" style="1" customWidth="1"/>
    <col min="2" max="2" width="52.26953125" style="1" customWidth="1"/>
    <col min="3" max="3" width="19.1796875" style="1" customWidth="1"/>
    <col min="4" max="4" width="18.26953125" style="1" customWidth="1"/>
    <col min="5" max="5" width="12.453125" style="2" customWidth="1"/>
    <col min="6" max="6" width="12.81640625" style="1" customWidth="1"/>
    <col min="7" max="7" width="13.81640625" style="90" customWidth="1"/>
    <col min="8" max="8" width="15.1796875" style="1" customWidth="1"/>
    <col min="9" max="9" width="18" style="1" customWidth="1"/>
    <col min="10" max="10" width="15.453125" style="1" customWidth="1"/>
    <col min="11" max="16384" width="9.1796875" style="1"/>
  </cols>
  <sheetData>
    <row r="1" spans="1:10" ht="18" customHeight="1" x14ac:dyDescent="0.25"/>
    <row r="2" spans="1:10" s="5" customFormat="1" ht="18" customHeight="1" x14ac:dyDescent="0.25">
      <c r="A2" s="544" t="s">
        <v>0</v>
      </c>
      <c r="B2" s="544"/>
      <c r="C2" s="544"/>
      <c r="D2" s="544"/>
      <c r="E2" s="544"/>
      <c r="F2" s="4"/>
      <c r="G2" s="97"/>
    </row>
    <row r="3" spans="1:10" ht="18" customHeight="1" thickBot="1" x14ac:dyDescent="0.3">
      <c r="A3" s="6"/>
      <c r="B3" s="6"/>
      <c r="C3" s="6"/>
      <c r="D3" s="6"/>
      <c r="E3" s="7"/>
      <c r="F3" s="6"/>
      <c r="G3" s="98"/>
    </row>
    <row r="4" spans="1:10" ht="14.25" customHeight="1" thickBot="1" x14ac:dyDescent="0.3">
      <c r="A4" s="8" t="s">
        <v>1</v>
      </c>
      <c r="B4" s="8" t="s">
        <v>2</v>
      </c>
      <c r="C4" s="9" t="s">
        <v>3</v>
      </c>
      <c r="D4" s="10"/>
      <c r="E4" s="11" t="s">
        <v>4</v>
      </c>
      <c r="F4" s="12"/>
    </row>
    <row r="5" spans="1:10" ht="18" customHeight="1" thickBot="1" x14ac:dyDescent="0.3">
      <c r="A5" s="13"/>
      <c r="B5" s="13"/>
      <c r="C5" s="8">
        <v>2017</v>
      </c>
      <c r="D5" s="8">
        <v>2018</v>
      </c>
      <c r="E5" s="14" t="s">
        <v>5</v>
      </c>
      <c r="G5" s="99"/>
    </row>
    <row r="6" spans="1:10" ht="18" customHeight="1" x14ac:dyDescent="0.25">
      <c r="A6" s="8" t="s">
        <v>6</v>
      </c>
      <c r="B6" s="16" t="s">
        <v>7</v>
      </c>
      <c r="C6" s="17">
        <f>+C40</f>
        <v>24561267.082210001</v>
      </c>
      <c r="D6" s="17">
        <f t="shared" ref="D6" si="0">+D40</f>
        <v>21704794.65628</v>
      </c>
      <c r="E6" s="18">
        <f>+D6/C6</f>
        <v>0.88370011952685557</v>
      </c>
      <c r="F6" s="19"/>
      <c r="G6" s="91"/>
    </row>
    <row r="7" spans="1:10" ht="18" customHeight="1" thickBot="1" x14ac:dyDescent="0.3">
      <c r="A7" s="21" t="s">
        <v>8</v>
      </c>
      <c r="B7" s="22" t="s">
        <v>9</v>
      </c>
      <c r="C7" s="23">
        <f>+C80</f>
        <v>37777474.956920005</v>
      </c>
      <c r="D7" s="23">
        <f t="shared" ref="D7" si="1">+D80</f>
        <v>40464997.058380008</v>
      </c>
      <c r="E7" s="24">
        <f>+D7/C7</f>
        <v>1.0711408611752042</v>
      </c>
      <c r="F7" s="19"/>
      <c r="G7" s="91"/>
    </row>
    <row r="8" spans="1:10" ht="18" customHeight="1" thickBot="1" x14ac:dyDescent="0.3">
      <c r="A8" s="25"/>
      <c r="B8" s="26" t="s">
        <v>10</v>
      </c>
      <c r="C8" s="27">
        <f>SUM(C6:C7)</f>
        <v>62338742.039130002</v>
      </c>
      <c r="D8" s="27">
        <f>SUM(D6:D7)</f>
        <v>62169791.714660004</v>
      </c>
      <c r="E8" s="28">
        <f>+D8/C8</f>
        <v>0.99728980215282581</v>
      </c>
      <c r="F8" s="19"/>
      <c r="G8" s="91"/>
      <c r="H8" s="29"/>
    </row>
    <row r="9" spans="1:10" ht="18" customHeight="1" x14ac:dyDescent="0.25">
      <c r="A9" s="30"/>
      <c r="D9" s="29"/>
      <c r="E9" s="31"/>
    </row>
    <row r="10" spans="1:10" s="5" customFormat="1" ht="18" customHeight="1" x14ac:dyDescent="0.25">
      <c r="A10" s="545" t="s">
        <v>11</v>
      </c>
      <c r="B10" s="545"/>
      <c r="C10" s="545"/>
      <c r="D10" s="545"/>
      <c r="E10" s="545"/>
      <c r="F10" s="4"/>
      <c r="G10" s="97"/>
    </row>
    <row r="11" spans="1:10" ht="18" customHeight="1" thickBot="1" x14ac:dyDescent="0.3">
      <c r="A11" s="6"/>
      <c r="B11" s="6"/>
      <c r="C11" s="6"/>
      <c r="D11" s="6"/>
      <c r="E11" s="7"/>
      <c r="F11" s="6"/>
      <c r="G11" s="98"/>
    </row>
    <row r="12" spans="1:10" ht="18" customHeight="1" thickBot="1" x14ac:dyDescent="0.3">
      <c r="A12" s="8" t="s">
        <v>1</v>
      </c>
      <c r="B12" s="8" t="s">
        <v>12</v>
      </c>
      <c r="C12" s="32" t="s">
        <v>3</v>
      </c>
      <c r="D12" s="32"/>
      <c r="E12" s="11" t="s">
        <v>4</v>
      </c>
      <c r="F12" s="12"/>
    </row>
    <row r="13" spans="1:10" ht="18" customHeight="1" thickBot="1" x14ac:dyDescent="0.3">
      <c r="A13" s="21"/>
      <c r="B13" s="33"/>
      <c r="C13" s="34">
        <f>+C5</f>
        <v>2017</v>
      </c>
      <c r="D13" s="34">
        <f>+D5</f>
        <v>2018</v>
      </c>
      <c r="E13" s="34" t="str">
        <f>+E5</f>
        <v>18/17</v>
      </c>
      <c r="G13" s="100"/>
      <c r="H13" s="30"/>
      <c r="I13" s="30"/>
      <c r="J13" s="30"/>
    </row>
    <row r="14" spans="1:10" ht="18" customHeight="1" x14ac:dyDescent="0.25">
      <c r="A14" s="8" t="s">
        <v>6</v>
      </c>
      <c r="B14" s="15" t="s">
        <v>13</v>
      </c>
      <c r="C14" s="35">
        <v>448210.65156000003</v>
      </c>
      <c r="D14" s="35">
        <v>386233.81540000002</v>
      </c>
      <c r="E14" s="24">
        <f t="shared" ref="E14:E39" si="2">+IFERROR(IF(D14/C14&gt;0,D14/C14,"X"),"X")</f>
        <v>0.86172386590035455</v>
      </c>
      <c r="F14" s="19"/>
      <c r="G14" s="101"/>
      <c r="H14" s="36"/>
      <c r="I14" s="3"/>
      <c r="J14" s="3"/>
    </row>
    <row r="15" spans="1:10" ht="18" customHeight="1" x14ac:dyDescent="0.25">
      <c r="A15" s="21" t="s">
        <v>8</v>
      </c>
      <c r="B15" s="15" t="s">
        <v>14</v>
      </c>
      <c r="C15" s="35">
        <v>596525.51087999996</v>
      </c>
      <c r="D15" s="35">
        <v>591115.98086000001</v>
      </c>
      <c r="E15" s="24">
        <f t="shared" si="2"/>
        <v>0.99093160322344009</v>
      </c>
      <c r="F15" s="19"/>
      <c r="G15" s="91"/>
      <c r="H15" s="36"/>
      <c r="I15" s="3"/>
      <c r="J15" s="3"/>
    </row>
    <row r="16" spans="1:10" ht="18" customHeight="1" x14ac:dyDescent="0.25">
      <c r="A16" s="21" t="s">
        <v>15</v>
      </c>
      <c r="B16" s="15" t="s">
        <v>16</v>
      </c>
      <c r="C16" s="35">
        <v>1879343.0009300001</v>
      </c>
      <c r="D16" s="35">
        <v>1911828.0383899999</v>
      </c>
      <c r="E16" s="24">
        <f t="shared" si="2"/>
        <v>1.0172853159023789</v>
      </c>
      <c r="F16" s="19"/>
      <c r="G16" s="91"/>
      <c r="H16" s="36"/>
      <c r="I16" s="3"/>
      <c r="J16" s="3"/>
    </row>
    <row r="17" spans="1:10" ht="18" customHeight="1" x14ac:dyDescent="0.25">
      <c r="A17" s="21" t="s">
        <v>17</v>
      </c>
      <c r="B17" s="15" t="s">
        <v>18</v>
      </c>
      <c r="C17" s="35">
        <v>1053531.03886</v>
      </c>
      <c r="D17" s="35">
        <v>714812.82906999998</v>
      </c>
      <c r="E17" s="24">
        <f t="shared" si="2"/>
        <v>0.67849242471629634</v>
      </c>
      <c r="F17" s="19"/>
      <c r="G17" s="91"/>
      <c r="H17" s="36"/>
      <c r="I17" s="3"/>
      <c r="J17" s="3"/>
    </row>
    <row r="18" spans="1:10" ht="18" customHeight="1" x14ac:dyDescent="0.25">
      <c r="A18" s="21" t="s">
        <v>19</v>
      </c>
      <c r="B18" s="15" t="s">
        <v>20</v>
      </c>
      <c r="C18" s="35">
        <v>300240.41375000001</v>
      </c>
      <c r="D18" s="35">
        <v>279641.52763999999</v>
      </c>
      <c r="E18" s="24">
        <f t="shared" si="2"/>
        <v>0.93139202729998893</v>
      </c>
      <c r="F18" s="19"/>
      <c r="G18" s="91"/>
      <c r="H18" s="36"/>
      <c r="I18" s="3"/>
      <c r="J18" s="3"/>
    </row>
    <row r="19" spans="1:10" ht="18" customHeight="1" x14ac:dyDescent="0.25">
      <c r="A19" s="21" t="s">
        <v>21</v>
      </c>
      <c r="B19" s="15" t="s">
        <v>22</v>
      </c>
      <c r="C19" s="35">
        <v>864698.83423000004</v>
      </c>
      <c r="D19" s="35">
        <v>834162.95053000003</v>
      </c>
      <c r="E19" s="24">
        <f t="shared" si="2"/>
        <v>0.96468610516031084</v>
      </c>
      <c r="F19" s="19"/>
      <c r="G19" s="91"/>
      <c r="H19" s="36"/>
      <c r="I19" s="3"/>
      <c r="J19" s="3"/>
    </row>
    <row r="20" spans="1:10" ht="18" customHeight="1" x14ac:dyDescent="0.25">
      <c r="A20" s="21" t="s">
        <v>23</v>
      </c>
      <c r="B20" s="15" t="s">
        <v>24</v>
      </c>
      <c r="C20" s="35">
        <v>61454.004090000002</v>
      </c>
      <c r="D20" s="35">
        <v>65295.658580000003</v>
      </c>
      <c r="E20" s="24">
        <f t="shared" si="2"/>
        <v>1.0625126799609974</v>
      </c>
      <c r="F20" s="19"/>
      <c r="G20" s="91"/>
      <c r="H20" s="36"/>
      <c r="I20" s="3"/>
      <c r="J20" s="3"/>
    </row>
    <row r="21" spans="1:10" ht="18" customHeight="1" x14ac:dyDescent="0.25">
      <c r="A21" s="21" t="s">
        <v>25</v>
      </c>
      <c r="B21" s="15" t="s">
        <v>26</v>
      </c>
      <c r="C21" s="35">
        <v>419005.96573</v>
      </c>
      <c r="D21" s="35">
        <v>442853.41931000003</v>
      </c>
      <c r="E21" s="24">
        <f t="shared" si="2"/>
        <v>1.0569143533277683</v>
      </c>
      <c r="F21" s="19"/>
      <c r="G21" s="91"/>
      <c r="H21" s="36"/>
      <c r="I21" s="3"/>
      <c r="J21" s="3"/>
    </row>
    <row r="22" spans="1:10" ht="18" customHeight="1" x14ac:dyDescent="0.25">
      <c r="A22" s="21" t="s">
        <v>27</v>
      </c>
      <c r="B22" s="15" t="s">
        <v>28</v>
      </c>
      <c r="C22" s="35">
        <v>1205407.6704599999</v>
      </c>
      <c r="D22" s="35">
        <v>865300.01075000002</v>
      </c>
      <c r="E22" s="24">
        <f t="shared" si="2"/>
        <v>0.71784843580743918</v>
      </c>
      <c r="F22" s="19"/>
      <c r="G22" s="91"/>
      <c r="H22" s="36"/>
      <c r="I22" s="3"/>
      <c r="J22" s="3"/>
    </row>
    <row r="23" spans="1:10" ht="18" customHeight="1" x14ac:dyDescent="0.25">
      <c r="A23" s="21" t="s">
        <v>29</v>
      </c>
      <c r="B23" s="15" t="s">
        <v>30</v>
      </c>
      <c r="C23" s="35">
        <v>974902.55437999999</v>
      </c>
      <c r="D23" s="35">
        <v>932529.09108000004</v>
      </c>
      <c r="E23" s="24">
        <f t="shared" si="2"/>
        <v>0.95653569363458302</v>
      </c>
      <c r="F23" s="19"/>
      <c r="G23" s="91"/>
      <c r="H23" s="36"/>
      <c r="I23" s="37"/>
      <c r="J23" s="3"/>
    </row>
    <row r="24" spans="1:10" ht="18" customHeight="1" x14ac:dyDescent="0.25">
      <c r="A24" s="21" t="s">
        <v>31</v>
      </c>
      <c r="B24" s="15" t="s">
        <v>32</v>
      </c>
      <c r="C24" s="35">
        <v>13054.261479999999</v>
      </c>
      <c r="D24" s="35">
        <v>11658.94397</v>
      </c>
      <c r="E24" s="24">
        <f t="shared" si="2"/>
        <v>0.89311402164437115</v>
      </c>
      <c r="F24" s="19"/>
      <c r="G24" s="91"/>
      <c r="H24" s="36"/>
      <c r="I24" s="37"/>
      <c r="J24" s="3"/>
    </row>
    <row r="25" spans="1:10" ht="18" customHeight="1" x14ac:dyDescent="0.25">
      <c r="A25" s="21" t="s">
        <v>33</v>
      </c>
      <c r="B25" s="15" t="s">
        <v>34</v>
      </c>
      <c r="C25" s="35">
        <v>20505.35008</v>
      </c>
      <c r="D25" s="35">
        <v>18678.55298</v>
      </c>
      <c r="E25" s="24">
        <f t="shared" si="2"/>
        <v>0.91091119669389231</v>
      </c>
      <c r="F25" s="19"/>
      <c r="G25" s="91"/>
      <c r="H25" s="36"/>
      <c r="I25" s="3"/>
      <c r="J25" s="3"/>
    </row>
    <row r="26" spans="1:10" ht="18" customHeight="1" x14ac:dyDescent="0.25">
      <c r="A26" s="21" t="s">
        <v>35</v>
      </c>
      <c r="B26" s="15" t="s">
        <v>36</v>
      </c>
      <c r="C26" s="35">
        <v>850401.18145000003</v>
      </c>
      <c r="D26" s="35">
        <v>861844.73812999995</v>
      </c>
      <c r="E26" s="24">
        <f t="shared" si="2"/>
        <v>1.0134566566105749</v>
      </c>
      <c r="F26" s="19"/>
      <c r="G26" s="91"/>
      <c r="H26" s="36"/>
      <c r="I26" s="3"/>
      <c r="J26" s="3"/>
    </row>
    <row r="27" spans="1:10" ht="18" customHeight="1" x14ac:dyDescent="0.25">
      <c r="A27" s="21" t="s">
        <v>37</v>
      </c>
      <c r="B27" s="15" t="s">
        <v>38</v>
      </c>
      <c r="C27" s="35">
        <v>1687057.50859</v>
      </c>
      <c r="D27" s="35">
        <v>1514291.9745400001</v>
      </c>
      <c r="E27" s="24">
        <f t="shared" si="2"/>
        <v>0.89759357154671449</v>
      </c>
      <c r="F27" s="19"/>
      <c r="G27" s="91"/>
      <c r="H27" s="36"/>
      <c r="I27" s="3"/>
      <c r="J27" s="3"/>
    </row>
    <row r="28" spans="1:10" ht="18" customHeight="1" x14ac:dyDescent="0.25">
      <c r="A28" s="21" t="s">
        <v>39</v>
      </c>
      <c r="B28" s="15" t="s">
        <v>40</v>
      </c>
      <c r="C28" s="35">
        <v>2354130.2718400001</v>
      </c>
      <c r="D28" s="35">
        <v>1575740.42897</v>
      </c>
      <c r="E28" s="24">
        <f t="shared" si="2"/>
        <v>0.6693514151782235</v>
      </c>
      <c r="F28" s="19"/>
      <c r="G28" s="91"/>
      <c r="H28" s="36"/>
      <c r="I28" s="3"/>
      <c r="J28" s="3"/>
    </row>
    <row r="29" spans="1:10" ht="18" customHeight="1" x14ac:dyDescent="0.25">
      <c r="A29" s="21" t="s">
        <v>41</v>
      </c>
      <c r="B29" s="15" t="s">
        <v>42</v>
      </c>
      <c r="C29" s="35">
        <v>470964.92265000002</v>
      </c>
      <c r="D29" s="35">
        <v>501069.73149999999</v>
      </c>
      <c r="E29" s="24">
        <f t="shared" si="2"/>
        <v>1.0639215521202892</v>
      </c>
      <c r="F29" s="19"/>
      <c r="G29" s="91"/>
      <c r="H29" s="36"/>
      <c r="I29" s="3"/>
      <c r="J29" s="3"/>
    </row>
    <row r="30" spans="1:10" ht="18" customHeight="1" x14ac:dyDescent="0.25">
      <c r="A30" s="21" t="s">
        <v>43</v>
      </c>
      <c r="B30" s="15" t="s">
        <v>44</v>
      </c>
      <c r="C30" s="35">
        <v>34263.543919999996</v>
      </c>
      <c r="D30" s="35">
        <v>47196.132969999999</v>
      </c>
      <c r="E30" s="24">
        <f t="shared" si="2"/>
        <v>1.3774445830879483</v>
      </c>
      <c r="F30" s="19"/>
      <c r="G30" s="91"/>
      <c r="H30" s="36"/>
      <c r="I30" s="3"/>
      <c r="J30" s="3"/>
    </row>
    <row r="31" spans="1:10" ht="18" customHeight="1" x14ac:dyDescent="0.25">
      <c r="A31" s="21" t="s">
        <v>45</v>
      </c>
      <c r="B31" s="15" t="s">
        <v>46</v>
      </c>
      <c r="C31" s="35">
        <v>8563065.9023199994</v>
      </c>
      <c r="D31" s="35">
        <v>8276466.9274700005</v>
      </c>
      <c r="E31" s="24">
        <f t="shared" si="2"/>
        <v>0.96653079888450344</v>
      </c>
      <c r="F31" s="19"/>
      <c r="G31" s="91"/>
      <c r="H31" s="36"/>
      <c r="I31" s="3"/>
      <c r="J31" s="3"/>
    </row>
    <row r="32" spans="1:10" ht="18" customHeight="1" x14ac:dyDescent="0.25">
      <c r="A32" s="21" t="s">
        <v>47</v>
      </c>
      <c r="B32" s="15" t="s">
        <v>48</v>
      </c>
      <c r="C32" s="35">
        <v>17219.435939999999</v>
      </c>
      <c r="D32" s="35">
        <v>17412.79667</v>
      </c>
      <c r="E32" s="24">
        <f t="shared" si="2"/>
        <v>1.0112292139344026</v>
      </c>
      <c r="F32" s="19"/>
      <c r="G32" s="91"/>
      <c r="H32" s="36"/>
      <c r="I32" s="3"/>
      <c r="J32" s="3"/>
    </row>
    <row r="33" spans="1:10" ht="18" customHeight="1" x14ac:dyDescent="0.25">
      <c r="A33" s="21" t="s">
        <v>49</v>
      </c>
      <c r="B33" s="15" t="s">
        <v>50</v>
      </c>
      <c r="C33" s="35">
        <v>37911.700879999997</v>
      </c>
      <c r="D33" s="35">
        <v>35841.679629999999</v>
      </c>
      <c r="E33" s="24">
        <f t="shared" si="2"/>
        <v>0.94539888208782474</v>
      </c>
      <c r="F33" s="19"/>
      <c r="G33" s="91"/>
      <c r="H33" s="36"/>
      <c r="I33" s="3"/>
      <c r="J33" s="3"/>
    </row>
    <row r="34" spans="1:10" ht="18" customHeight="1" x14ac:dyDescent="0.25">
      <c r="A34" s="21" t="s">
        <v>51</v>
      </c>
      <c r="B34" s="15" t="s">
        <v>52</v>
      </c>
      <c r="C34" s="35">
        <v>199293.93350000001</v>
      </c>
      <c r="D34" s="35">
        <v>288165.45819999999</v>
      </c>
      <c r="E34" s="24">
        <f t="shared" si="2"/>
        <v>1.4459319114196718</v>
      </c>
      <c r="F34" s="19"/>
      <c r="G34" s="91"/>
      <c r="H34" s="36"/>
      <c r="I34" s="3"/>
      <c r="J34" s="3"/>
    </row>
    <row r="35" spans="1:10" ht="18" customHeight="1" x14ac:dyDescent="0.25">
      <c r="A35" s="21" t="s">
        <v>53</v>
      </c>
      <c r="B35" s="15" t="s">
        <v>54</v>
      </c>
      <c r="C35" s="35">
        <v>35480.6129</v>
      </c>
      <c r="D35" s="35">
        <v>35279.103179999998</v>
      </c>
      <c r="E35" s="24">
        <f t="shared" si="2"/>
        <v>0.99432056823347603</v>
      </c>
      <c r="F35" s="19"/>
      <c r="G35" s="91"/>
      <c r="H35" s="36"/>
      <c r="I35" s="3"/>
      <c r="J35" s="3"/>
    </row>
    <row r="36" spans="1:10" ht="18" customHeight="1" x14ac:dyDescent="0.25">
      <c r="A36" s="21" t="s">
        <v>55</v>
      </c>
      <c r="B36" s="15" t="s">
        <v>56</v>
      </c>
      <c r="C36" s="35">
        <v>744893.74341</v>
      </c>
      <c r="D36" s="35">
        <v>117487.61314</v>
      </c>
      <c r="E36" s="24">
        <f t="shared" si="2"/>
        <v>0.15772398973598731</v>
      </c>
      <c r="F36" s="19"/>
      <c r="G36" s="91"/>
      <c r="H36" s="36"/>
      <c r="I36" s="3"/>
      <c r="J36" s="3"/>
    </row>
    <row r="37" spans="1:10" ht="18" customHeight="1" x14ac:dyDescent="0.25">
      <c r="A37" s="21" t="s">
        <v>57</v>
      </c>
      <c r="B37" s="15" t="s">
        <v>58</v>
      </c>
      <c r="C37" s="35">
        <v>261772.85362000001</v>
      </c>
      <c r="D37" s="35">
        <v>262037.95636000001</v>
      </c>
      <c r="E37" s="24">
        <f t="shared" si="2"/>
        <v>1.0010127205183195</v>
      </c>
      <c r="F37" s="19"/>
      <c r="G37" s="91"/>
      <c r="H37" s="36"/>
      <c r="I37" s="3"/>
      <c r="J37" s="3"/>
    </row>
    <row r="38" spans="1:10" ht="18" customHeight="1" x14ac:dyDescent="0.25">
      <c r="A38" s="21" t="s">
        <v>59</v>
      </c>
      <c r="B38" s="15" t="s">
        <v>60</v>
      </c>
      <c r="C38" s="35">
        <v>662102.60927999998</v>
      </c>
      <c r="D38" s="35">
        <v>307960.64616</v>
      </c>
      <c r="E38" s="24">
        <f t="shared" si="2"/>
        <v>0.46512525678593869</v>
      </c>
      <c r="F38" s="19"/>
      <c r="G38" s="91"/>
      <c r="H38" s="36"/>
      <c r="I38" s="3"/>
      <c r="J38" s="3"/>
    </row>
    <row r="39" spans="1:10" ht="18" customHeight="1" thickBot="1" x14ac:dyDescent="0.3">
      <c r="A39" s="21" t="s">
        <v>61</v>
      </c>
      <c r="B39" s="15" t="s">
        <v>62</v>
      </c>
      <c r="C39" s="35">
        <v>805829.60548000003</v>
      </c>
      <c r="D39" s="35">
        <v>809888.65079999994</v>
      </c>
      <c r="E39" s="24">
        <f t="shared" si="2"/>
        <v>1.0050371012586241</v>
      </c>
      <c r="F39" s="19"/>
      <c r="G39" s="91"/>
      <c r="H39" s="36"/>
      <c r="I39" s="3"/>
      <c r="J39" s="3"/>
    </row>
    <row r="40" spans="1:10" ht="18" customHeight="1" thickBot="1" x14ac:dyDescent="0.3">
      <c r="A40" s="25"/>
      <c r="B40" s="38" t="s">
        <v>10</v>
      </c>
      <c r="C40" s="27">
        <f>SUM(C14:C39)</f>
        <v>24561267.082210001</v>
      </c>
      <c r="D40" s="27">
        <f>SUM(D14:D39)</f>
        <v>21704794.65628</v>
      </c>
      <c r="E40" s="28">
        <f t="shared" ref="E40" si="3">+IF(C40=0,"X",D40/C40)</f>
        <v>0.88370011952685557</v>
      </c>
      <c r="F40" s="19"/>
      <c r="G40" s="91"/>
      <c r="H40" s="36"/>
      <c r="I40" s="3"/>
      <c r="J40" s="3"/>
    </row>
    <row r="41" spans="1:10" ht="18" customHeight="1" x14ac:dyDescent="0.25">
      <c r="A41" s="30"/>
      <c r="C41" s="39"/>
      <c r="D41" s="39"/>
      <c r="E41" s="40"/>
      <c r="F41" s="29"/>
      <c r="G41" s="99"/>
      <c r="H41" s="36"/>
      <c r="I41" s="3"/>
      <c r="J41" s="3"/>
    </row>
    <row r="42" spans="1:10" s="5" customFormat="1" ht="18" customHeight="1" x14ac:dyDescent="0.25">
      <c r="A42" s="545" t="s">
        <v>63</v>
      </c>
      <c r="B42" s="545"/>
      <c r="C42" s="545"/>
      <c r="D42" s="545"/>
      <c r="E42" s="545"/>
      <c r="F42" s="41"/>
      <c r="G42" s="102"/>
      <c r="H42" s="42"/>
      <c r="I42" s="43"/>
      <c r="J42" s="43"/>
    </row>
    <row r="43" spans="1:10" ht="18" customHeight="1" thickBot="1" x14ac:dyDescent="0.3">
      <c r="A43" s="6"/>
      <c r="B43" s="6"/>
      <c r="C43" s="6"/>
      <c r="D43" s="6"/>
      <c r="E43" s="7"/>
      <c r="F43" s="29"/>
      <c r="G43" s="99"/>
      <c r="H43" s="36"/>
      <c r="I43" s="3"/>
      <c r="J43" s="3"/>
    </row>
    <row r="44" spans="1:10" ht="18" customHeight="1" thickBot="1" x14ac:dyDescent="0.3">
      <c r="A44" s="8" t="s">
        <v>1</v>
      </c>
      <c r="B44" s="8" t="s">
        <v>12</v>
      </c>
      <c r="C44" s="10" t="s">
        <v>3</v>
      </c>
      <c r="D44" s="10"/>
      <c r="E44" s="11" t="s">
        <v>4</v>
      </c>
      <c r="F44" s="29"/>
      <c r="G44" s="99"/>
      <c r="H44" s="36"/>
      <c r="I44" s="3"/>
      <c r="J44" s="3"/>
    </row>
    <row r="45" spans="1:10" ht="18" customHeight="1" thickBot="1" x14ac:dyDescent="0.3">
      <c r="A45" s="21"/>
      <c r="B45" s="33"/>
      <c r="C45" s="34">
        <f>+C5</f>
        <v>2017</v>
      </c>
      <c r="D45" s="34">
        <f>+D5</f>
        <v>2018</v>
      </c>
      <c r="E45" s="34" t="str">
        <f>+E5</f>
        <v>18/17</v>
      </c>
      <c r="F45" s="29"/>
      <c r="G45" s="99"/>
      <c r="H45" s="36"/>
      <c r="I45" s="30"/>
      <c r="J45" s="3"/>
    </row>
    <row r="46" spans="1:10" ht="18" customHeight="1" x14ac:dyDescent="0.25">
      <c r="A46" s="8" t="s">
        <v>6</v>
      </c>
      <c r="B46" s="15" t="s">
        <v>64</v>
      </c>
      <c r="C46" s="35">
        <v>1835080.5104700001</v>
      </c>
      <c r="D46" s="23">
        <v>2094015.4945799999</v>
      </c>
      <c r="E46" s="24">
        <f t="shared" ref="E46:E79" si="4">+IFERROR(IF(D46/C46&gt;0,D46/C46,"X"),"X")</f>
        <v>1.1411027922931194</v>
      </c>
      <c r="F46" s="19"/>
      <c r="G46" s="91"/>
      <c r="H46"/>
      <c r="I46" s="3"/>
      <c r="J46" s="3"/>
    </row>
    <row r="47" spans="1:10" ht="18" customHeight="1" x14ac:dyDescent="0.25">
      <c r="A47" s="21" t="s">
        <v>8</v>
      </c>
      <c r="B47" s="15" t="s">
        <v>65</v>
      </c>
      <c r="C47" s="35">
        <v>443239.81638999999</v>
      </c>
      <c r="D47" s="23">
        <v>442540.04275999998</v>
      </c>
      <c r="E47" s="24">
        <f t="shared" si="4"/>
        <v>0.99842123021415496</v>
      </c>
      <c r="F47" s="19"/>
      <c r="G47" s="91"/>
      <c r="H47"/>
      <c r="I47" s="3"/>
      <c r="J47" s="3"/>
    </row>
    <row r="48" spans="1:10" ht="18" customHeight="1" x14ac:dyDescent="0.25">
      <c r="A48" s="21" t="s">
        <v>15</v>
      </c>
      <c r="B48" s="15" t="s">
        <v>66</v>
      </c>
      <c r="C48" s="35">
        <v>1864498.3296699999</v>
      </c>
      <c r="D48" s="23">
        <v>1935133.3675899999</v>
      </c>
      <c r="E48" s="24">
        <f t="shared" si="4"/>
        <v>1.0378842055238</v>
      </c>
      <c r="F48" s="19"/>
      <c r="G48" s="91"/>
      <c r="H48"/>
      <c r="I48" s="3"/>
      <c r="J48" s="3"/>
    </row>
    <row r="49" spans="1:10" ht="18" customHeight="1" x14ac:dyDescent="0.25">
      <c r="A49" s="21" t="s">
        <v>17</v>
      </c>
      <c r="B49" s="15" t="s">
        <v>67</v>
      </c>
      <c r="C49" s="35">
        <v>1410947.1975499999</v>
      </c>
      <c r="D49" s="23">
        <v>1583700.5672800001</v>
      </c>
      <c r="E49" s="24">
        <f t="shared" si="4"/>
        <v>1.1224378701272257</v>
      </c>
      <c r="F49" s="19"/>
      <c r="G49" s="91"/>
      <c r="H49"/>
      <c r="I49" s="3"/>
      <c r="J49" s="3"/>
    </row>
    <row r="50" spans="1:10" ht="18" customHeight="1" x14ac:dyDescent="0.25">
      <c r="A50" s="21" t="s">
        <v>19</v>
      </c>
      <c r="B50" s="15" t="s">
        <v>68</v>
      </c>
      <c r="C50" s="35">
        <v>402888.51314</v>
      </c>
      <c r="D50" s="23">
        <v>401618.96318000002</v>
      </c>
      <c r="E50" s="24">
        <f t="shared" si="4"/>
        <v>0.99684888022717388</v>
      </c>
      <c r="F50" s="19"/>
      <c r="G50" s="91"/>
      <c r="H50"/>
      <c r="I50" s="3"/>
      <c r="J50" s="3"/>
    </row>
    <row r="51" spans="1:10" ht="18" customHeight="1" x14ac:dyDescent="0.25">
      <c r="A51" s="21" t="s">
        <v>21</v>
      </c>
      <c r="B51" s="15" t="s">
        <v>69</v>
      </c>
      <c r="C51" s="35">
        <v>17255.633460000001</v>
      </c>
      <c r="D51" s="23">
        <v>21742.19643</v>
      </c>
      <c r="E51" s="24">
        <f t="shared" si="4"/>
        <v>1.2600056949749325</v>
      </c>
      <c r="F51" s="19"/>
      <c r="G51" s="91"/>
      <c r="H51"/>
      <c r="I51" s="3"/>
      <c r="J51" s="3"/>
    </row>
    <row r="52" spans="1:10" ht="18" customHeight="1" x14ac:dyDescent="0.25">
      <c r="A52" s="21" t="s">
        <v>23</v>
      </c>
      <c r="B52" s="15" t="s">
        <v>70</v>
      </c>
      <c r="C52" s="35">
        <v>52343.114950000003</v>
      </c>
      <c r="D52" s="23">
        <v>55125.746619999998</v>
      </c>
      <c r="E52" s="24">
        <f t="shared" si="4"/>
        <v>1.0531613694113937</v>
      </c>
      <c r="F52" s="19"/>
      <c r="G52" s="91"/>
      <c r="H52"/>
      <c r="I52" s="3"/>
      <c r="J52" s="3"/>
    </row>
    <row r="53" spans="1:10" ht="18" customHeight="1" x14ac:dyDescent="0.25">
      <c r="A53" s="21" t="s">
        <v>25</v>
      </c>
      <c r="B53" s="15" t="s">
        <v>71</v>
      </c>
      <c r="C53" s="35">
        <v>24903.944200000002</v>
      </c>
      <c r="D53" s="23">
        <v>19661.83569</v>
      </c>
      <c r="E53" s="24">
        <f t="shared" si="4"/>
        <v>0.78950689626103476</v>
      </c>
      <c r="F53" s="19"/>
      <c r="G53" s="91"/>
      <c r="H53"/>
      <c r="I53" s="3"/>
      <c r="J53" s="3"/>
    </row>
    <row r="54" spans="1:10" ht="18" customHeight="1" x14ac:dyDescent="0.25">
      <c r="A54" s="21" t="s">
        <v>27</v>
      </c>
      <c r="B54" s="15" t="s">
        <v>72</v>
      </c>
      <c r="C54" s="35">
        <v>5434946.1504300004</v>
      </c>
      <c r="D54" s="23">
        <v>6091976.2172999997</v>
      </c>
      <c r="E54" s="24">
        <f t="shared" si="4"/>
        <v>1.120889894524165</v>
      </c>
      <c r="F54" s="19"/>
      <c r="G54" s="91"/>
      <c r="H54"/>
      <c r="I54" s="3"/>
      <c r="J54" s="3"/>
    </row>
    <row r="55" spans="1:10" ht="18" customHeight="1" x14ac:dyDescent="0.25">
      <c r="A55" s="21" t="s">
        <v>29</v>
      </c>
      <c r="B55" s="15" t="s">
        <v>73</v>
      </c>
      <c r="C55" s="35">
        <v>271357.93287000002</v>
      </c>
      <c r="D55" s="23">
        <v>286245.52327000001</v>
      </c>
      <c r="E55" s="24">
        <f t="shared" si="4"/>
        <v>1.0548632952887809</v>
      </c>
      <c r="F55" s="19"/>
      <c r="G55" s="91"/>
      <c r="H55"/>
      <c r="I55" s="3"/>
      <c r="J55" s="3"/>
    </row>
    <row r="56" spans="1:10" ht="18" customHeight="1" x14ac:dyDescent="0.25">
      <c r="A56" s="21" t="s">
        <v>31</v>
      </c>
      <c r="B56" s="15" t="s">
        <v>74</v>
      </c>
      <c r="C56" s="35">
        <v>383354.69770000002</v>
      </c>
      <c r="D56" s="23">
        <v>296100.30035999999</v>
      </c>
      <c r="E56" s="24">
        <f t="shared" si="4"/>
        <v>0.77239251830355227</v>
      </c>
      <c r="F56" s="19"/>
      <c r="G56" s="91"/>
      <c r="H56"/>
      <c r="I56" s="3"/>
      <c r="J56" s="3"/>
    </row>
    <row r="57" spans="1:10" ht="18" customHeight="1" x14ac:dyDescent="0.25">
      <c r="A57" s="21" t="s">
        <v>33</v>
      </c>
      <c r="B57" s="15" t="s">
        <v>75</v>
      </c>
      <c r="C57" s="35">
        <v>1369680.05076</v>
      </c>
      <c r="D57" s="23">
        <v>1453766.9473999999</v>
      </c>
      <c r="E57" s="24">
        <f t="shared" si="4"/>
        <v>1.0613916341946736</v>
      </c>
      <c r="F57" s="19"/>
      <c r="G57" s="91"/>
      <c r="H57"/>
      <c r="I57" s="3"/>
      <c r="J57" s="3"/>
    </row>
    <row r="58" spans="1:10" ht="18" customHeight="1" x14ac:dyDescent="0.25">
      <c r="A58" s="21" t="s">
        <v>35</v>
      </c>
      <c r="B58" s="15" t="s">
        <v>76</v>
      </c>
      <c r="C58" s="35">
        <v>622890.47994999995</v>
      </c>
      <c r="D58" s="23">
        <v>743411.09990000003</v>
      </c>
      <c r="E58" s="24">
        <f t="shared" si="4"/>
        <v>1.1934860522505888</v>
      </c>
      <c r="F58" s="19"/>
      <c r="G58" s="91"/>
      <c r="H58"/>
      <c r="I58" s="3"/>
      <c r="J58" s="3"/>
    </row>
    <row r="59" spans="1:10" ht="18" customHeight="1" x14ac:dyDescent="0.25">
      <c r="A59" s="21" t="s">
        <v>37</v>
      </c>
      <c r="B59" s="15" t="s">
        <v>77</v>
      </c>
      <c r="C59" s="35">
        <v>120885.54914</v>
      </c>
      <c r="D59" s="23">
        <v>128281.46756999999</v>
      </c>
      <c r="E59" s="24">
        <f t="shared" si="4"/>
        <v>1.0611811625344452</v>
      </c>
      <c r="F59" s="19"/>
      <c r="G59" s="91"/>
      <c r="H59"/>
      <c r="I59" s="3"/>
      <c r="J59" s="3"/>
    </row>
    <row r="60" spans="1:10" ht="18" customHeight="1" x14ac:dyDescent="0.25">
      <c r="A60" s="21" t="s">
        <v>39</v>
      </c>
      <c r="B60" s="15" t="s">
        <v>78</v>
      </c>
      <c r="C60" s="35">
        <v>924583.78897999995</v>
      </c>
      <c r="D60" s="23">
        <v>1050520.25462</v>
      </c>
      <c r="E60" s="24">
        <f t="shared" si="4"/>
        <v>1.1362088186501009</v>
      </c>
      <c r="F60" s="19"/>
      <c r="G60" s="91"/>
      <c r="H60"/>
      <c r="I60" s="3"/>
      <c r="J60" s="3"/>
    </row>
    <row r="61" spans="1:10" ht="18" customHeight="1" x14ac:dyDescent="0.25">
      <c r="A61" s="21" t="s">
        <v>41</v>
      </c>
      <c r="B61" s="15" t="s">
        <v>79</v>
      </c>
      <c r="C61" s="35">
        <v>56889.63248</v>
      </c>
      <c r="D61" s="23">
        <v>77021.040479999996</v>
      </c>
      <c r="E61" s="24">
        <f t="shared" si="4"/>
        <v>1.3538677808663531</v>
      </c>
      <c r="F61" s="19"/>
      <c r="G61" s="91"/>
      <c r="H61"/>
      <c r="I61" s="3"/>
      <c r="J61" s="3"/>
    </row>
    <row r="62" spans="1:10" ht="18" customHeight="1" x14ac:dyDescent="0.25">
      <c r="A62" s="21" t="s">
        <v>43</v>
      </c>
      <c r="B62" s="15" t="s">
        <v>80</v>
      </c>
      <c r="C62" s="35">
        <v>1016660.6532300001</v>
      </c>
      <c r="D62" s="23">
        <v>1025707.42065</v>
      </c>
      <c r="E62" s="24">
        <f t="shared" si="4"/>
        <v>1.0088985123907941</v>
      </c>
      <c r="F62" s="19"/>
      <c r="G62" s="91"/>
      <c r="H62"/>
      <c r="I62" s="3"/>
      <c r="J62" s="3"/>
    </row>
    <row r="63" spans="1:10" ht="18" customHeight="1" x14ac:dyDescent="0.25">
      <c r="A63" s="21" t="s">
        <v>45</v>
      </c>
      <c r="B63" s="15" t="s">
        <v>81</v>
      </c>
      <c r="C63" s="35">
        <v>3403.8973599999999</v>
      </c>
      <c r="D63" s="23">
        <v>5885.8566000000001</v>
      </c>
      <c r="E63" s="24">
        <f t="shared" si="4"/>
        <v>1.7291521974681399</v>
      </c>
      <c r="F63" s="19"/>
      <c r="G63" s="91"/>
      <c r="H63"/>
      <c r="I63" s="3"/>
      <c r="J63" s="3"/>
    </row>
    <row r="64" spans="1:10" ht="18" customHeight="1" x14ac:dyDescent="0.25">
      <c r="A64" s="21" t="s">
        <v>47</v>
      </c>
      <c r="B64" s="15" t="s">
        <v>82</v>
      </c>
      <c r="C64" s="35">
        <v>14001.58282</v>
      </c>
      <c r="D64" s="23">
        <v>46932.397250000002</v>
      </c>
      <c r="E64" s="24">
        <f t="shared" si="4"/>
        <v>3.3519351242890409</v>
      </c>
      <c r="F64" s="19"/>
      <c r="G64" s="91"/>
      <c r="H64"/>
      <c r="I64" s="3"/>
      <c r="J64" s="3"/>
    </row>
    <row r="65" spans="1:10" ht="18" customHeight="1" x14ac:dyDescent="0.25">
      <c r="A65" s="21" t="s">
        <v>49</v>
      </c>
      <c r="B65" s="15" t="s">
        <v>83</v>
      </c>
      <c r="C65" s="35">
        <v>553.70299999999997</v>
      </c>
      <c r="D65" s="23">
        <v>575.73</v>
      </c>
      <c r="E65" s="24">
        <f t="shared" si="4"/>
        <v>1.0397812545714942</v>
      </c>
      <c r="F65" s="19"/>
      <c r="G65" s="91"/>
      <c r="H65" t="s">
        <v>84</v>
      </c>
      <c r="I65" s="3"/>
      <c r="J65" s="3"/>
    </row>
    <row r="66" spans="1:10" ht="18" customHeight="1" x14ac:dyDescent="0.25">
      <c r="A66" s="21" t="s">
        <v>51</v>
      </c>
      <c r="B66" s="15" t="s">
        <v>85</v>
      </c>
      <c r="C66" s="35">
        <v>450714.33973000001</v>
      </c>
      <c r="D66" s="23">
        <v>586931.82756999996</v>
      </c>
      <c r="E66" s="24">
        <f t="shared" si="4"/>
        <v>1.3022257688131265</v>
      </c>
      <c r="F66" s="19"/>
      <c r="G66" s="91"/>
      <c r="H66"/>
      <c r="I66" s="3"/>
      <c r="J66" s="3"/>
    </row>
    <row r="67" spans="1:10" ht="18" customHeight="1" x14ac:dyDescent="0.25">
      <c r="A67" s="21" t="s">
        <v>53</v>
      </c>
      <c r="B67" s="15" t="s">
        <v>86</v>
      </c>
      <c r="C67" s="35">
        <v>221594.24737999999</v>
      </c>
      <c r="D67" s="23">
        <v>184527.62385999999</v>
      </c>
      <c r="E67" s="24">
        <f t="shared" si="4"/>
        <v>0.83272750101478743</v>
      </c>
      <c r="F67" s="19"/>
      <c r="G67" s="91"/>
      <c r="H67"/>
      <c r="I67" s="3"/>
      <c r="J67" s="3"/>
    </row>
    <row r="68" spans="1:10" ht="18" customHeight="1" x14ac:dyDescent="0.25">
      <c r="A68" s="21" t="s">
        <v>55</v>
      </c>
      <c r="B68" s="15" t="s">
        <v>87</v>
      </c>
      <c r="C68" s="35">
        <v>107746.06408</v>
      </c>
      <c r="D68" s="23">
        <v>98816.070559999993</v>
      </c>
      <c r="E68" s="24">
        <f t="shared" si="4"/>
        <v>0.91712000251471271</v>
      </c>
      <c r="F68" s="19"/>
      <c r="G68" s="91"/>
      <c r="H68"/>
      <c r="I68" s="3"/>
      <c r="J68" s="3"/>
    </row>
    <row r="69" spans="1:10" ht="18" customHeight="1" x14ac:dyDescent="0.25">
      <c r="A69" s="21" t="s">
        <v>57</v>
      </c>
      <c r="B69" s="15" t="s">
        <v>88</v>
      </c>
      <c r="C69" s="35">
        <v>242084.55694000001</v>
      </c>
      <c r="D69" s="23">
        <v>248301.52350000001</v>
      </c>
      <c r="E69" s="24">
        <f t="shared" si="4"/>
        <v>1.02568097130434</v>
      </c>
      <c r="F69" s="19"/>
      <c r="G69" s="91"/>
      <c r="H69" t="s">
        <v>84</v>
      </c>
      <c r="I69" s="3"/>
      <c r="J69" s="3"/>
    </row>
    <row r="70" spans="1:10" ht="18" customHeight="1" x14ac:dyDescent="0.25">
      <c r="A70" s="21" t="s">
        <v>59</v>
      </c>
      <c r="B70" s="15" t="s">
        <v>89</v>
      </c>
      <c r="C70" s="35">
        <v>12433216.36947</v>
      </c>
      <c r="D70" s="23">
        <v>13002863.689579999</v>
      </c>
      <c r="E70" s="24">
        <f t="shared" si="4"/>
        <v>1.0458165693560018</v>
      </c>
      <c r="F70" s="19"/>
      <c r="G70" s="91"/>
      <c r="H70"/>
      <c r="I70" s="3"/>
      <c r="J70" s="3"/>
    </row>
    <row r="71" spans="1:10" ht="18" customHeight="1" x14ac:dyDescent="0.25">
      <c r="A71" s="21" t="s">
        <v>61</v>
      </c>
      <c r="B71" s="15" t="s">
        <v>90</v>
      </c>
      <c r="C71" s="35">
        <v>384044.94024999999</v>
      </c>
      <c r="D71" s="23">
        <v>550839.84606999997</v>
      </c>
      <c r="E71" s="24">
        <f t="shared" si="4"/>
        <v>1.4343109056753156</v>
      </c>
      <c r="F71" s="19"/>
      <c r="G71" s="91"/>
      <c r="H71"/>
      <c r="I71" s="3"/>
      <c r="J71" s="3"/>
    </row>
    <row r="72" spans="1:10" ht="18" customHeight="1" x14ac:dyDescent="0.25">
      <c r="A72" s="21" t="s">
        <v>91</v>
      </c>
      <c r="B72" s="15" t="s">
        <v>92</v>
      </c>
      <c r="C72" s="35">
        <v>191013.68770000001</v>
      </c>
      <c r="D72" s="23">
        <v>168673.88621999999</v>
      </c>
      <c r="E72" s="24">
        <f t="shared" si="4"/>
        <v>0.88304606989690604</v>
      </c>
      <c r="F72" s="19"/>
      <c r="G72" s="91"/>
      <c r="H72"/>
      <c r="I72" s="3"/>
      <c r="J72" s="3"/>
    </row>
    <row r="73" spans="1:10" ht="18" customHeight="1" x14ac:dyDescent="0.25">
      <c r="A73" s="21" t="s">
        <v>93</v>
      </c>
      <c r="B73" s="15" t="s">
        <v>94</v>
      </c>
      <c r="C73" s="35">
        <v>230473.90461</v>
      </c>
      <c r="D73" s="23">
        <v>119969.94602</v>
      </c>
      <c r="E73" s="24">
        <f t="shared" si="4"/>
        <v>0.52053592020757844</v>
      </c>
      <c r="F73" s="19"/>
      <c r="G73" s="91"/>
      <c r="H73"/>
      <c r="I73" s="3"/>
      <c r="J73" s="3"/>
    </row>
    <row r="74" spans="1:10" ht="18" customHeight="1" x14ac:dyDescent="0.25">
      <c r="A74" s="21" t="s">
        <v>95</v>
      </c>
      <c r="B74" s="15" t="s">
        <v>96</v>
      </c>
      <c r="C74" s="35">
        <v>47376.982479999999</v>
      </c>
      <c r="D74" s="23">
        <v>48306.813589999998</v>
      </c>
      <c r="E74" s="24">
        <f t="shared" si="4"/>
        <v>1.0196262206102409</v>
      </c>
      <c r="F74" s="19"/>
      <c r="G74" s="91"/>
      <c r="H74"/>
      <c r="I74" s="3"/>
      <c r="J74" s="3"/>
    </row>
    <row r="75" spans="1:10" ht="18" customHeight="1" x14ac:dyDescent="0.25">
      <c r="A75" s="21" t="s">
        <v>97</v>
      </c>
      <c r="B75" s="15" t="s">
        <v>98</v>
      </c>
      <c r="C75" s="35">
        <v>698318.75665999996</v>
      </c>
      <c r="D75" s="23">
        <v>635648.37749999994</v>
      </c>
      <c r="E75" s="24">
        <f t="shared" si="4"/>
        <v>0.91025534032660504</v>
      </c>
      <c r="F75" s="19"/>
      <c r="G75" s="91"/>
      <c r="H75"/>
      <c r="I75" s="3"/>
      <c r="J75" s="3"/>
    </row>
    <row r="76" spans="1:10" ht="18" customHeight="1" x14ac:dyDescent="0.25">
      <c r="A76" s="21" t="s">
        <v>99</v>
      </c>
      <c r="B76" s="15" t="s">
        <v>100</v>
      </c>
      <c r="C76" s="35">
        <v>207336.15137000001</v>
      </c>
      <c r="D76" s="23">
        <v>200812.72782999999</v>
      </c>
      <c r="E76" s="24">
        <f t="shared" si="4"/>
        <v>0.96853697005131201</v>
      </c>
      <c r="F76" s="19"/>
      <c r="G76" s="91"/>
      <c r="H76"/>
      <c r="I76" s="3"/>
    </row>
    <row r="77" spans="1:10" ht="18" customHeight="1" x14ac:dyDescent="0.25">
      <c r="A77" s="21" t="s">
        <v>101</v>
      </c>
      <c r="B77" s="15" t="s">
        <v>102</v>
      </c>
      <c r="C77" s="35">
        <v>1120691.223</v>
      </c>
      <c r="D77" s="23">
        <v>1200675.6298</v>
      </c>
      <c r="E77" s="24">
        <f t="shared" si="4"/>
        <v>1.0713706016059341</v>
      </c>
      <c r="F77" s="19"/>
      <c r="G77" s="91"/>
      <c r="H77"/>
      <c r="I77" s="3"/>
    </row>
    <row r="78" spans="1:10" ht="18" customHeight="1" x14ac:dyDescent="0.25">
      <c r="A78" s="21" t="s">
        <v>103</v>
      </c>
      <c r="B78" s="15" t="s">
        <v>104</v>
      </c>
      <c r="C78" s="35">
        <v>5120423.6343400003</v>
      </c>
      <c r="D78" s="23">
        <v>5579611.7235700004</v>
      </c>
      <c r="E78" s="24">
        <f t="shared" si="4"/>
        <v>1.0896777536433637</v>
      </c>
      <c r="F78" s="19"/>
      <c r="G78" s="91"/>
      <c r="H78"/>
      <c r="I78" s="3"/>
    </row>
    <row r="79" spans="1:10" ht="18" customHeight="1" thickBot="1" x14ac:dyDescent="0.3">
      <c r="A79" s="21" t="s">
        <v>105</v>
      </c>
      <c r="B79" s="15" t="s">
        <v>106</v>
      </c>
      <c r="C79" s="35">
        <v>52074.920359999996</v>
      </c>
      <c r="D79" s="23">
        <v>79054.903179999994</v>
      </c>
      <c r="E79" s="24">
        <f t="shared" si="4"/>
        <v>1.5180993582608333</v>
      </c>
      <c r="F79" s="19"/>
      <c r="G79" s="91"/>
      <c r="H79"/>
      <c r="I79" s="3"/>
    </row>
    <row r="80" spans="1:10" ht="18" customHeight="1" thickBot="1" x14ac:dyDescent="0.3">
      <c r="A80" s="25"/>
      <c r="B80" s="26" t="s">
        <v>10</v>
      </c>
      <c r="C80" s="44">
        <f>SUM(C46:C79)</f>
        <v>37777474.956920005</v>
      </c>
      <c r="D80" s="27">
        <f>+SUM(D46:D79)</f>
        <v>40464997.058380008</v>
      </c>
      <c r="E80" s="28">
        <f t="shared" ref="E80" si="5">+IF(C80=0,"X",D80/C80)</f>
        <v>1.0711408611752042</v>
      </c>
      <c r="F80" s="19"/>
      <c r="G80" s="91"/>
      <c r="H80"/>
      <c r="I80" s="3"/>
    </row>
    <row r="81" spans="1:9" ht="13" x14ac:dyDescent="0.25">
      <c r="C81" s="39"/>
      <c r="D81" s="39"/>
      <c r="E81" s="40"/>
      <c r="H81"/>
    </row>
    <row r="82" spans="1:9" s="5" customFormat="1" ht="15" customHeight="1" x14ac:dyDescent="0.25">
      <c r="A82" s="545" t="s">
        <v>107</v>
      </c>
      <c r="B82" s="545"/>
      <c r="C82" s="545"/>
      <c r="D82" s="545"/>
      <c r="E82" s="545"/>
      <c r="F82" s="4"/>
      <c r="G82" s="103"/>
      <c r="H82"/>
    </row>
    <row r="83" spans="1:9" ht="15" customHeight="1" thickBot="1" x14ac:dyDescent="0.3">
      <c r="A83" s="6"/>
      <c r="B83" s="6"/>
      <c r="C83" s="6"/>
      <c r="D83" s="6"/>
      <c r="E83" s="7"/>
      <c r="F83" s="6"/>
      <c r="G83" s="104"/>
    </row>
    <row r="84" spans="1:9" ht="27.75" customHeight="1" x14ac:dyDescent="0.25">
      <c r="A84" s="553" t="s">
        <v>1</v>
      </c>
      <c r="B84" s="553" t="s">
        <v>108</v>
      </c>
      <c r="C84" s="546" t="s">
        <v>3</v>
      </c>
      <c r="D84" s="547"/>
      <c r="E84" s="556" t="s">
        <v>4</v>
      </c>
      <c r="F84" s="546" t="s">
        <v>109</v>
      </c>
      <c r="G84" s="547"/>
    </row>
    <row r="85" spans="1:9" ht="15" customHeight="1" thickBot="1" x14ac:dyDescent="0.3">
      <c r="A85" s="554"/>
      <c r="B85" s="554"/>
      <c r="C85" s="548"/>
      <c r="D85" s="549"/>
      <c r="E85" s="557"/>
      <c r="F85" s="548"/>
      <c r="G85" s="549"/>
    </row>
    <row r="86" spans="1:9" ht="15" customHeight="1" thickBot="1" x14ac:dyDescent="0.3">
      <c r="A86" s="555"/>
      <c r="B86" s="555"/>
      <c r="C86" s="47">
        <f>+C5</f>
        <v>2017</v>
      </c>
      <c r="D86" s="34">
        <f>+D5</f>
        <v>2018</v>
      </c>
      <c r="E86" s="34" t="str">
        <f>+E5</f>
        <v>18/17</v>
      </c>
      <c r="F86" s="34">
        <f>+C86</f>
        <v>2017</v>
      </c>
      <c r="G86" s="105">
        <f>+D86</f>
        <v>2018</v>
      </c>
    </row>
    <row r="87" spans="1:9" ht="15" customHeight="1" x14ac:dyDescent="0.25">
      <c r="A87" s="8"/>
      <c r="B87" s="48"/>
      <c r="C87" s="49"/>
      <c r="D87" s="50"/>
      <c r="E87" s="51"/>
      <c r="F87" s="52"/>
      <c r="G87" s="106"/>
      <c r="H87" s="53"/>
      <c r="I87" s="20"/>
    </row>
    <row r="88" spans="1:9" ht="13" x14ac:dyDescent="0.25">
      <c r="A88" s="21" t="s">
        <v>6</v>
      </c>
      <c r="B88" s="54" t="s">
        <v>110</v>
      </c>
      <c r="C88" s="23">
        <v>7402079.0488700001</v>
      </c>
      <c r="D88" s="23">
        <v>7609136.7090799995</v>
      </c>
      <c r="E88" s="24">
        <f t="shared" ref="E88:E93" si="6">+IFERROR(IF(D88/C88&gt;0,D88/C88,"X"),"X")</f>
        <v>1.0279729058340181</v>
      </c>
      <c r="F88" s="55">
        <f>+C88/C96</f>
        <v>0.30137203525112921</v>
      </c>
      <c r="G88" s="107">
        <f>+D88/D96</f>
        <v>0.35057400125545046</v>
      </c>
      <c r="H88" s="20"/>
      <c r="I88" s="20"/>
    </row>
    <row r="89" spans="1:9" ht="13" x14ac:dyDescent="0.25">
      <c r="A89" s="21" t="s">
        <v>8</v>
      </c>
      <c r="B89" s="54" t="s">
        <v>111</v>
      </c>
      <c r="C89" s="23">
        <v>111977.9736</v>
      </c>
      <c r="D89" s="23">
        <v>109999.68209</v>
      </c>
      <c r="E89" s="24">
        <f t="shared" si="6"/>
        <v>0.98233320851950123</v>
      </c>
      <c r="F89" s="55">
        <f>+C89/C96</f>
        <v>4.5591285346082639E-3</v>
      </c>
      <c r="G89" s="107">
        <f>+D89/D96</f>
        <v>5.0679899917031937E-3</v>
      </c>
      <c r="H89" s="20"/>
      <c r="I89" s="20"/>
    </row>
    <row r="90" spans="1:9" ht="25" x14ac:dyDescent="0.25">
      <c r="A90" s="21" t="s">
        <v>15</v>
      </c>
      <c r="B90" s="54" t="s">
        <v>112</v>
      </c>
      <c r="C90" s="23">
        <v>11379054.52586</v>
      </c>
      <c r="D90" s="23">
        <v>7928380.8786800001</v>
      </c>
      <c r="E90" s="24">
        <f t="shared" si="6"/>
        <v>0.69675216518753724</v>
      </c>
      <c r="F90" s="55">
        <f>+C90/C96</f>
        <v>0.4632926504906108</v>
      </c>
      <c r="G90" s="107">
        <f>+D90/D96</f>
        <v>0.3652824642773585</v>
      </c>
      <c r="H90" s="20"/>
      <c r="I90" s="20"/>
    </row>
    <row r="91" spans="1:9" ht="13" x14ac:dyDescent="0.25">
      <c r="A91" s="21" t="s">
        <v>17</v>
      </c>
      <c r="B91" s="54" t="s">
        <v>113</v>
      </c>
      <c r="C91" s="23">
        <v>135375.08977000002</v>
      </c>
      <c r="D91" s="23">
        <v>138966.19907</v>
      </c>
      <c r="E91" s="24">
        <f t="shared" si="6"/>
        <v>1.0265271055856822</v>
      </c>
      <c r="F91" s="55">
        <f>+C91/C96</f>
        <v>5.5117306984876751E-3</v>
      </c>
      <c r="G91" s="107">
        <f>+D91/D96</f>
        <v>6.4025576500808751E-3</v>
      </c>
      <c r="H91" s="20"/>
      <c r="I91" s="20"/>
    </row>
    <row r="92" spans="1:9" ht="25" x14ac:dyDescent="0.25">
      <c r="A92" s="21" t="s">
        <v>19</v>
      </c>
      <c r="B92" s="54" t="s">
        <v>114</v>
      </c>
      <c r="C92" s="23">
        <v>5510066.7699700007</v>
      </c>
      <c r="D92" s="23">
        <v>5918307.9150700001</v>
      </c>
      <c r="E92" s="24">
        <f t="shared" si="6"/>
        <v>1.0740900541033229</v>
      </c>
      <c r="F92" s="55">
        <f>+C92/C96</f>
        <v>0.22433967887562328</v>
      </c>
      <c r="G92" s="107">
        <f>+D92/D96</f>
        <v>0.27267283606194426</v>
      </c>
      <c r="H92" s="20"/>
      <c r="I92" s="20"/>
    </row>
    <row r="93" spans="1:9" ht="13" x14ac:dyDescent="0.25">
      <c r="A93" s="21" t="s">
        <v>21</v>
      </c>
      <c r="B93" s="56" t="s">
        <v>115</v>
      </c>
      <c r="C93" s="23">
        <v>22713.673999999999</v>
      </c>
      <c r="D93" s="23">
        <v>3.2722899999999999</v>
      </c>
      <c r="E93" s="24">
        <f t="shared" si="6"/>
        <v>1.4406696160207283E-4</v>
      </c>
      <c r="F93" s="55">
        <f>+C93/C96</f>
        <v>9.247761495408042E-4</v>
      </c>
      <c r="G93" s="107">
        <f>+D93/D96</f>
        <v>1.5076346271966251E-7</v>
      </c>
      <c r="H93" s="20"/>
      <c r="I93" s="20"/>
    </row>
    <row r="94" spans="1:9" ht="15" customHeight="1" thickBot="1" x14ac:dyDescent="0.3">
      <c r="A94" s="21"/>
      <c r="B94" s="57"/>
      <c r="C94" s="58"/>
      <c r="D94" s="58"/>
      <c r="E94" s="51"/>
      <c r="F94" s="52"/>
      <c r="G94" s="106"/>
      <c r="H94" s="20"/>
      <c r="I94" s="20"/>
    </row>
    <row r="95" spans="1:9" ht="15" customHeight="1" x14ac:dyDescent="0.25">
      <c r="A95" s="8"/>
      <c r="B95" s="59"/>
      <c r="C95" s="23"/>
      <c r="D95" s="23"/>
      <c r="E95" s="18"/>
      <c r="F95" s="60"/>
      <c r="G95" s="108"/>
      <c r="H95" s="20"/>
      <c r="I95" s="20"/>
    </row>
    <row r="96" spans="1:9" ht="15" customHeight="1" x14ac:dyDescent="0.25">
      <c r="A96" s="61"/>
      <c r="B96" s="62" t="s">
        <v>10</v>
      </c>
      <c r="C96" s="63">
        <f>SUM(C88:C93)</f>
        <v>24561267.08207</v>
      </c>
      <c r="D96" s="63">
        <f>SUM(D88:D93)</f>
        <v>21704794.65628</v>
      </c>
      <c r="E96" s="64">
        <f t="shared" ref="E96" si="7">+IF(C96=0,"X",D96/C96)</f>
        <v>0.88370011953189265</v>
      </c>
      <c r="F96" s="52">
        <f>SUM(F88:F93)</f>
        <v>1</v>
      </c>
      <c r="G96" s="106">
        <f>SUM(G88:G93)</f>
        <v>1.0000000000000002</v>
      </c>
      <c r="H96" s="20"/>
      <c r="I96" s="20"/>
    </row>
    <row r="97" spans="1:11" ht="15" customHeight="1" thickBot="1" x14ac:dyDescent="0.3">
      <c r="A97" s="13"/>
      <c r="B97" s="65"/>
      <c r="C97" s="58"/>
      <c r="D97" s="66"/>
      <c r="E97" s="67"/>
      <c r="F97" s="68"/>
      <c r="G97" s="109"/>
      <c r="H97" s="20"/>
      <c r="I97" s="20"/>
    </row>
    <row r="98" spans="1:11" ht="15" customHeight="1" x14ac:dyDescent="0.25">
      <c r="C98" s="39">
        <f>+C96-C6</f>
        <v>-1.4000013470649719E-4</v>
      </c>
      <c r="D98" s="39">
        <f>+D96-D6</f>
        <v>0</v>
      </c>
      <c r="E98" s="40"/>
      <c r="F98" s="15"/>
      <c r="G98" s="110"/>
      <c r="H98" s="20"/>
      <c r="I98" s="20"/>
    </row>
    <row r="99" spans="1:11" s="5" customFormat="1" ht="15" customHeight="1" x14ac:dyDescent="0.25">
      <c r="A99" s="545" t="s">
        <v>116</v>
      </c>
      <c r="B99" s="545"/>
      <c r="C99" s="545"/>
      <c r="D99" s="545"/>
      <c r="E99" s="545"/>
      <c r="F99" s="69"/>
      <c r="G99" s="111"/>
      <c r="H99" s="70"/>
      <c r="I99" s="70"/>
    </row>
    <row r="100" spans="1:11" ht="15" customHeight="1" thickBot="1" x14ac:dyDescent="0.3">
      <c r="C100" s="29"/>
      <c r="D100" s="29"/>
      <c r="F100" s="3"/>
      <c r="H100" s="20"/>
      <c r="I100" s="20"/>
    </row>
    <row r="101" spans="1:11" ht="27.75" customHeight="1" x14ac:dyDescent="0.25">
      <c r="A101" s="550" t="s">
        <v>1</v>
      </c>
      <c r="B101" s="553" t="s">
        <v>108</v>
      </c>
      <c r="C101" s="546" t="s">
        <v>3</v>
      </c>
      <c r="D101" s="547"/>
      <c r="E101" s="556" t="s">
        <v>4</v>
      </c>
      <c r="F101" s="546" t="s">
        <v>109</v>
      </c>
      <c r="G101" s="547"/>
      <c r="H101" s="20"/>
      <c r="I101" s="20"/>
    </row>
    <row r="102" spans="1:11" ht="15" customHeight="1" thickBot="1" x14ac:dyDescent="0.3">
      <c r="A102" s="551"/>
      <c r="B102" s="554"/>
      <c r="C102" s="548"/>
      <c r="D102" s="549"/>
      <c r="E102" s="557"/>
      <c r="F102" s="548"/>
      <c r="G102" s="549"/>
      <c r="H102" s="20"/>
      <c r="I102" s="20"/>
    </row>
    <row r="103" spans="1:11" ht="15" customHeight="1" thickBot="1" x14ac:dyDescent="0.3">
      <c r="A103" s="552"/>
      <c r="B103" s="555"/>
      <c r="C103" s="47">
        <f>+C5</f>
        <v>2017</v>
      </c>
      <c r="D103" s="47">
        <f>+D5</f>
        <v>2018</v>
      </c>
      <c r="E103" s="47" t="str">
        <f>+E5</f>
        <v>18/17</v>
      </c>
      <c r="F103" s="34">
        <f>+C103</f>
        <v>2017</v>
      </c>
      <c r="G103" s="105">
        <f>+D103</f>
        <v>2018</v>
      </c>
      <c r="H103" s="20"/>
      <c r="I103" s="20"/>
    </row>
    <row r="104" spans="1:11" ht="15" customHeight="1" x14ac:dyDescent="0.25">
      <c r="A104" s="49"/>
      <c r="B104" s="71"/>
      <c r="C104" s="72"/>
      <c r="D104" s="72"/>
      <c r="E104" s="18"/>
      <c r="F104" s="73"/>
      <c r="G104" s="112"/>
      <c r="H104" s="20"/>
      <c r="I104" s="20"/>
    </row>
    <row r="105" spans="1:11" ht="25" x14ac:dyDescent="0.25">
      <c r="A105" s="21" t="s">
        <v>6</v>
      </c>
      <c r="B105" s="74" t="s">
        <v>117</v>
      </c>
      <c r="C105" s="23">
        <v>1492687.9439100001</v>
      </c>
      <c r="D105" s="23">
        <v>1542936.5120099999</v>
      </c>
      <c r="E105" s="24">
        <f t="shared" ref="E105:E123" si="8">+IFERROR(IF(D105/C105&gt;0,D105/C105,"X"),"X")</f>
        <v>1.0336631432611272</v>
      </c>
      <c r="F105" s="55">
        <f>+C105/C126</f>
        <v>3.9512644654187801E-2</v>
      </c>
      <c r="G105" s="107">
        <f>+D105/D126</f>
        <v>3.8130152580610893E-2</v>
      </c>
      <c r="H105" s="20"/>
      <c r="I105" s="20"/>
    </row>
    <row r="106" spans="1:11" ht="13" x14ac:dyDescent="0.25">
      <c r="A106" s="21" t="s">
        <v>8</v>
      </c>
      <c r="B106" s="74" t="s">
        <v>118</v>
      </c>
      <c r="C106" s="23">
        <v>688605.48904000001</v>
      </c>
      <c r="D106" s="23">
        <v>922370.21866999997</v>
      </c>
      <c r="E106" s="24">
        <f t="shared" si="8"/>
        <v>1.3394755536379712</v>
      </c>
      <c r="F106" s="55">
        <f>+C106/C126</f>
        <v>1.822793846923523E-2</v>
      </c>
      <c r="G106" s="107">
        <f>+D106/D126</f>
        <v>2.2794273711160055E-2</v>
      </c>
      <c r="H106" s="20"/>
      <c r="I106" s="20"/>
    </row>
    <row r="107" spans="1:11" ht="25" x14ac:dyDescent="0.25">
      <c r="A107" s="21" t="s">
        <v>15</v>
      </c>
      <c r="B107" s="74" t="s">
        <v>119</v>
      </c>
      <c r="C107" s="23">
        <v>7652701.8283500001</v>
      </c>
      <c r="D107" s="23">
        <v>8302224.7234399999</v>
      </c>
      <c r="E107" s="24">
        <f t="shared" si="8"/>
        <v>1.0848749774470232</v>
      </c>
      <c r="F107" s="55">
        <f>+C107/C126</f>
        <v>0.20257314278025573</v>
      </c>
      <c r="G107" s="107">
        <f>+D107/D126</f>
        <v>0.20517052581178113</v>
      </c>
      <c r="H107" s="20"/>
      <c r="I107" s="3">
        <f t="shared" ref="I107" si="9">+F107+F114</f>
        <v>0.59460730902381187</v>
      </c>
      <c r="J107" s="3">
        <f>+G107+G114</f>
        <v>0.58037078610800241</v>
      </c>
      <c r="K107" s="3">
        <f>+J107-I107</f>
        <v>-1.4236522915809458E-2</v>
      </c>
    </row>
    <row r="108" spans="1:11" ht="13" x14ac:dyDescent="0.25">
      <c r="A108" s="21" t="s">
        <v>17</v>
      </c>
      <c r="B108" s="74" t="s">
        <v>120</v>
      </c>
      <c r="C108" s="23">
        <v>39326.743350000004</v>
      </c>
      <c r="D108" s="23">
        <v>63025.052539999997</v>
      </c>
      <c r="E108" s="24">
        <f t="shared" si="8"/>
        <v>1.6026003470231407</v>
      </c>
      <c r="F108" s="55">
        <f>+C108/C126</f>
        <v>1.0410103744287252E-3</v>
      </c>
      <c r="G108" s="107">
        <f>+D108/D126</f>
        <v>1.557520255075565E-3</v>
      </c>
      <c r="H108" s="20"/>
      <c r="I108" s="20"/>
    </row>
    <row r="109" spans="1:11" ht="13" x14ac:dyDescent="0.25">
      <c r="A109" s="21" t="s">
        <v>19</v>
      </c>
      <c r="B109" s="74" t="s">
        <v>121</v>
      </c>
      <c r="C109" s="23">
        <v>23373.45937</v>
      </c>
      <c r="D109" s="23">
        <v>26581.87009</v>
      </c>
      <c r="E109" s="24">
        <f t="shared" si="8"/>
        <v>1.1372672598099884</v>
      </c>
      <c r="F109" s="55">
        <f>+C109/C126</f>
        <v>6.1871417813339716E-4</v>
      </c>
      <c r="G109" s="107">
        <f>+D109/D126</f>
        <v>6.5691021926060156E-4</v>
      </c>
      <c r="H109" s="20"/>
      <c r="I109" s="20"/>
    </row>
    <row r="110" spans="1:11" ht="13" x14ac:dyDescent="0.25">
      <c r="A110" s="21" t="s">
        <v>21</v>
      </c>
      <c r="B110" s="74" t="s">
        <v>122</v>
      </c>
      <c r="C110" s="23">
        <v>59250.363539999998</v>
      </c>
      <c r="D110" s="23">
        <v>72819.168420000002</v>
      </c>
      <c r="E110" s="24">
        <f t="shared" si="8"/>
        <v>1.229007959940021</v>
      </c>
      <c r="F110" s="55">
        <f>+C110/C126</f>
        <v>1.5684045481435341E-3</v>
      </c>
      <c r="G110" s="107">
        <f>+D110/D126</f>
        <v>1.7995594640706815E-3</v>
      </c>
      <c r="H110" s="20"/>
      <c r="I110" s="20"/>
    </row>
    <row r="111" spans="1:11" ht="13" x14ac:dyDescent="0.25">
      <c r="A111" s="21" t="s">
        <v>23</v>
      </c>
      <c r="B111" s="74" t="s">
        <v>123</v>
      </c>
      <c r="C111" s="23">
        <v>130835.06487999999</v>
      </c>
      <c r="D111" s="23">
        <v>156665.59359</v>
      </c>
      <c r="E111" s="24">
        <f t="shared" si="8"/>
        <v>1.1974281797749815</v>
      </c>
      <c r="F111" s="55">
        <f>+C111/C126</f>
        <v>3.4633088905170004E-3</v>
      </c>
      <c r="G111" s="107">
        <f>+D111/D126</f>
        <v>3.8716323978468139E-3</v>
      </c>
      <c r="H111" s="20"/>
      <c r="I111" s="20"/>
    </row>
    <row r="112" spans="1:11" ht="25" x14ac:dyDescent="0.25">
      <c r="A112" s="21" t="s">
        <v>25</v>
      </c>
      <c r="B112" s="74" t="s">
        <v>124</v>
      </c>
      <c r="C112" s="23">
        <v>3017396.5255300002</v>
      </c>
      <c r="D112" s="23">
        <v>3302360.78284</v>
      </c>
      <c r="E112" s="24">
        <f t="shared" si="8"/>
        <v>1.0944404405913957</v>
      </c>
      <c r="F112" s="55">
        <f>+C112/C126</f>
        <v>7.9872901218552589E-2</v>
      </c>
      <c r="G112" s="107">
        <f>+D112/D126</f>
        <v>8.1610305768108446E-2</v>
      </c>
      <c r="H112" s="20"/>
      <c r="I112" s="20"/>
    </row>
    <row r="113" spans="1:9" ht="25" x14ac:dyDescent="0.25">
      <c r="A113" s="21" t="s">
        <v>27</v>
      </c>
      <c r="B113" s="74" t="s">
        <v>125</v>
      </c>
      <c r="C113" s="23">
        <v>3203948.8094799998</v>
      </c>
      <c r="D113" s="23">
        <v>3486330.0532399998</v>
      </c>
      <c r="E113" s="24">
        <f t="shared" si="8"/>
        <v>1.088135379355774</v>
      </c>
      <c r="F113" s="55">
        <f>+C113/C126</f>
        <v>8.4811089495088907E-2</v>
      </c>
      <c r="G113" s="107">
        <f>+D113/D126</f>
        <v>8.6156686190046503E-2</v>
      </c>
      <c r="H113" s="20"/>
      <c r="I113" s="20"/>
    </row>
    <row r="114" spans="1:9" ht="25" x14ac:dyDescent="0.25">
      <c r="A114" s="21" t="s">
        <v>29</v>
      </c>
      <c r="B114" s="74" t="s">
        <v>126</v>
      </c>
      <c r="C114" s="23">
        <v>14810060.897569999</v>
      </c>
      <c r="D114" s="23">
        <v>15182477.429190001</v>
      </c>
      <c r="E114" s="24">
        <f t="shared" si="8"/>
        <v>1.025146185028929</v>
      </c>
      <c r="F114" s="55">
        <f>+C114/C126</f>
        <v>0.39203416624355614</v>
      </c>
      <c r="G114" s="107">
        <f>+D114/D126</f>
        <v>0.37520026029622128</v>
      </c>
      <c r="H114" s="75">
        <f>+G114-F114</f>
        <v>-1.683390594733486E-2</v>
      </c>
      <c r="I114" s="20"/>
    </row>
    <row r="115" spans="1:9" ht="25" x14ac:dyDescent="0.25">
      <c r="A115" s="21" t="s">
        <v>31</v>
      </c>
      <c r="B115" s="74" t="s">
        <v>127</v>
      </c>
      <c r="C115" s="23">
        <v>21778.053739999999</v>
      </c>
      <c r="D115" s="23">
        <v>24891.03184</v>
      </c>
      <c r="E115" s="24">
        <f t="shared" si="8"/>
        <v>1.1429410606275785</v>
      </c>
      <c r="F115" s="55">
        <f>+C115/C126</f>
        <v>5.7648251411100628E-4</v>
      </c>
      <c r="G115" s="107">
        <f>+D115/D126</f>
        <v>6.1512501296093029E-4</v>
      </c>
      <c r="H115" s="20"/>
      <c r="I115" s="20"/>
    </row>
    <row r="116" spans="1:9" ht="25" x14ac:dyDescent="0.25">
      <c r="A116" s="21" t="s">
        <v>33</v>
      </c>
      <c r="B116" s="74" t="s">
        <v>128</v>
      </c>
      <c r="C116" s="23">
        <v>20112.377710000001</v>
      </c>
      <c r="D116" s="23">
        <v>18801.89388</v>
      </c>
      <c r="E116" s="24">
        <f t="shared" si="8"/>
        <v>0.93484192426694435</v>
      </c>
      <c r="F116" s="55">
        <f>+C116/C126</f>
        <v>5.3239073635470615E-4</v>
      </c>
      <c r="G116" s="107">
        <f>+D116/D126</f>
        <v>4.6464587289785238E-4</v>
      </c>
      <c r="H116" s="20"/>
      <c r="I116" s="20"/>
    </row>
    <row r="117" spans="1:9" ht="25" x14ac:dyDescent="0.25">
      <c r="A117" s="21" t="s">
        <v>35</v>
      </c>
      <c r="B117" s="74" t="s">
        <v>129</v>
      </c>
      <c r="C117" s="23">
        <v>1953253.4508499999</v>
      </c>
      <c r="D117" s="23">
        <v>2174124.68139</v>
      </c>
      <c r="E117" s="24">
        <f t="shared" si="8"/>
        <v>1.113078633212645</v>
      </c>
      <c r="F117" s="55">
        <f>+C117/C126</f>
        <v>5.1704182269228197E-2</v>
      </c>
      <c r="G117" s="107">
        <f>+D117/D126</f>
        <v>5.3728526861211164E-2</v>
      </c>
      <c r="H117" s="20"/>
      <c r="I117" s="20"/>
    </row>
    <row r="118" spans="1:9" ht="13" x14ac:dyDescent="0.25">
      <c r="A118" s="21" t="s">
        <v>37</v>
      </c>
      <c r="B118" s="74" t="s">
        <v>130</v>
      </c>
      <c r="C118" s="23">
        <v>389666.86531999998</v>
      </c>
      <c r="D118" s="23">
        <v>405784.98923000001</v>
      </c>
      <c r="E118" s="24">
        <f t="shared" si="8"/>
        <v>1.0413638554993985</v>
      </c>
      <c r="F118" s="55">
        <f>+C118/C126</f>
        <v>1.0314793822591994E-2</v>
      </c>
      <c r="G118" s="107">
        <f>+D118/D126</f>
        <v>1.0028049394012374E-2</v>
      </c>
      <c r="H118" s="20"/>
      <c r="I118" s="20"/>
    </row>
    <row r="119" spans="1:9" ht="13" x14ac:dyDescent="0.25">
      <c r="A119" s="21" t="s">
        <v>39</v>
      </c>
      <c r="B119" s="74" t="s">
        <v>131</v>
      </c>
      <c r="C119" s="23">
        <v>449096.38202999998</v>
      </c>
      <c r="D119" s="23">
        <v>476430.21023999999</v>
      </c>
      <c r="E119" s="24">
        <f t="shared" si="8"/>
        <v>1.0608640579254858</v>
      </c>
      <c r="F119" s="55">
        <f>+C119/C126</f>
        <v>1.1887940698543402E-2</v>
      </c>
      <c r="G119" s="107">
        <f>+D119/D126</f>
        <v>1.1773884712079448E-2</v>
      </c>
      <c r="H119" s="20"/>
      <c r="I119" s="20"/>
    </row>
    <row r="120" spans="1:9" ht="13" x14ac:dyDescent="0.25">
      <c r="A120" s="21" t="s">
        <v>41</v>
      </c>
      <c r="B120" s="74" t="s">
        <v>132</v>
      </c>
      <c r="C120" s="23">
        <v>763912.16137999995</v>
      </c>
      <c r="D120" s="23">
        <v>748990.17651999998</v>
      </c>
      <c r="E120" s="24">
        <f t="shared" si="8"/>
        <v>0.98046636038226753</v>
      </c>
      <c r="F120" s="55">
        <f>+C120/C126</f>
        <v>2.0221366363122727E-2</v>
      </c>
      <c r="G120" s="107">
        <f>+D120/D126</f>
        <v>1.8509581884793187E-2</v>
      </c>
      <c r="H120" s="20"/>
      <c r="I120" s="20"/>
    </row>
    <row r="121" spans="1:9" ht="13" x14ac:dyDescent="0.25">
      <c r="A121" s="21" t="s">
        <v>43</v>
      </c>
      <c r="B121" s="74" t="s">
        <v>133</v>
      </c>
      <c r="C121" s="23">
        <v>99322.506939999992</v>
      </c>
      <c r="D121" s="23">
        <v>99820.346019999997</v>
      </c>
      <c r="E121" s="24">
        <f t="shared" si="8"/>
        <v>1.0050123491174134</v>
      </c>
      <c r="F121" s="55">
        <f>+C121/C126</f>
        <v>2.6291462585296688E-3</v>
      </c>
      <c r="G121" s="107">
        <f>+D121/D126</f>
        <v>2.4668319109472903E-3</v>
      </c>
      <c r="H121" s="20"/>
      <c r="I121" s="20"/>
    </row>
    <row r="122" spans="1:9" ht="37.5" x14ac:dyDescent="0.25">
      <c r="A122" s="21" t="s">
        <v>45</v>
      </c>
      <c r="B122" s="74" t="s">
        <v>134</v>
      </c>
      <c r="C122" s="23">
        <v>985690.16260000004</v>
      </c>
      <c r="D122" s="23">
        <v>1146514.2936300002</v>
      </c>
      <c r="E122" s="24">
        <f t="shared" si="8"/>
        <v>1.1631589084807208</v>
      </c>
      <c r="F122" s="55">
        <f>+C122/C126</f>
        <v>2.6092007571202485E-2</v>
      </c>
      <c r="G122" s="107">
        <f>+D122/D126</f>
        <v>2.8333482688158648E-2</v>
      </c>
      <c r="H122" s="20"/>
      <c r="I122" s="20"/>
    </row>
    <row r="123" spans="1:9" ht="13" x14ac:dyDescent="0.25">
      <c r="A123" s="21" t="s">
        <v>47</v>
      </c>
      <c r="B123" s="74" t="s">
        <v>135</v>
      </c>
      <c r="C123" s="23">
        <v>1976455.87145</v>
      </c>
      <c r="D123" s="23">
        <v>2311848.0315999999</v>
      </c>
      <c r="E123" s="24">
        <f t="shared" si="8"/>
        <v>1.1696937255188724</v>
      </c>
      <c r="F123" s="55">
        <f>+C123/C126</f>
        <v>5.2318368914216658E-2</v>
      </c>
      <c r="G123" s="107">
        <f>+D123/D126</f>
        <v>5.7132044968757359E-2</v>
      </c>
      <c r="H123" s="20"/>
      <c r="I123" s="20"/>
    </row>
    <row r="124" spans="1:9" ht="15" customHeight="1" thickBot="1" x14ac:dyDescent="0.3">
      <c r="A124" s="13"/>
      <c r="C124" s="23"/>
      <c r="D124" s="23"/>
      <c r="E124" s="51"/>
      <c r="F124" s="55"/>
      <c r="G124" s="107"/>
      <c r="H124" s="76"/>
    </row>
    <row r="125" spans="1:9" ht="15" customHeight="1" x14ac:dyDescent="0.25">
      <c r="A125" s="77"/>
      <c r="B125" s="48"/>
      <c r="C125" s="78"/>
      <c r="D125" s="78"/>
      <c r="E125" s="18"/>
      <c r="F125" s="73"/>
      <c r="G125" s="112"/>
    </row>
    <row r="126" spans="1:9" ht="15" customHeight="1" x14ac:dyDescent="0.25">
      <c r="A126" s="61"/>
      <c r="B126" s="79" t="s">
        <v>10</v>
      </c>
      <c r="C126" s="80">
        <f>+SUM(C105:C123)</f>
        <v>37777474.957040004</v>
      </c>
      <c r="D126" s="80">
        <f>+SUM(D105:D123)</f>
        <v>40464997.058379993</v>
      </c>
      <c r="E126" s="64">
        <f t="shared" ref="E126" si="10">+IF(C126=0,"X",D126/C126)</f>
        <v>1.0711408611718014</v>
      </c>
      <c r="F126" s="52">
        <f>SUM(F105:F123)</f>
        <v>1</v>
      </c>
      <c r="G126" s="106">
        <f>SUM(G105:G123)</f>
        <v>1.0000000000000002</v>
      </c>
      <c r="H126" s="3"/>
    </row>
    <row r="127" spans="1:9" ht="15" customHeight="1" thickBot="1" x14ac:dyDescent="0.3">
      <c r="A127" s="81"/>
      <c r="B127" s="82"/>
      <c r="C127" s="83"/>
      <c r="D127" s="83"/>
      <c r="E127" s="67"/>
      <c r="F127" s="84"/>
      <c r="G127" s="113"/>
    </row>
    <row r="128" spans="1:9" ht="13" x14ac:dyDescent="0.25">
      <c r="C128" s="39"/>
      <c r="D128" s="39"/>
      <c r="E128" s="85"/>
      <c r="F128" s="3"/>
      <c r="H128" s="3"/>
    </row>
    <row r="129" spans="1:7" s="5" customFormat="1" ht="18" customHeight="1" x14ac:dyDescent="0.25">
      <c r="A129" s="544" t="s">
        <v>136</v>
      </c>
      <c r="B129" s="544"/>
      <c r="C129" s="544"/>
      <c r="D129" s="544"/>
      <c r="E129" s="544"/>
      <c r="G129" s="114"/>
    </row>
    <row r="130" spans="1:7" ht="18" customHeight="1" thickBot="1" x14ac:dyDescent="0.3">
      <c r="A130" s="6"/>
      <c r="B130" s="6"/>
      <c r="C130" s="6"/>
      <c r="D130" s="6"/>
      <c r="E130" s="86"/>
    </row>
    <row r="131" spans="1:7" ht="18" customHeight="1" thickBot="1" x14ac:dyDescent="0.3">
      <c r="A131" s="8" t="s">
        <v>1</v>
      </c>
      <c r="B131" s="8" t="s">
        <v>2</v>
      </c>
      <c r="C131" s="9" t="s">
        <v>137</v>
      </c>
      <c r="D131" s="10"/>
      <c r="E131" s="11" t="s">
        <v>4</v>
      </c>
    </row>
    <row r="132" spans="1:7" ht="18" customHeight="1" thickBot="1" x14ac:dyDescent="0.3">
      <c r="A132" s="13"/>
      <c r="B132" s="13"/>
      <c r="C132" s="8">
        <f>+C5</f>
        <v>2017</v>
      </c>
      <c r="D132" s="8">
        <f>+D5</f>
        <v>2018</v>
      </c>
      <c r="E132" s="8" t="str">
        <f>+E5</f>
        <v>18/17</v>
      </c>
    </row>
    <row r="133" spans="1:7" ht="18" customHeight="1" x14ac:dyDescent="0.25">
      <c r="A133" s="8" t="s">
        <v>6</v>
      </c>
      <c r="B133" s="16" t="s">
        <v>7</v>
      </c>
      <c r="C133" s="17">
        <f>+C167</f>
        <v>24672629.839859996</v>
      </c>
      <c r="D133" s="17">
        <f t="shared" ref="D133" si="11">+D167</f>
        <v>21481325.765170004</v>
      </c>
      <c r="E133" s="18">
        <f>+D133/C133</f>
        <v>0.87065407719390076</v>
      </c>
      <c r="F133" s="19"/>
      <c r="G133" s="91"/>
    </row>
    <row r="134" spans="1:7" ht="18" customHeight="1" thickBot="1" x14ac:dyDescent="0.3">
      <c r="A134" s="21" t="s">
        <v>8</v>
      </c>
      <c r="B134" s="22" t="s">
        <v>9</v>
      </c>
      <c r="C134" s="23">
        <f>+C207</f>
        <v>28611846.475930002</v>
      </c>
      <c r="D134" s="23">
        <f t="shared" ref="D134" si="12">+D207</f>
        <v>31876591.146909993</v>
      </c>
      <c r="E134" s="24">
        <f>+D134/C134</f>
        <v>1.1141046480074779</v>
      </c>
      <c r="F134" s="19"/>
      <c r="G134" s="91"/>
    </row>
    <row r="135" spans="1:7" ht="18" customHeight="1" thickBot="1" x14ac:dyDescent="0.3">
      <c r="A135" s="25"/>
      <c r="B135" s="26" t="s">
        <v>10</v>
      </c>
      <c r="C135" s="27">
        <f>SUM(C133:C134)</f>
        <v>53284476.315789998</v>
      </c>
      <c r="D135" s="27">
        <f>SUM(D133:D134)</f>
        <v>53357916.912079997</v>
      </c>
      <c r="E135" s="28">
        <f>+D135/C135</f>
        <v>1.0013782737744246</v>
      </c>
      <c r="F135" s="19"/>
      <c r="G135" s="91"/>
    </row>
    <row r="136" spans="1:7" ht="18" customHeight="1" x14ac:dyDescent="0.25">
      <c r="A136" s="30"/>
      <c r="E136" s="87"/>
    </row>
    <row r="137" spans="1:7" s="5" customFormat="1" ht="18" customHeight="1" x14ac:dyDescent="0.25">
      <c r="A137" s="545" t="s">
        <v>138</v>
      </c>
      <c r="B137" s="545"/>
      <c r="C137" s="545"/>
      <c r="D137" s="545"/>
      <c r="E137" s="545"/>
      <c r="G137" s="114"/>
    </row>
    <row r="138" spans="1:7" ht="18" customHeight="1" thickBot="1" x14ac:dyDescent="0.3">
      <c r="A138" s="6"/>
      <c r="B138" s="6"/>
      <c r="C138" s="6"/>
      <c r="D138" s="6"/>
      <c r="E138" s="86"/>
    </row>
    <row r="139" spans="1:7" ht="18" customHeight="1" thickBot="1" x14ac:dyDescent="0.3">
      <c r="A139" s="8" t="s">
        <v>1</v>
      </c>
      <c r="B139" s="8" t="s">
        <v>12</v>
      </c>
      <c r="C139" s="9" t="str">
        <f>+C131</f>
        <v>Składka zarobiona na udziale własnym</v>
      </c>
      <c r="D139" s="10"/>
      <c r="E139" s="11" t="s">
        <v>4</v>
      </c>
      <c r="G139" s="88"/>
    </row>
    <row r="140" spans="1:7" ht="18" customHeight="1" thickBot="1" x14ac:dyDescent="0.3">
      <c r="A140" s="21"/>
      <c r="B140" s="13"/>
      <c r="C140" s="89">
        <f>+C5</f>
        <v>2017</v>
      </c>
      <c r="D140" s="89">
        <f>+D5</f>
        <v>2018</v>
      </c>
      <c r="E140" s="89" t="str">
        <f>+E5</f>
        <v>18/17</v>
      </c>
    </row>
    <row r="141" spans="1:7" ht="18" customHeight="1" x14ac:dyDescent="0.25">
      <c r="A141" s="8" t="s">
        <v>6</v>
      </c>
      <c r="B141" s="15" t="s">
        <v>13</v>
      </c>
      <c r="C141" s="23">
        <v>448785.30313000001</v>
      </c>
      <c r="D141" s="23">
        <v>385036.85437999998</v>
      </c>
      <c r="E141" s="24">
        <f t="shared" ref="E141:E166" si="13">+IFERROR(IF(D141/C141&gt;0,D141/C141,"X"),"X")</f>
        <v>0.85795335028711051</v>
      </c>
      <c r="F141" s="19"/>
      <c r="G141" s="91"/>
    </row>
    <row r="142" spans="1:7" ht="18" customHeight="1" x14ac:dyDescent="0.25">
      <c r="A142" s="21" t="s">
        <v>8</v>
      </c>
      <c r="B142" s="15" t="s">
        <v>14</v>
      </c>
      <c r="C142" s="23">
        <v>578599.43987</v>
      </c>
      <c r="D142" s="23">
        <v>571019.77651</v>
      </c>
      <c r="E142" s="24">
        <f t="shared" si="13"/>
        <v>0.98689998151103808</v>
      </c>
      <c r="F142" s="19"/>
      <c r="G142" s="91"/>
    </row>
    <row r="143" spans="1:7" ht="18" customHeight="1" x14ac:dyDescent="0.25">
      <c r="A143" s="21" t="s">
        <v>15</v>
      </c>
      <c r="B143" s="15" t="s">
        <v>16</v>
      </c>
      <c r="C143" s="23">
        <v>1867047.6280400001</v>
      </c>
      <c r="D143" s="23">
        <v>1899614.62176</v>
      </c>
      <c r="E143" s="24">
        <f t="shared" si="13"/>
        <v>1.0174430438896667</v>
      </c>
      <c r="F143" s="19"/>
      <c r="G143" s="91"/>
    </row>
    <row r="144" spans="1:7" ht="18" customHeight="1" x14ac:dyDescent="0.25">
      <c r="A144" s="21" t="s">
        <v>17</v>
      </c>
      <c r="B144" s="15" t="s">
        <v>18</v>
      </c>
      <c r="C144" s="23">
        <v>1044105.17551</v>
      </c>
      <c r="D144" s="23">
        <v>692821.95869</v>
      </c>
      <c r="E144" s="24">
        <f t="shared" si="13"/>
        <v>0.66355571731706686</v>
      </c>
      <c r="F144" s="19"/>
      <c r="G144" s="91"/>
    </row>
    <row r="145" spans="1:7" ht="18" customHeight="1" x14ac:dyDescent="0.25">
      <c r="A145" s="21" t="s">
        <v>19</v>
      </c>
      <c r="B145" s="15" t="s">
        <v>20</v>
      </c>
      <c r="C145" s="23">
        <v>303879.74086000002</v>
      </c>
      <c r="D145" s="23">
        <v>282614.96091999998</v>
      </c>
      <c r="E145" s="24">
        <f t="shared" si="13"/>
        <v>0.9300223835922089</v>
      </c>
      <c r="F145" s="19"/>
      <c r="G145" s="91"/>
    </row>
    <row r="146" spans="1:7" ht="18" customHeight="1" x14ac:dyDescent="0.25">
      <c r="A146" s="21" t="s">
        <v>21</v>
      </c>
      <c r="B146" s="15" t="s">
        <v>22</v>
      </c>
      <c r="C146" s="23">
        <v>833973.23465999996</v>
      </c>
      <c r="D146" s="23">
        <v>803549.46418000001</v>
      </c>
      <c r="E146" s="24">
        <f t="shared" si="13"/>
        <v>0.96351948813752597</v>
      </c>
      <c r="F146" s="19"/>
      <c r="G146" s="91"/>
    </row>
    <row r="147" spans="1:7" ht="18" customHeight="1" x14ac:dyDescent="0.25">
      <c r="A147" s="21" t="s">
        <v>23</v>
      </c>
      <c r="B147" s="15" t="s">
        <v>24</v>
      </c>
      <c r="C147" s="23">
        <v>59614.408109999997</v>
      </c>
      <c r="D147" s="23">
        <v>63623.596400000002</v>
      </c>
      <c r="E147" s="24">
        <f t="shared" si="13"/>
        <v>1.0672520019422533</v>
      </c>
      <c r="F147" s="19"/>
      <c r="G147" s="91"/>
    </row>
    <row r="148" spans="1:7" ht="18" customHeight="1" x14ac:dyDescent="0.25">
      <c r="A148" s="21" t="s">
        <v>25</v>
      </c>
      <c r="B148" s="15" t="s">
        <v>26</v>
      </c>
      <c r="C148" s="23">
        <v>397569.65766999999</v>
      </c>
      <c r="D148" s="23">
        <v>420893.57283999998</v>
      </c>
      <c r="E148" s="24">
        <f t="shared" si="13"/>
        <v>1.0586662355137773</v>
      </c>
      <c r="F148" s="19"/>
      <c r="G148" s="91"/>
    </row>
    <row r="149" spans="1:7" ht="18" customHeight="1" x14ac:dyDescent="0.25">
      <c r="A149" s="21" t="s">
        <v>27</v>
      </c>
      <c r="B149" s="15" t="s">
        <v>28</v>
      </c>
      <c r="C149" s="23">
        <v>1222714.70731</v>
      </c>
      <c r="D149" s="23">
        <v>795889.85288000002</v>
      </c>
      <c r="E149" s="24">
        <f t="shared" si="13"/>
        <v>0.65092032354053853</v>
      </c>
      <c r="F149" s="19"/>
      <c r="G149" s="91"/>
    </row>
    <row r="150" spans="1:7" ht="18" customHeight="1" x14ac:dyDescent="0.25">
      <c r="A150" s="21" t="s">
        <v>29</v>
      </c>
      <c r="B150" s="15" t="s">
        <v>30</v>
      </c>
      <c r="C150" s="23">
        <v>890455.90563000005</v>
      </c>
      <c r="D150" s="23">
        <v>800987.75029</v>
      </c>
      <c r="E150" s="24">
        <f t="shared" si="13"/>
        <v>0.89952545120501948</v>
      </c>
      <c r="F150" s="19"/>
      <c r="G150" s="91"/>
    </row>
    <row r="151" spans="1:7" ht="18" customHeight="1" x14ac:dyDescent="0.25">
      <c r="A151" s="21" t="s">
        <v>31</v>
      </c>
      <c r="B151" s="15" t="s">
        <v>32</v>
      </c>
      <c r="C151" s="23">
        <v>11526.243829999999</v>
      </c>
      <c r="D151" s="23">
        <v>10616.710569999999</v>
      </c>
      <c r="E151" s="24">
        <f t="shared" si="13"/>
        <v>0.92109022909677596</v>
      </c>
      <c r="F151" s="19"/>
      <c r="G151" s="91"/>
    </row>
    <row r="152" spans="1:7" ht="18" customHeight="1" x14ac:dyDescent="0.25">
      <c r="A152" s="21" t="s">
        <v>33</v>
      </c>
      <c r="B152" s="15" t="s">
        <v>34</v>
      </c>
      <c r="C152" s="23">
        <v>17575.511719999999</v>
      </c>
      <c r="D152" s="23">
        <v>15660.71261</v>
      </c>
      <c r="E152" s="24">
        <f t="shared" si="13"/>
        <v>0.89105300940847953</v>
      </c>
      <c r="F152" s="19"/>
      <c r="G152" s="91"/>
    </row>
    <row r="153" spans="1:7" ht="18" customHeight="1" x14ac:dyDescent="0.25">
      <c r="A153" s="21" t="s">
        <v>35</v>
      </c>
      <c r="B153" s="15" t="s">
        <v>36</v>
      </c>
      <c r="C153" s="23">
        <v>1137246.0795199999</v>
      </c>
      <c r="D153" s="23">
        <v>983133.14754999999</v>
      </c>
      <c r="E153" s="24">
        <f t="shared" si="13"/>
        <v>0.86448585337392703</v>
      </c>
      <c r="F153" s="19"/>
      <c r="G153" s="91"/>
    </row>
    <row r="154" spans="1:7" ht="18" customHeight="1" x14ac:dyDescent="0.25">
      <c r="A154" s="21" t="s">
        <v>37</v>
      </c>
      <c r="B154" s="15" t="s">
        <v>38</v>
      </c>
      <c r="C154" s="23">
        <v>1670477.42496</v>
      </c>
      <c r="D154" s="23">
        <v>1496479.6190800001</v>
      </c>
      <c r="E154" s="24">
        <f t="shared" si="13"/>
        <v>0.89583947482309356</v>
      </c>
      <c r="F154" s="19"/>
      <c r="G154" s="91"/>
    </row>
    <row r="155" spans="1:7" ht="18" customHeight="1" x14ac:dyDescent="0.25">
      <c r="A155" s="21" t="s">
        <v>39</v>
      </c>
      <c r="B155" s="15" t="s">
        <v>40</v>
      </c>
      <c r="C155" s="23">
        <v>2353395.1574499998</v>
      </c>
      <c r="D155" s="23">
        <v>1575358.49789</v>
      </c>
      <c r="E155" s="24">
        <f t="shared" si="13"/>
        <v>0.6693982066305284</v>
      </c>
      <c r="F155" s="19"/>
      <c r="G155" s="91"/>
    </row>
    <row r="156" spans="1:7" ht="18" customHeight="1" x14ac:dyDescent="0.25">
      <c r="A156" s="21" t="s">
        <v>41</v>
      </c>
      <c r="B156" s="15" t="s">
        <v>42</v>
      </c>
      <c r="C156" s="23">
        <v>497206.96307</v>
      </c>
      <c r="D156" s="23">
        <v>510007.79002000001</v>
      </c>
      <c r="E156" s="24">
        <f t="shared" si="13"/>
        <v>1.0257454699969635</v>
      </c>
      <c r="F156" s="19"/>
      <c r="G156" s="91"/>
    </row>
    <row r="157" spans="1:7" ht="18" customHeight="1" x14ac:dyDescent="0.25">
      <c r="A157" s="21" t="s">
        <v>43</v>
      </c>
      <c r="B157" s="15" t="s">
        <v>44</v>
      </c>
      <c r="C157" s="23">
        <v>34089.114009999998</v>
      </c>
      <c r="D157" s="23">
        <v>46991.048369999997</v>
      </c>
      <c r="E157" s="24">
        <f t="shared" si="13"/>
        <v>1.3784766701831921</v>
      </c>
      <c r="F157" s="19"/>
      <c r="G157" s="91"/>
    </row>
    <row r="158" spans="1:7" ht="18" customHeight="1" x14ac:dyDescent="0.25">
      <c r="A158" s="21" t="s">
        <v>45</v>
      </c>
      <c r="B158" s="15" t="s">
        <v>46</v>
      </c>
      <c r="C158" s="23">
        <v>8560358.1093300004</v>
      </c>
      <c r="D158" s="23">
        <v>8273849.1826400002</v>
      </c>
      <c r="E158" s="24">
        <f t="shared" si="13"/>
        <v>0.96653073118778388</v>
      </c>
      <c r="F158" s="19"/>
      <c r="G158" s="91"/>
    </row>
    <row r="159" spans="1:7" ht="18" customHeight="1" x14ac:dyDescent="0.25">
      <c r="A159" s="21" t="s">
        <v>47</v>
      </c>
      <c r="B159" s="92" t="s">
        <v>48</v>
      </c>
      <c r="C159" s="23">
        <v>17150.133010000001</v>
      </c>
      <c r="D159" s="23">
        <v>17418.210899999998</v>
      </c>
      <c r="E159" s="24">
        <f t="shared" si="13"/>
        <v>1.0156312426174003</v>
      </c>
      <c r="F159" s="19"/>
      <c r="G159" s="91"/>
    </row>
    <row r="160" spans="1:7" ht="18" customHeight="1" x14ac:dyDescent="0.25">
      <c r="A160" s="21" t="s">
        <v>49</v>
      </c>
      <c r="B160" s="92" t="s">
        <v>50</v>
      </c>
      <c r="C160" s="23">
        <v>54534.888379999997</v>
      </c>
      <c r="D160" s="23">
        <v>46307.578000000001</v>
      </c>
      <c r="E160" s="24">
        <f t="shared" si="13"/>
        <v>0.84913675218931484</v>
      </c>
      <c r="F160" s="19"/>
      <c r="G160" s="91"/>
    </row>
    <row r="161" spans="1:7" ht="18" customHeight="1" x14ac:dyDescent="0.25">
      <c r="A161" s="21" t="s">
        <v>51</v>
      </c>
      <c r="B161" s="92" t="s">
        <v>52</v>
      </c>
      <c r="C161" s="23">
        <v>195155.36673000001</v>
      </c>
      <c r="D161" s="23">
        <v>285062.19183000003</v>
      </c>
      <c r="E161" s="24">
        <f t="shared" si="13"/>
        <v>1.4606935827923568</v>
      </c>
      <c r="F161" s="19"/>
      <c r="G161" s="91"/>
    </row>
    <row r="162" spans="1:7" ht="18" customHeight="1" x14ac:dyDescent="0.25">
      <c r="A162" s="21" t="s">
        <v>53</v>
      </c>
      <c r="B162" s="92" t="s">
        <v>54</v>
      </c>
      <c r="C162" s="23">
        <v>35192.317900000002</v>
      </c>
      <c r="D162" s="23">
        <v>35012.412830000001</v>
      </c>
      <c r="E162" s="24">
        <f t="shared" si="13"/>
        <v>0.99488794484889553</v>
      </c>
      <c r="F162" s="19"/>
      <c r="G162" s="91"/>
    </row>
    <row r="163" spans="1:7" ht="18" customHeight="1" x14ac:dyDescent="0.25">
      <c r="A163" s="21" t="s">
        <v>55</v>
      </c>
      <c r="B163" s="92" t="s">
        <v>56</v>
      </c>
      <c r="C163" s="23">
        <v>734630.84710999997</v>
      </c>
      <c r="D163" s="23">
        <v>112802.08302999999</v>
      </c>
      <c r="E163" s="24">
        <f t="shared" si="13"/>
        <v>0.15354934178677304</v>
      </c>
      <c r="F163" s="19"/>
      <c r="G163" s="91"/>
    </row>
    <row r="164" spans="1:7" ht="18" customHeight="1" x14ac:dyDescent="0.25">
      <c r="A164" s="21" t="s">
        <v>57</v>
      </c>
      <c r="B164" s="92" t="s">
        <v>58</v>
      </c>
      <c r="C164" s="23">
        <v>252364.46742</v>
      </c>
      <c r="D164" s="23">
        <v>252807.02708</v>
      </c>
      <c r="E164" s="24">
        <f t="shared" si="13"/>
        <v>1.0017536528201629</v>
      </c>
      <c r="F164" s="19"/>
      <c r="G164" s="91"/>
    </row>
    <row r="165" spans="1:7" ht="18" customHeight="1" x14ac:dyDescent="0.25">
      <c r="A165" s="21" t="s">
        <v>59</v>
      </c>
      <c r="B165" s="92" t="s">
        <v>60</v>
      </c>
      <c r="C165" s="23">
        <v>660652.82519</v>
      </c>
      <c r="D165" s="23">
        <v>305476.66619999998</v>
      </c>
      <c r="E165" s="24">
        <f t="shared" si="13"/>
        <v>0.46238607412621996</v>
      </c>
      <c r="F165" s="19"/>
      <c r="G165" s="91"/>
    </row>
    <row r="166" spans="1:7" ht="18" customHeight="1" thickBot="1" x14ac:dyDescent="0.3">
      <c r="A166" s="21" t="s">
        <v>61</v>
      </c>
      <c r="B166" s="93" t="s">
        <v>62</v>
      </c>
      <c r="C166" s="23">
        <v>794329.18943999999</v>
      </c>
      <c r="D166" s="23">
        <v>798290.47771999997</v>
      </c>
      <c r="E166" s="24">
        <f t="shared" si="13"/>
        <v>1.0049869604852273</v>
      </c>
      <c r="F166" s="19"/>
      <c r="G166" s="91"/>
    </row>
    <row r="167" spans="1:7" ht="18" customHeight="1" thickBot="1" x14ac:dyDescent="0.3">
      <c r="A167" s="25"/>
      <c r="B167" s="38" t="s">
        <v>10</v>
      </c>
      <c r="C167" s="94">
        <f>+SUM(C141:C166)</f>
        <v>24672629.839859996</v>
      </c>
      <c r="D167" s="94">
        <f>+SUM(D141:D166)</f>
        <v>21481325.765170004</v>
      </c>
      <c r="E167" s="28">
        <f>+D167/C167</f>
        <v>0.87065407719390076</v>
      </c>
      <c r="F167" s="19"/>
      <c r="G167" s="91"/>
    </row>
    <row r="168" spans="1:7" ht="18" customHeight="1" x14ac:dyDescent="0.25">
      <c r="A168" s="95"/>
      <c r="B168" s="62"/>
      <c r="C168" s="39"/>
      <c r="D168" s="39"/>
      <c r="E168" s="96"/>
    </row>
    <row r="169" spans="1:7" ht="18" customHeight="1" x14ac:dyDescent="0.25">
      <c r="A169" s="545" t="s">
        <v>139</v>
      </c>
      <c r="B169" s="545"/>
      <c r="C169" s="545"/>
      <c r="D169" s="545"/>
      <c r="E169" s="545"/>
    </row>
    <row r="170" spans="1:7" ht="18" customHeight="1" thickBot="1" x14ac:dyDescent="0.3">
      <c r="A170" s="6"/>
      <c r="B170" s="6"/>
      <c r="C170" s="6"/>
      <c r="D170" s="6"/>
      <c r="E170" s="7"/>
    </row>
    <row r="171" spans="1:7" ht="18" customHeight="1" thickBot="1" x14ac:dyDescent="0.3">
      <c r="A171" s="8" t="s">
        <v>1</v>
      </c>
      <c r="B171" s="8" t="s">
        <v>12</v>
      </c>
      <c r="C171" s="9" t="str">
        <f>+C139</f>
        <v>Składka zarobiona na udziale własnym</v>
      </c>
      <c r="D171" s="10"/>
      <c r="E171" s="11" t="s">
        <v>4</v>
      </c>
    </row>
    <row r="172" spans="1:7" ht="18" customHeight="1" thickBot="1" x14ac:dyDescent="0.3">
      <c r="A172" s="13"/>
      <c r="B172" s="13"/>
      <c r="C172" s="89">
        <f>+C5</f>
        <v>2017</v>
      </c>
      <c r="D172" s="89">
        <f>+D5</f>
        <v>2018</v>
      </c>
      <c r="E172" s="89" t="str">
        <f>+E5</f>
        <v>18/17</v>
      </c>
    </row>
    <row r="173" spans="1:7" ht="18" customHeight="1" x14ac:dyDescent="0.25">
      <c r="A173" s="8" t="s">
        <v>6</v>
      </c>
      <c r="B173" s="15" t="s">
        <v>64</v>
      </c>
      <c r="C173" s="35">
        <v>1572958.68102</v>
      </c>
      <c r="D173" s="23">
        <v>1684859.93163</v>
      </c>
      <c r="E173" s="24">
        <f t="shared" ref="E173:E206" si="14">+IFERROR(IF(D173/C173&gt;0,D173/C173,"X"),"X")</f>
        <v>1.0711406166991218</v>
      </c>
      <c r="F173" s="19"/>
      <c r="G173" s="91"/>
    </row>
    <row r="174" spans="1:7" ht="18" customHeight="1" x14ac:dyDescent="0.25">
      <c r="A174" s="21" t="s">
        <v>8</v>
      </c>
      <c r="B174" s="15" t="s">
        <v>65</v>
      </c>
      <c r="C174" s="35">
        <v>408652.98134</v>
      </c>
      <c r="D174" s="23">
        <v>383721.22405000002</v>
      </c>
      <c r="E174" s="24">
        <f t="shared" si="14"/>
        <v>0.9389903942258121</v>
      </c>
      <c r="F174" s="19"/>
      <c r="G174" s="91"/>
    </row>
    <row r="175" spans="1:7" ht="18" customHeight="1" x14ac:dyDescent="0.25">
      <c r="A175" s="21" t="s">
        <v>15</v>
      </c>
      <c r="B175" s="15" t="s">
        <v>66</v>
      </c>
      <c r="C175" s="35">
        <v>1456203.5906400001</v>
      </c>
      <c r="D175" s="23">
        <v>1610535.76596</v>
      </c>
      <c r="E175" s="24">
        <f t="shared" si="14"/>
        <v>1.1059825537527834</v>
      </c>
      <c r="F175" s="19"/>
      <c r="G175" s="91"/>
    </row>
    <row r="176" spans="1:7" ht="18" customHeight="1" x14ac:dyDescent="0.25">
      <c r="A176" s="21" t="s">
        <v>17</v>
      </c>
      <c r="B176" s="15" t="s">
        <v>67</v>
      </c>
      <c r="C176" s="35">
        <v>977693.93940999999</v>
      </c>
      <c r="D176" s="23">
        <v>1116280.0411</v>
      </c>
      <c r="E176" s="24">
        <f t="shared" si="14"/>
        <v>1.141747939824227</v>
      </c>
      <c r="F176" s="19"/>
      <c r="G176" s="91"/>
    </row>
    <row r="177" spans="1:7" ht="18" customHeight="1" x14ac:dyDescent="0.25">
      <c r="A177" s="21" t="s">
        <v>19</v>
      </c>
      <c r="B177" s="15" t="s">
        <v>68</v>
      </c>
      <c r="C177" s="35">
        <v>226798.07112000001</v>
      </c>
      <c r="D177" s="23">
        <v>232735.78628</v>
      </c>
      <c r="E177" s="24">
        <f t="shared" si="14"/>
        <v>1.026180624600014</v>
      </c>
      <c r="F177" s="19"/>
      <c r="G177" s="91"/>
    </row>
    <row r="178" spans="1:7" ht="18" customHeight="1" x14ac:dyDescent="0.25">
      <c r="A178" s="21" t="s">
        <v>21</v>
      </c>
      <c r="B178" s="15" t="s">
        <v>69</v>
      </c>
      <c r="C178" s="35">
        <v>11457.478510000001</v>
      </c>
      <c r="D178" s="23">
        <v>14493.688959999999</v>
      </c>
      <c r="E178" s="24">
        <f t="shared" si="14"/>
        <v>1.2649981361387688</v>
      </c>
      <c r="F178" s="19"/>
      <c r="G178" s="91"/>
    </row>
    <row r="179" spans="1:7" ht="18" customHeight="1" x14ac:dyDescent="0.25">
      <c r="A179" s="21" t="s">
        <v>23</v>
      </c>
      <c r="B179" s="15" t="s">
        <v>70</v>
      </c>
      <c r="C179" s="35">
        <v>50310.346980000002</v>
      </c>
      <c r="D179" s="23">
        <v>53663.489309999997</v>
      </c>
      <c r="E179" s="24">
        <f t="shared" si="14"/>
        <v>1.0666491592938721</v>
      </c>
      <c r="F179" s="19"/>
      <c r="G179" s="91"/>
    </row>
    <row r="180" spans="1:7" ht="18" customHeight="1" x14ac:dyDescent="0.25">
      <c r="A180" s="21" t="s">
        <v>25</v>
      </c>
      <c r="B180" s="15" t="s">
        <v>71</v>
      </c>
      <c r="C180" s="35">
        <v>8724.7416099999991</v>
      </c>
      <c r="D180" s="23">
        <v>11087.57459</v>
      </c>
      <c r="E180" s="24">
        <f t="shared" si="14"/>
        <v>1.2708198231672332</v>
      </c>
      <c r="F180" s="19"/>
      <c r="G180" s="91"/>
    </row>
    <row r="181" spans="1:7" ht="18" customHeight="1" x14ac:dyDescent="0.25">
      <c r="A181" s="21" t="s">
        <v>27</v>
      </c>
      <c r="B181" s="15" t="s">
        <v>72</v>
      </c>
      <c r="C181" s="35">
        <v>3790181.8533899998</v>
      </c>
      <c r="D181" s="23">
        <v>4751762.7962300004</v>
      </c>
      <c r="E181" s="24">
        <f t="shared" si="14"/>
        <v>1.2537031150576448</v>
      </c>
      <c r="F181" s="19"/>
      <c r="G181" s="91"/>
    </row>
    <row r="182" spans="1:7" ht="18" customHeight="1" x14ac:dyDescent="0.25">
      <c r="A182" s="21" t="s">
        <v>29</v>
      </c>
      <c r="B182" s="15" t="s">
        <v>73</v>
      </c>
      <c r="C182" s="35">
        <v>60368.732859999996</v>
      </c>
      <c r="D182" s="23">
        <v>60151.705959999999</v>
      </c>
      <c r="E182" s="24">
        <f t="shared" si="14"/>
        <v>0.99640497837674846</v>
      </c>
      <c r="F182" s="19"/>
      <c r="G182" s="91"/>
    </row>
    <row r="183" spans="1:7" ht="18" customHeight="1" x14ac:dyDescent="0.25">
      <c r="A183" s="21" t="s">
        <v>31</v>
      </c>
      <c r="B183" s="15" t="s">
        <v>74</v>
      </c>
      <c r="C183" s="35">
        <v>459162.02636999998</v>
      </c>
      <c r="D183" s="23">
        <v>421960.86739000003</v>
      </c>
      <c r="E183" s="24">
        <f t="shared" si="14"/>
        <v>0.91898032318983047</v>
      </c>
      <c r="F183" s="19"/>
      <c r="G183" s="91"/>
    </row>
    <row r="184" spans="1:7" ht="18" customHeight="1" x14ac:dyDescent="0.25">
      <c r="A184" s="21" t="s">
        <v>33</v>
      </c>
      <c r="B184" s="15" t="s">
        <v>75</v>
      </c>
      <c r="C184" s="35">
        <v>653810.86225999997</v>
      </c>
      <c r="D184" s="23">
        <v>717825.13821999996</v>
      </c>
      <c r="E184" s="24">
        <f t="shared" si="14"/>
        <v>1.0979094714620137</v>
      </c>
      <c r="F184" s="19"/>
      <c r="G184" s="91"/>
    </row>
    <row r="185" spans="1:7" ht="18" customHeight="1" x14ac:dyDescent="0.25">
      <c r="A185" s="21" t="s">
        <v>35</v>
      </c>
      <c r="B185" s="15" t="s">
        <v>76</v>
      </c>
      <c r="C185" s="35">
        <v>361275.22496000002</v>
      </c>
      <c r="D185" s="23">
        <v>394884.94487000001</v>
      </c>
      <c r="E185" s="24">
        <f t="shared" si="14"/>
        <v>1.0930307908983274</v>
      </c>
      <c r="F185" s="19"/>
      <c r="G185" s="91"/>
    </row>
    <row r="186" spans="1:7" ht="18" customHeight="1" x14ac:dyDescent="0.25">
      <c r="A186" s="21" t="s">
        <v>37</v>
      </c>
      <c r="B186" s="15" t="s">
        <v>77</v>
      </c>
      <c r="C186" s="35">
        <v>88400.318700000003</v>
      </c>
      <c r="D186" s="23">
        <v>93986.677790000002</v>
      </c>
      <c r="E186" s="24">
        <f t="shared" si="14"/>
        <v>1.063193879526138</v>
      </c>
      <c r="F186" s="19"/>
      <c r="G186" s="91"/>
    </row>
    <row r="187" spans="1:7" ht="18" customHeight="1" x14ac:dyDescent="0.25">
      <c r="A187" s="21" t="s">
        <v>39</v>
      </c>
      <c r="B187" s="15" t="s">
        <v>78</v>
      </c>
      <c r="C187" s="35">
        <v>621066.81639000005</v>
      </c>
      <c r="D187" s="23">
        <v>672361.68504000001</v>
      </c>
      <c r="E187" s="24">
        <f t="shared" si="14"/>
        <v>1.0825915461852484</v>
      </c>
      <c r="F187" s="19"/>
      <c r="G187" s="91"/>
    </row>
    <row r="188" spans="1:7" ht="18" customHeight="1" x14ac:dyDescent="0.25">
      <c r="A188" s="21" t="s">
        <v>41</v>
      </c>
      <c r="B188" s="15" t="s">
        <v>79</v>
      </c>
      <c r="C188" s="35">
        <v>22196.22885</v>
      </c>
      <c r="D188" s="23">
        <v>30334.287209999999</v>
      </c>
      <c r="E188" s="24">
        <f t="shared" si="14"/>
        <v>1.3666414873894219</v>
      </c>
      <c r="F188" s="19"/>
      <c r="G188" s="91"/>
    </row>
    <row r="189" spans="1:7" ht="18" customHeight="1" x14ac:dyDescent="0.25">
      <c r="A189" s="21" t="s">
        <v>43</v>
      </c>
      <c r="B189" s="15" t="s">
        <v>80</v>
      </c>
      <c r="C189" s="35">
        <v>336536.69838000002</v>
      </c>
      <c r="D189" s="23">
        <v>347771.07354000001</v>
      </c>
      <c r="E189" s="24">
        <f t="shared" si="14"/>
        <v>1.0333823182258557</v>
      </c>
      <c r="F189" s="19"/>
      <c r="G189" s="91"/>
    </row>
    <row r="190" spans="1:7" ht="18" customHeight="1" x14ac:dyDescent="0.25">
      <c r="A190" s="21" t="s">
        <v>45</v>
      </c>
      <c r="B190" s="15" t="s">
        <v>81</v>
      </c>
      <c r="C190" s="35">
        <v>926.84235999999999</v>
      </c>
      <c r="D190" s="23">
        <v>2070.9454000000001</v>
      </c>
      <c r="E190" s="24">
        <f t="shared" si="14"/>
        <v>2.2344095278511009</v>
      </c>
      <c r="F190" s="19"/>
      <c r="G190" s="91"/>
    </row>
    <row r="191" spans="1:7" ht="18" customHeight="1" x14ac:dyDescent="0.25">
      <c r="A191" s="21" t="s">
        <v>47</v>
      </c>
      <c r="B191" s="15" t="s">
        <v>82</v>
      </c>
      <c r="C191" s="35">
        <v>252.28953000000001</v>
      </c>
      <c r="D191" s="23">
        <v>6118.4970999999996</v>
      </c>
      <c r="E191" s="24">
        <f t="shared" si="14"/>
        <v>24.251886711271766</v>
      </c>
      <c r="F191" s="19"/>
      <c r="G191" s="91"/>
    </row>
    <row r="192" spans="1:7" ht="18" customHeight="1" x14ac:dyDescent="0.25">
      <c r="A192" s="21" t="s">
        <v>49</v>
      </c>
      <c r="B192" s="15" t="s">
        <v>83</v>
      </c>
      <c r="C192" s="35">
        <v>849.86166000000003</v>
      </c>
      <c r="D192" s="23">
        <v>881.62563999999998</v>
      </c>
      <c r="E192" s="24">
        <f t="shared" si="14"/>
        <v>1.0373754712031602</v>
      </c>
      <c r="F192" s="19"/>
      <c r="G192" s="91"/>
    </row>
    <row r="193" spans="1:7" ht="18" customHeight="1" x14ac:dyDescent="0.25">
      <c r="A193" s="21" t="s">
        <v>51</v>
      </c>
      <c r="B193" s="15" t="s">
        <v>85</v>
      </c>
      <c r="C193" s="35">
        <v>44016.629390000002</v>
      </c>
      <c r="D193" s="23">
        <v>91066.007119999995</v>
      </c>
      <c r="E193" s="24">
        <f t="shared" si="14"/>
        <v>2.068900058501276</v>
      </c>
      <c r="F193" s="19"/>
      <c r="G193" s="91"/>
    </row>
    <row r="194" spans="1:7" ht="18" customHeight="1" x14ac:dyDescent="0.25">
      <c r="A194" s="21" t="s">
        <v>53</v>
      </c>
      <c r="B194" s="15" t="s">
        <v>86</v>
      </c>
      <c r="C194" s="35">
        <v>85728.324909999996</v>
      </c>
      <c r="D194" s="23">
        <v>118786.15138</v>
      </c>
      <c r="E194" s="24">
        <f t="shared" si="14"/>
        <v>1.3856114826074699</v>
      </c>
      <c r="F194" s="19"/>
      <c r="G194" s="91"/>
    </row>
    <row r="195" spans="1:7" ht="18" customHeight="1" x14ac:dyDescent="0.25">
      <c r="A195" s="21" t="s">
        <v>55</v>
      </c>
      <c r="B195" s="15" t="s">
        <v>87</v>
      </c>
      <c r="C195" s="35">
        <v>14181.40465</v>
      </c>
      <c r="D195" s="23">
        <v>26042.2772</v>
      </c>
      <c r="E195" s="24">
        <f t="shared" si="14"/>
        <v>1.8363679651437066</v>
      </c>
      <c r="F195" s="19"/>
      <c r="G195" s="91"/>
    </row>
    <row r="196" spans="1:7" ht="18" customHeight="1" x14ac:dyDescent="0.25">
      <c r="A196" s="21" t="s">
        <v>57</v>
      </c>
      <c r="B196" s="15" t="s">
        <v>88</v>
      </c>
      <c r="C196" s="35">
        <v>232458.11076000001</v>
      </c>
      <c r="D196" s="23">
        <v>265810.52976</v>
      </c>
      <c r="E196" s="24">
        <f t="shared" si="14"/>
        <v>1.1434771146119935</v>
      </c>
      <c r="F196" s="19"/>
      <c r="G196" s="91"/>
    </row>
    <row r="197" spans="1:7" ht="18" customHeight="1" x14ac:dyDescent="0.25">
      <c r="A197" s="21" t="s">
        <v>59</v>
      </c>
      <c r="B197" s="15" t="s">
        <v>89</v>
      </c>
      <c r="C197" s="35">
        <v>11180680.551960001</v>
      </c>
      <c r="D197" s="23">
        <v>12089974.646129999</v>
      </c>
      <c r="E197" s="24">
        <f t="shared" si="14"/>
        <v>1.0813272582061739</v>
      </c>
      <c r="F197" s="19"/>
      <c r="G197" s="91"/>
    </row>
    <row r="198" spans="1:7" ht="18" customHeight="1" x14ac:dyDescent="0.25">
      <c r="A198" s="21" t="s">
        <v>61</v>
      </c>
      <c r="B198" s="92" t="s">
        <v>90</v>
      </c>
      <c r="C198" s="35">
        <v>12501.304840000001</v>
      </c>
      <c r="D198" s="23">
        <v>37765.541100000002</v>
      </c>
      <c r="E198" s="24">
        <f t="shared" si="14"/>
        <v>3.0209279417907546</v>
      </c>
      <c r="F198" s="19"/>
      <c r="G198" s="91"/>
    </row>
    <row r="199" spans="1:7" ht="18" customHeight="1" x14ac:dyDescent="0.25">
      <c r="A199" s="21" t="s">
        <v>91</v>
      </c>
      <c r="B199" s="92" t="s">
        <v>92</v>
      </c>
      <c r="C199" s="35">
        <v>169219.99612</v>
      </c>
      <c r="D199" s="23">
        <v>178500.75049000001</v>
      </c>
      <c r="E199" s="24">
        <f t="shared" si="14"/>
        <v>1.054844312627325</v>
      </c>
      <c r="F199" s="19"/>
      <c r="G199" s="91"/>
    </row>
    <row r="200" spans="1:7" ht="18" customHeight="1" x14ac:dyDescent="0.25">
      <c r="A200" s="21" t="s">
        <v>93</v>
      </c>
      <c r="B200" s="92" t="s">
        <v>94</v>
      </c>
      <c r="C200" s="35">
        <v>176429.05324000001</v>
      </c>
      <c r="D200" s="23">
        <v>162478.79337999999</v>
      </c>
      <c r="E200" s="24">
        <f t="shared" si="14"/>
        <v>0.92092991713205419</v>
      </c>
      <c r="F200" s="19"/>
      <c r="G200" s="91"/>
    </row>
    <row r="201" spans="1:7" ht="18" customHeight="1" x14ac:dyDescent="0.25">
      <c r="A201" s="21" t="s">
        <v>95</v>
      </c>
      <c r="B201" s="92" t="s">
        <v>96</v>
      </c>
      <c r="C201" s="35">
        <v>47737.528380000003</v>
      </c>
      <c r="D201" s="23">
        <v>49550.095540000002</v>
      </c>
      <c r="E201" s="24">
        <f t="shared" si="14"/>
        <v>1.0379694387520781</v>
      </c>
      <c r="F201" s="19"/>
      <c r="G201" s="91"/>
    </row>
    <row r="202" spans="1:7" ht="18" customHeight="1" x14ac:dyDescent="0.25">
      <c r="A202" s="21" t="s">
        <v>97</v>
      </c>
      <c r="B202" s="15" t="s">
        <v>98</v>
      </c>
      <c r="C202" s="35">
        <v>284483.05723999999</v>
      </c>
      <c r="D202" s="23">
        <v>276256.36544000002</v>
      </c>
      <c r="E202" s="24">
        <f t="shared" si="14"/>
        <v>0.97108196220958198</v>
      </c>
      <c r="F202" s="19"/>
      <c r="G202" s="91"/>
    </row>
    <row r="203" spans="1:7" ht="18" customHeight="1" x14ac:dyDescent="0.25">
      <c r="A203" s="21" t="s">
        <v>99</v>
      </c>
      <c r="B203" s="15" t="s">
        <v>100</v>
      </c>
      <c r="C203" s="35">
        <v>96077.363530000002</v>
      </c>
      <c r="D203" s="23">
        <v>81948.912859999997</v>
      </c>
      <c r="E203" s="24">
        <f t="shared" si="14"/>
        <v>0.85294714435426389</v>
      </c>
      <c r="F203" s="19"/>
      <c r="G203" s="91"/>
    </row>
    <row r="204" spans="1:7" ht="18" customHeight="1" x14ac:dyDescent="0.25">
      <c r="A204" s="21" t="s">
        <v>101</v>
      </c>
      <c r="B204" s="15" t="s">
        <v>102</v>
      </c>
      <c r="C204" s="35">
        <v>588021.85786999995</v>
      </c>
      <c r="D204" s="23">
        <v>625977.44374999998</v>
      </c>
      <c r="E204" s="24">
        <f t="shared" si="14"/>
        <v>1.0645479166667156</v>
      </c>
      <c r="F204" s="19"/>
      <c r="G204" s="91"/>
    </row>
    <row r="205" spans="1:7" ht="18" customHeight="1" x14ac:dyDescent="0.25">
      <c r="A205" s="21" t="s">
        <v>103</v>
      </c>
      <c r="B205" s="15" t="s">
        <v>104</v>
      </c>
      <c r="C205" s="35">
        <v>4535608.2464399999</v>
      </c>
      <c r="D205" s="23">
        <v>5211876.9158699997</v>
      </c>
      <c r="E205" s="24">
        <f t="shared" si="14"/>
        <v>1.1491020901024251</v>
      </c>
      <c r="F205" s="19"/>
      <c r="G205" s="91"/>
    </row>
    <row r="206" spans="1:7" ht="18" customHeight="1" thickBot="1" x14ac:dyDescent="0.3">
      <c r="A206" s="21" t="s">
        <v>105</v>
      </c>
      <c r="B206" s="15" t="s">
        <v>106</v>
      </c>
      <c r="C206" s="35">
        <v>36875.46026</v>
      </c>
      <c r="D206" s="23">
        <v>53068.97062</v>
      </c>
      <c r="E206" s="24">
        <f t="shared" si="14"/>
        <v>1.4391405624722635</v>
      </c>
      <c r="F206" s="19"/>
      <c r="G206" s="91"/>
    </row>
    <row r="207" spans="1:7" ht="18" customHeight="1" thickBot="1" x14ac:dyDescent="0.3">
      <c r="A207" s="25"/>
      <c r="B207" s="38" t="s">
        <v>10</v>
      </c>
      <c r="C207" s="27">
        <f>SUM(C173:C206)</f>
        <v>28611846.475930002</v>
      </c>
      <c r="D207" s="27">
        <f>SUM(D173:D206)</f>
        <v>31876591.146909993</v>
      </c>
      <c r="E207" s="28">
        <f>+D207/C207</f>
        <v>1.1141046480074779</v>
      </c>
      <c r="F207" s="19"/>
      <c r="G207" s="91"/>
    </row>
    <row r="208" spans="1:7" ht="13" x14ac:dyDescent="0.25">
      <c r="C208" s="20"/>
      <c r="D208" s="20"/>
    </row>
    <row r="209" spans="3:3" x14ac:dyDescent="0.25">
      <c r="C209" s="29"/>
    </row>
  </sheetData>
  <mergeCells count="18">
    <mergeCell ref="A2:E2"/>
    <mergeCell ref="A10:E10"/>
    <mergeCell ref="A42:E42"/>
    <mergeCell ref="A82:E82"/>
    <mergeCell ref="A84:A86"/>
    <mergeCell ref="B84:B86"/>
    <mergeCell ref="C84:D85"/>
    <mergeCell ref="E84:E85"/>
    <mergeCell ref="A129:E129"/>
    <mergeCell ref="A137:E137"/>
    <mergeCell ref="A169:E169"/>
    <mergeCell ref="F84:G85"/>
    <mergeCell ref="A99:E99"/>
    <mergeCell ref="A101:A103"/>
    <mergeCell ref="B101:B103"/>
    <mergeCell ref="C101:D102"/>
    <mergeCell ref="E101:E102"/>
    <mergeCell ref="F101:G102"/>
  </mergeCells>
  <conditionalFormatting sqref="I87:I123 H88:H123 C208:D208 G133:G135 G6:G8 G46:G80 G173:G207 G14:G40 G141:G167">
    <cfRule type="cellIs" dxfId="1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1" max="6" man="1"/>
    <brk id="97" max="6" man="1"/>
    <brk id="136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62B4-25E2-423A-96A6-57DD9D555F13}">
  <dimension ref="A1:M601"/>
  <sheetViews>
    <sheetView view="pageBreakPreview" zoomScale="80" zoomScaleNormal="80" zoomScaleSheetLayoutView="80" workbookViewId="0">
      <selection sqref="A1:E1"/>
    </sheetView>
  </sheetViews>
  <sheetFormatPr defaultColWidth="9.1796875" defaultRowHeight="12.5" outlineLevelCol="1" x14ac:dyDescent="0.25"/>
  <cols>
    <col min="1" max="1" width="3.54296875" style="257" customWidth="1"/>
    <col min="2" max="2" width="34.26953125" style="257" customWidth="1"/>
    <col min="3" max="3" width="16.453125" style="257" customWidth="1"/>
    <col min="4" max="4" width="15.26953125" style="257" customWidth="1"/>
    <col min="5" max="5" width="14.26953125" style="257" customWidth="1"/>
    <col min="6" max="8" width="9.1796875" style="257"/>
    <col min="9" max="9" width="41.7265625" style="257" hidden="1" customWidth="1" outlineLevel="1"/>
    <col min="10" max="10" width="13.54296875" style="257" hidden="1" customWidth="1" outlineLevel="1"/>
    <col min="11" max="11" width="13.7265625" style="257" hidden="1" customWidth="1" outlineLevel="1"/>
    <col min="12" max="12" width="17.26953125" style="424" hidden="1" customWidth="1" outlineLevel="1"/>
    <col min="13" max="13" width="9.1796875" style="257" collapsed="1"/>
    <col min="14" max="16384" width="9.1796875" style="257"/>
  </cols>
  <sheetData>
    <row r="1" spans="1:12" ht="20.149999999999999" customHeight="1" x14ac:dyDescent="0.25">
      <c r="A1" s="582" t="s">
        <v>223</v>
      </c>
      <c r="B1" s="582"/>
      <c r="C1" s="582"/>
      <c r="D1" s="582"/>
      <c r="E1" s="582"/>
    </row>
    <row r="2" spans="1:12" ht="20.149999999999999" customHeight="1" x14ac:dyDescent="0.25">
      <c r="A2" s="255"/>
      <c r="B2" s="255"/>
      <c r="C2" s="255"/>
      <c r="D2" s="255"/>
      <c r="E2" s="255"/>
    </row>
    <row r="3" spans="1:12" ht="20.149999999999999" customHeight="1" thickBot="1" x14ac:dyDescent="0.3">
      <c r="A3" s="425"/>
      <c r="B3" s="425"/>
      <c r="C3" s="425"/>
      <c r="D3" s="425"/>
      <c r="E3" s="425"/>
    </row>
    <row r="4" spans="1:12" ht="20.149999999999999" customHeight="1" thickBot="1" x14ac:dyDescent="0.3">
      <c r="A4" s="259" t="s">
        <v>1</v>
      </c>
      <c r="B4" s="287" t="s">
        <v>2</v>
      </c>
      <c r="C4" s="608" t="s">
        <v>223</v>
      </c>
      <c r="D4" s="609"/>
      <c r="E4" s="610"/>
      <c r="I4" s="273">
        <f>+C5</f>
        <v>2017</v>
      </c>
    </row>
    <row r="5" spans="1:12" ht="20.149999999999999" customHeight="1" thickBot="1" x14ac:dyDescent="0.3">
      <c r="A5" s="263"/>
      <c r="B5" s="405"/>
      <c r="C5" s="34">
        <v>2017</v>
      </c>
      <c r="D5" s="34">
        <v>2018</v>
      </c>
      <c r="E5" s="14" t="s">
        <v>197</v>
      </c>
      <c r="J5" s="273" t="s">
        <v>224</v>
      </c>
      <c r="K5" s="273" t="s">
        <v>225</v>
      </c>
      <c r="L5" s="426" t="s">
        <v>226</v>
      </c>
    </row>
    <row r="6" spans="1:12" ht="20.149999999999999" customHeight="1" x14ac:dyDescent="0.25">
      <c r="A6" s="265" t="s">
        <v>6</v>
      </c>
      <c r="B6" s="407" t="s">
        <v>7</v>
      </c>
      <c r="C6" s="421">
        <f>+C40</f>
        <v>0.82099999999999995</v>
      </c>
      <c r="D6" s="421">
        <f t="shared" ref="D6" si="0">+D40</f>
        <v>0.99</v>
      </c>
      <c r="E6" s="368">
        <f t="shared" ref="E6:E8" si="1">+(D6-C6)*100</f>
        <v>16.900000000000006</v>
      </c>
      <c r="F6" s="409"/>
      <c r="I6" s="257" t="s">
        <v>227</v>
      </c>
      <c r="J6" s="276">
        <v>20589042</v>
      </c>
      <c r="K6" s="427">
        <v>22307163.07</v>
      </c>
      <c r="L6" s="424">
        <f>+J6+K6</f>
        <v>42896205.07</v>
      </c>
    </row>
    <row r="7" spans="1:12" ht="20.149999999999999" customHeight="1" thickBot="1" x14ac:dyDescent="0.3">
      <c r="A7" s="268" t="s">
        <v>8</v>
      </c>
      <c r="B7" s="411" t="s">
        <v>9</v>
      </c>
      <c r="C7" s="415">
        <f>+C80</f>
        <v>0.63700000000000001</v>
      </c>
      <c r="D7" s="415">
        <f t="shared" ref="D7" si="2">+D80</f>
        <v>0.60899999999999999</v>
      </c>
      <c r="E7" s="368">
        <f t="shared" si="1"/>
        <v>-2.8000000000000025</v>
      </c>
      <c r="F7" s="409"/>
      <c r="I7" s="257" t="s">
        <v>228</v>
      </c>
      <c r="J7" s="276">
        <v>25092415</v>
      </c>
      <c r="K7" s="427">
        <v>35034704.039999999</v>
      </c>
      <c r="L7" s="424">
        <f>+J7+K7</f>
        <v>60127119.039999999</v>
      </c>
    </row>
    <row r="8" spans="1:12" ht="20.149999999999999" customHeight="1" thickBot="1" x14ac:dyDescent="0.3">
      <c r="A8" s="270"/>
      <c r="B8" s="413" t="s">
        <v>142</v>
      </c>
      <c r="C8" s="380">
        <f>+L8</f>
        <v>0.71342525228030618</v>
      </c>
      <c r="D8" s="380">
        <f>+L16</f>
        <v>0.74638748211812322</v>
      </c>
      <c r="E8" s="365">
        <f t="shared" si="1"/>
        <v>3.2962229837817048</v>
      </c>
      <c r="F8" s="409"/>
      <c r="J8" s="428">
        <f t="shared" ref="J8:L8" si="3">+J6/J7</f>
        <v>0.8205285142940606</v>
      </c>
      <c r="K8" s="428">
        <f t="shared" si="3"/>
        <v>0.6367161841735941</v>
      </c>
      <c r="L8" s="428">
        <f t="shared" si="3"/>
        <v>0.71342525228030618</v>
      </c>
    </row>
    <row r="9" spans="1:12" ht="20.149999999999999" customHeight="1" x14ac:dyDescent="0.25">
      <c r="C9" s="429"/>
      <c r="J9" s="430" t="b">
        <f>+J8=C40</f>
        <v>0</v>
      </c>
      <c r="K9" s="430" t="b">
        <f>+K8=C80</f>
        <v>0</v>
      </c>
    </row>
    <row r="10" spans="1:12" ht="20.149999999999999" customHeight="1" x14ac:dyDescent="0.25">
      <c r="A10" s="418" t="s">
        <v>229</v>
      </c>
      <c r="B10" s="418"/>
      <c r="C10" s="418"/>
      <c r="D10" s="418"/>
      <c r="E10" s="418"/>
    </row>
    <row r="11" spans="1:12" ht="20.149999999999999" customHeight="1" thickBot="1" x14ac:dyDescent="0.3">
      <c r="A11" s="291"/>
      <c r="B11" s="402"/>
      <c r="C11" s="402"/>
      <c r="D11" s="402"/>
      <c r="E11" s="402"/>
    </row>
    <row r="12" spans="1:12" ht="20.149999999999999" customHeight="1" thickBot="1" x14ac:dyDescent="0.3">
      <c r="A12" s="259" t="s">
        <v>1</v>
      </c>
      <c r="B12" s="287" t="s">
        <v>12</v>
      </c>
      <c r="C12" s="608" t="s">
        <v>223</v>
      </c>
      <c r="D12" s="609"/>
      <c r="E12" s="610"/>
      <c r="I12" s="273">
        <f>+D5</f>
        <v>2018</v>
      </c>
    </row>
    <row r="13" spans="1:12" ht="20.149999999999999" customHeight="1" thickBot="1" x14ac:dyDescent="0.3">
      <c r="A13" s="263"/>
      <c r="B13" s="405"/>
      <c r="C13" s="34">
        <f>+C5</f>
        <v>2017</v>
      </c>
      <c r="D13" s="34">
        <f>+D5</f>
        <v>2018</v>
      </c>
      <c r="E13" s="14" t="s">
        <v>197</v>
      </c>
      <c r="J13" s="273" t="s">
        <v>224</v>
      </c>
      <c r="K13" s="273" t="s">
        <v>225</v>
      </c>
      <c r="L13" s="426" t="s">
        <v>226</v>
      </c>
    </row>
    <row r="14" spans="1:12" ht="20.149999999999999" customHeight="1" x14ac:dyDescent="0.25">
      <c r="A14" s="45" t="s">
        <v>6</v>
      </c>
      <c r="B14" s="280" t="s">
        <v>13</v>
      </c>
      <c r="C14" s="431">
        <v>1.75</v>
      </c>
      <c r="D14" s="431">
        <v>1.802</v>
      </c>
      <c r="E14" s="368">
        <f>+(D14-C14)*100</f>
        <v>5.2000000000000046</v>
      </c>
      <c r="F14" s="432"/>
      <c r="I14" s="257" t="s">
        <v>227</v>
      </c>
      <c r="J14" s="276">
        <v>21672662</v>
      </c>
      <c r="K14" s="427">
        <v>23656581.82</v>
      </c>
      <c r="L14" s="424">
        <f>+J14+K14</f>
        <v>45329243.82</v>
      </c>
    </row>
    <row r="15" spans="1:12" ht="20.149999999999999" customHeight="1" x14ac:dyDescent="0.25">
      <c r="A15" s="46" t="s">
        <v>8</v>
      </c>
      <c r="B15" s="280" t="s">
        <v>14</v>
      </c>
      <c r="C15" s="431">
        <v>0.94399999999999995</v>
      </c>
      <c r="D15" s="431">
        <v>0.9</v>
      </c>
      <c r="E15" s="368">
        <f>+(D15-C15)*100</f>
        <v>-4.3999999999999932</v>
      </c>
      <c r="F15" s="432"/>
      <c r="I15" s="257" t="s">
        <v>228</v>
      </c>
      <c r="J15" s="276">
        <v>21883638</v>
      </c>
      <c r="K15" s="427">
        <v>38847878.68</v>
      </c>
      <c r="L15" s="424">
        <f>+J15+K15</f>
        <v>60731516.68</v>
      </c>
    </row>
    <row r="16" spans="1:12" ht="20.149999999999999" customHeight="1" x14ac:dyDescent="0.25">
      <c r="A16" s="46" t="s">
        <v>15</v>
      </c>
      <c r="B16" s="280" t="s">
        <v>16</v>
      </c>
      <c r="C16" s="431">
        <v>0.749</v>
      </c>
      <c r="D16" s="431">
        <v>0.69099999999999995</v>
      </c>
      <c r="E16" s="368">
        <f>+(D16-C16)*100</f>
        <v>-5.8000000000000052</v>
      </c>
      <c r="F16" s="432"/>
      <c r="J16" s="428">
        <f>+J14/J15</f>
        <v>0.99035918982026661</v>
      </c>
      <c r="K16" s="428">
        <f t="shared" ref="K16:L16" si="4">+K14/K15</f>
        <v>0.60895427559546733</v>
      </c>
      <c r="L16" s="428">
        <f t="shared" si="4"/>
        <v>0.74638748211812322</v>
      </c>
    </row>
    <row r="17" spans="1:11" ht="20.149999999999999" customHeight="1" x14ac:dyDescent="0.25">
      <c r="A17" s="46" t="s">
        <v>17</v>
      </c>
      <c r="B17" s="280" t="s">
        <v>18</v>
      </c>
      <c r="C17" s="431">
        <v>0.95899999999999996</v>
      </c>
      <c r="D17" s="431">
        <v>1.4419999999999999</v>
      </c>
      <c r="E17" s="368">
        <f t="shared" ref="E17:E40" si="5">+(D17-C17)*100</f>
        <v>48.3</v>
      </c>
      <c r="F17" s="432"/>
      <c r="J17" s="292" t="b">
        <f>J16=D40</f>
        <v>0</v>
      </c>
      <c r="K17" s="257" t="b">
        <f>+K16=D80</f>
        <v>0</v>
      </c>
    </row>
    <row r="18" spans="1:11" ht="20.149999999999999" customHeight="1" x14ac:dyDescent="0.25">
      <c r="A18" s="46" t="s">
        <v>19</v>
      </c>
      <c r="B18" s="280" t="s">
        <v>20</v>
      </c>
      <c r="C18" s="431">
        <v>0.104</v>
      </c>
      <c r="D18" s="431">
        <v>0.122</v>
      </c>
      <c r="E18" s="368">
        <f t="shared" si="5"/>
        <v>1.8000000000000003</v>
      </c>
      <c r="F18" s="432"/>
    </row>
    <row r="19" spans="1:11" ht="20.149999999999999" customHeight="1" x14ac:dyDescent="0.25">
      <c r="A19" s="46" t="s">
        <v>21</v>
      </c>
      <c r="B19" s="280" t="s">
        <v>22</v>
      </c>
      <c r="C19" s="431">
        <v>0.66800000000000004</v>
      </c>
      <c r="D19" s="431">
        <v>0.79100000000000004</v>
      </c>
      <c r="E19" s="368">
        <f t="shared" si="5"/>
        <v>12.3</v>
      </c>
      <c r="F19" s="432"/>
    </row>
    <row r="20" spans="1:11" ht="20.149999999999999" customHeight="1" x14ac:dyDescent="0.25">
      <c r="A20" s="46" t="s">
        <v>23</v>
      </c>
      <c r="B20" s="280" t="s">
        <v>24</v>
      </c>
      <c r="C20" s="431">
        <v>0.32400000000000001</v>
      </c>
      <c r="D20" s="431">
        <v>0.36</v>
      </c>
      <c r="E20" s="368">
        <f t="shared" si="5"/>
        <v>3.5999999999999979</v>
      </c>
      <c r="F20" s="432"/>
    </row>
    <row r="21" spans="1:11" ht="20.149999999999999" customHeight="1" x14ac:dyDescent="0.25">
      <c r="A21" s="46" t="s">
        <v>25</v>
      </c>
      <c r="B21" s="280" t="s">
        <v>26</v>
      </c>
      <c r="C21" s="431">
        <v>1.708</v>
      </c>
      <c r="D21" s="431">
        <v>2.8690000000000002</v>
      </c>
      <c r="E21" s="368">
        <f t="shared" si="5"/>
        <v>116.10000000000002</v>
      </c>
      <c r="F21" s="432"/>
    </row>
    <row r="22" spans="1:11" ht="20.149999999999999" customHeight="1" x14ac:dyDescent="0.25">
      <c r="A22" s="46" t="s">
        <v>27</v>
      </c>
      <c r="B22" s="280" t="s">
        <v>28</v>
      </c>
      <c r="C22" s="431">
        <v>0.72299999999999998</v>
      </c>
      <c r="D22" s="431">
        <v>1.306</v>
      </c>
      <c r="E22" s="368">
        <f t="shared" si="5"/>
        <v>58.300000000000004</v>
      </c>
      <c r="F22" s="432"/>
    </row>
    <row r="23" spans="1:11" ht="20.149999999999999" customHeight="1" x14ac:dyDescent="0.25">
      <c r="A23" s="46" t="s">
        <v>29</v>
      </c>
      <c r="B23" s="280" t="s">
        <v>30</v>
      </c>
      <c r="C23" s="431">
        <v>0.77400000000000002</v>
      </c>
      <c r="D23" s="431">
        <v>0.91300000000000003</v>
      </c>
      <c r="E23" s="368">
        <f t="shared" si="5"/>
        <v>13.900000000000002</v>
      </c>
      <c r="F23" s="432"/>
    </row>
    <row r="24" spans="1:11" ht="20.149999999999999" customHeight="1" x14ac:dyDescent="0.25">
      <c r="A24" s="46" t="s">
        <v>31</v>
      </c>
      <c r="B24" s="280" t="s">
        <v>32</v>
      </c>
      <c r="C24" s="431">
        <v>0.79700000000000004</v>
      </c>
      <c r="D24" s="431">
        <v>0.83299999999999996</v>
      </c>
      <c r="E24" s="368">
        <f t="shared" si="5"/>
        <v>3.5999999999999921</v>
      </c>
      <c r="F24" s="432"/>
    </row>
    <row r="25" spans="1:11" ht="20.149999999999999" customHeight="1" x14ac:dyDescent="0.25">
      <c r="A25" s="46" t="s">
        <v>33</v>
      </c>
      <c r="B25" s="280" t="s">
        <v>34</v>
      </c>
      <c r="C25" s="431">
        <v>0.35099999999999998</v>
      </c>
      <c r="D25" s="431">
        <v>0.36599999999999999</v>
      </c>
      <c r="E25" s="368">
        <f t="shared" si="5"/>
        <v>1.5000000000000013</v>
      </c>
      <c r="F25" s="432"/>
    </row>
    <row r="26" spans="1:11" ht="20.149999999999999" customHeight="1" x14ac:dyDescent="0.25">
      <c r="A26" s="46" t="s">
        <v>35</v>
      </c>
      <c r="B26" s="280" t="s">
        <v>36</v>
      </c>
      <c r="C26" s="431">
        <v>0.86599999999999999</v>
      </c>
      <c r="D26" s="431">
        <v>0.96099999999999997</v>
      </c>
      <c r="E26" s="368">
        <f t="shared" si="5"/>
        <v>9.4999999999999964</v>
      </c>
      <c r="F26" s="432"/>
    </row>
    <row r="27" spans="1:11" ht="20.149999999999999" customHeight="1" x14ac:dyDescent="0.25">
      <c r="A27" s="46" t="s">
        <v>37</v>
      </c>
      <c r="B27" s="280" t="s">
        <v>38</v>
      </c>
      <c r="C27" s="431">
        <v>0.628</v>
      </c>
      <c r="D27" s="431">
        <v>0.71899999999999997</v>
      </c>
      <c r="E27" s="368">
        <f t="shared" si="5"/>
        <v>9.0999999999999979</v>
      </c>
      <c r="F27" s="432"/>
    </row>
    <row r="28" spans="1:11" ht="20.149999999999999" customHeight="1" x14ac:dyDescent="0.25">
      <c r="A28" s="46" t="s">
        <v>39</v>
      </c>
      <c r="B28" s="280" t="s">
        <v>40</v>
      </c>
      <c r="C28" s="431">
        <v>1.032</v>
      </c>
      <c r="D28" s="431">
        <v>1.847</v>
      </c>
      <c r="E28" s="368">
        <f t="shared" si="5"/>
        <v>81.5</v>
      </c>
      <c r="F28" s="432"/>
    </row>
    <row r="29" spans="1:11" ht="20.149999999999999" customHeight="1" x14ac:dyDescent="0.25">
      <c r="A29" s="46" t="s">
        <v>41</v>
      </c>
      <c r="B29" s="280" t="s">
        <v>42</v>
      </c>
      <c r="C29" s="431">
        <v>1.1539999999999999</v>
      </c>
      <c r="D29" s="431">
        <v>0.70199999999999996</v>
      </c>
      <c r="E29" s="368">
        <f t="shared" si="5"/>
        <v>-45.199999999999996</v>
      </c>
      <c r="F29" s="432"/>
    </row>
    <row r="30" spans="1:11" ht="20.149999999999999" customHeight="1" x14ac:dyDescent="0.25">
      <c r="A30" s="46" t="s">
        <v>43</v>
      </c>
      <c r="B30" s="280" t="s">
        <v>44</v>
      </c>
      <c r="C30" s="431">
        <v>0.50600000000000001</v>
      </c>
      <c r="D30" s="431">
        <v>0.54</v>
      </c>
      <c r="E30" s="368">
        <f t="shared" si="5"/>
        <v>3.400000000000003</v>
      </c>
      <c r="F30" s="432"/>
    </row>
    <row r="31" spans="1:11" ht="20.149999999999999" customHeight="1" x14ac:dyDescent="0.25">
      <c r="A31" s="46" t="s">
        <v>45</v>
      </c>
      <c r="B31" s="280" t="s">
        <v>46</v>
      </c>
      <c r="C31" s="431">
        <v>0.73099999999999998</v>
      </c>
      <c r="D31" s="431">
        <v>0.754</v>
      </c>
      <c r="E31" s="368">
        <f t="shared" si="5"/>
        <v>2.300000000000002</v>
      </c>
      <c r="F31" s="432"/>
    </row>
    <row r="32" spans="1:11" ht="20.149999999999999" customHeight="1" x14ac:dyDescent="0.25">
      <c r="A32" s="46" t="s">
        <v>47</v>
      </c>
      <c r="B32" s="280" t="s">
        <v>48</v>
      </c>
      <c r="C32" s="431">
        <v>0.42499999999999999</v>
      </c>
      <c r="D32" s="431">
        <v>0.56200000000000006</v>
      </c>
      <c r="E32" s="368">
        <f t="shared" si="5"/>
        <v>13.700000000000006</v>
      </c>
      <c r="F32" s="432"/>
    </row>
    <row r="33" spans="1:6" ht="20.149999999999999" customHeight="1" x14ac:dyDescent="0.25">
      <c r="A33" s="46" t="s">
        <v>49</v>
      </c>
      <c r="B33" s="280" t="s">
        <v>50</v>
      </c>
      <c r="C33" s="431">
        <v>0.40699999999999997</v>
      </c>
      <c r="D33" s="431">
        <v>0.35899999999999999</v>
      </c>
      <c r="E33" s="368">
        <f t="shared" si="5"/>
        <v>-4.7999999999999989</v>
      </c>
      <c r="F33" s="432"/>
    </row>
    <row r="34" spans="1:6" ht="20.149999999999999" customHeight="1" x14ac:dyDescent="0.25">
      <c r="A34" s="46" t="s">
        <v>51</v>
      </c>
      <c r="B34" s="280" t="s">
        <v>52</v>
      </c>
      <c r="C34" s="431">
        <v>1.046</v>
      </c>
      <c r="D34" s="431">
        <v>0.497</v>
      </c>
      <c r="E34" s="368">
        <f t="shared" si="5"/>
        <v>-54.900000000000006</v>
      </c>
      <c r="F34" s="432"/>
    </row>
    <row r="35" spans="1:6" ht="20.149999999999999" customHeight="1" x14ac:dyDescent="0.25">
      <c r="A35" s="46" t="s">
        <v>53</v>
      </c>
      <c r="B35" s="280" t="s">
        <v>54</v>
      </c>
      <c r="C35" s="431">
        <v>0.49099999999999999</v>
      </c>
      <c r="D35" s="431">
        <v>0.505</v>
      </c>
      <c r="E35" s="368">
        <f t="shared" si="5"/>
        <v>1.4000000000000012</v>
      </c>
      <c r="F35" s="432"/>
    </row>
    <row r="36" spans="1:6" ht="20.149999999999999" customHeight="1" x14ac:dyDescent="0.25">
      <c r="A36" s="46" t="s">
        <v>55</v>
      </c>
      <c r="B36" s="280" t="s">
        <v>56</v>
      </c>
      <c r="C36" s="431">
        <v>0.59799999999999998</v>
      </c>
      <c r="D36" s="431">
        <v>3.7509999999999999</v>
      </c>
      <c r="E36" s="368">
        <f t="shared" si="5"/>
        <v>315.3</v>
      </c>
      <c r="F36" s="432"/>
    </row>
    <row r="37" spans="1:6" ht="20.149999999999999" customHeight="1" x14ac:dyDescent="0.25">
      <c r="A37" s="46" t="s">
        <v>57</v>
      </c>
      <c r="B37" s="280" t="s">
        <v>58</v>
      </c>
      <c r="C37" s="431">
        <v>0.33300000000000002</v>
      </c>
      <c r="D37" s="431">
        <v>0.34899999999999998</v>
      </c>
      <c r="E37" s="368">
        <f t="shared" si="5"/>
        <v>1.5999999999999959</v>
      </c>
      <c r="F37" s="432"/>
    </row>
    <row r="38" spans="1:6" ht="20.149999999999999" customHeight="1" x14ac:dyDescent="0.25">
      <c r="A38" s="46" t="s">
        <v>59</v>
      </c>
      <c r="B38" s="280" t="s">
        <v>60</v>
      </c>
      <c r="C38" s="431">
        <v>0.76500000000000001</v>
      </c>
      <c r="D38" s="431">
        <v>2.7909999999999999</v>
      </c>
      <c r="E38" s="368">
        <f t="shared" si="5"/>
        <v>202.59999999999997</v>
      </c>
      <c r="F38" s="432"/>
    </row>
    <row r="39" spans="1:6" ht="20.149999999999999" customHeight="1" thickBot="1" x14ac:dyDescent="0.3">
      <c r="A39" s="46" t="s">
        <v>61</v>
      </c>
      <c r="B39" s="280" t="s">
        <v>62</v>
      </c>
      <c r="C39" s="431">
        <v>1.2869999999999999</v>
      </c>
      <c r="D39" s="431">
        <v>1.181</v>
      </c>
      <c r="E39" s="368">
        <f t="shared" si="5"/>
        <v>-10.599999999999987</v>
      </c>
      <c r="F39" s="432"/>
    </row>
    <row r="40" spans="1:6" ht="20.149999999999999" customHeight="1" thickBot="1" x14ac:dyDescent="0.3">
      <c r="A40" s="151"/>
      <c r="B40" s="152" t="s">
        <v>10</v>
      </c>
      <c r="C40" s="272">
        <v>0.82099999999999995</v>
      </c>
      <c r="D40" s="272">
        <v>0.99</v>
      </c>
      <c r="E40" s="365">
        <f t="shared" si="5"/>
        <v>16.900000000000006</v>
      </c>
      <c r="F40" s="432"/>
    </row>
    <row r="41" spans="1:6" ht="20.149999999999999" customHeight="1" x14ac:dyDescent="0.25">
      <c r="C41" s="416"/>
      <c r="D41" s="416"/>
      <c r="E41" s="416"/>
    </row>
    <row r="42" spans="1:6" ht="20.149999999999999" customHeight="1" x14ac:dyDescent="0.25">
      <c r="A42" s="582" t="s">
        <v>230</v>
      </c>
      <c r="B42" s="582"/>
      <c r="C42" s="582"/>
      <c r="D42" s="582"/>
      <c r="E42" s="582"/>
    </row>
    <row r="43" spans="1:6" ht="20.149999999999999" customHeight="1" thickBot="1" x14ac:dyDescent="0.3">
      <c r="A43" s="291"/>
      <c r="B43" s="402"/>
      <c r="C43" s="402"/>
      <c r="D43" s="402"/>
      <c r="E43" s="402"/>
    </row>
    <row r="44" spans="1:6" ht="20.149999999999999" customHeight="1" thickBot="1" x14ac:dyDescent="0.3">
      <c r="A44" s="259" t="s">
        <v>1</v>
      </c>
      <c r="B44" s="287" t="s">
        <v>12</v>
      </c>
      <c r="C44" s="608" t="s">
        <v>223</v>
      </c>
      <c r="D44" s="609"/>
      <c r="E44" s="610"/>
    </row>
    <row r="45" spans="1:6" ht="20.149999999999999" customHeight="1" thickBot="1" x14ac:dyDescent="0.3">
      <c r="A45" s="263"/>
      <c r="B45" s="405"/>
      <c r="C45" s="34">
        <f>+C5</f>
        <v>2017</v>
      </c>
      <c r="D45" s="34">
        <v>2018</v>
      </c>
      <c r="E45" s="14" t="s">
        <v>197</v>
      </c>
    </row>
    <row r="46" spans="1:6" ht="20.149999999999999" customHeight="1" x14ac:dyDescent="0.25">
      <c r="A46" s="45" t="s">
        <v>6</v>
      </c>
      <c r="B46" s="280" t="s">
        <v>64</v>
      </c>
      <c r="C46" s="431">
        <v>0.64600000000000002</v>
      </c>
      <c r="D46" s="431">
        <v>0.58199999999999996</v>
      </c>
      <c r="E46" s="368">
        <f>+(D46-C46)*100</f>
        <v>-6.4000000000000057</v>
      </c>
      <c r="F46" s="409"/>
    </row>
    <row r="47" spans="1:6" ht="20.149999999999999" customHeight="1" x14ac:dyDescent="0.25">
      <c r="A47" s="46" t="s">
        <v>8</v>
      </c>
      <c r="B47" s="280" t="s">
        <v>65</v>
      </c>
      <c r="C47" s="431">
        <v>0.54200000000000004</v>
      </c>
      <c r="D47" s="431">
        <v>0.46300000000000002</v>
      </c>
      <c r="E47" s="368">
        <f t="shared" ref="E47:E80" si="6">+(D47-C47)*100</f>
        <v>-7.9000000000000012</v>
      </c>
      <c r="F47" s="409"/>
    </row>
    <row r="48" spans="1:6" ht="20.149999999999999" customHeight="1" x14ac:dyDescent="0.25">
      <c r="A48" s="46" t="s">
        <v>15</v>
      </c>
      <c r="B48" s="280" t="s">
        <v>66</v>
      </c>
      <c r="C48" s="431">
        <v>0.66</v>
      </c>
      <c r="D48" s="431">
        <v>0.64300000000000002</v>
      </c>
      <c r="E48" s="368">
        <f t="shared" si="6"/>
        <v>-1.7000000000000015</v>
      </c>
      <c r="F48" s="409"/>
    </row>
    <row r="49" spans="1:6" ht="20.149999999999999" customHeight="1" x14ac:dyDescent="0.25">
      <c r="A49" s="46" t="s">
        <v>17</v>
      </c>
      <c r="B49" s="280" t="s">
        <v>67</v>
      </c>
      <c r="C49" s="431">
        <v>0.71</v>
      </c>
      <c r="D49" s="431">
        <v>0.64300000000000002</v>
      </c>
      <c r="E49" s="368">
        <f t="shared" si="6"/>
        <v>-6.6999999999999948</v>
      </c>
      <c r="F49" s="409"/>
    </row>
    <row r="50" spans="1:6" ht="20.149999999999999" customHeight="1" x14ac:dyDescent="0.25">
      <c r="A50" s="46" t="s">
        <v>19</v>
      </c>
      <c r="B50" s="280" t="s">
        <v>68</v>
      </c>
      <c r="C50" s="431">
        <v>0.44</v>
      </c>
      <c r="D50" s="431">
        <v>0.38600000000000001</v>
      </c>
      <c r="E50" s="368">
        <f t="shared" si="6"/>
        <v>-5.3999999999999995</v>
      </c>
      <c r="F50" s="409"/>
    </row>
    <row r="51" spans="1:6" ht="20.149999999999999" customHeight="1" x14ac:dyDescent="0.25">
      <c r="A51" s="46" t="s">
        <v>21</v>
      </c>
      <c r="B51" s="280" t="s">
        <v>69</v>
      </c>
      <c r="C51" s="431">
        <v>0.153</v>
      </c>
      <c r="D51" s="431">
        <v>0.125</v>
      </c>
      <c r="E51" s="368">
        <f t="shared" si="6"/>
        <v>-2.8</v>
      </c>
      <c r="F51" s="409"/>
    </row>
    <row r="52" spans="1:6" ht="20.149999999999999" customHeight="1" x14ac:dyDescent="0.25">
      <c r="A52" s="46" t="s">
        <v>23</v>
      </c>
      <c r="B52" s="280" t="s">
        <v>70</v>
      </c>
      <c r="C52" s="431">
        <v>0.39100000000000001</v>
      </c>
      <c r="D52" s="431">
        <v>0.25800000000000001</v>
      </c>
      <c r="E52" s="368">
        <f t="shared" si="6"/>
        <v>-13.3</v>
      </c>
      <c r="F52" s="409"/>
    </row>
    <row r="53" spans="1:6" ht="20.149999999999999" customHeight="1" x14ac:dyDescent="0.25">
      <c r="A53" s="46" t="s">
        <v>25</v>
      </c>
      <c r="B53" s="280" t="s">
        <v>71</v>
      </c>
      <c r="C53" s="431">
        <v>0.29499999999999998</v>
      </c>
      <c r="D53" s="431">
        <v>0.185</v>
      </c>
      <c r="E53" s="368">
        <f t="shared" si="6"/>
        <v>-10.999999999999998</v>
      </c>
      <c r="F53" s="409"/>
    </row>
    <row r="54" spans="1:6" ht="20.149999999999999" customHeight="1" x14ac:dyDescent="0.25">
      <c r="A54" s="46" t="s">
        <v>27</v>
      </c>
      <c r="B54" s="280" t="s">
        <v>72</v>
      </c>
      <c r="C54" s="431">
        <v>0.60899999999999999</v>
      </c>
      <c r="D54" s="431">
        <v>0.60399999999999998</v>
      </c>
      <c r="E54" s="368">
        <f t="shared" si="6"/>
        <v>-0.50000000000000044</v>
      </c>
      <c r="F54" s="409"/>
    </row>
    <row r="55" spans="1:6" ht="20.149999999999999" customHeight="1" x14ac:dyDescent="0.25">
      <c r="A55" s="46" t="s">
        <v>29</v>
      </c>
      <c r="B55" s="280" t="s">
        <v>73</v>
      </c>
      <c r="C55" s="431">
        <v>0.68899999999999995</v>
      </c>
      <c r="D55" s="431">
        <v>0.51900000000000002</v>
      </c>
      <c r="E55" s="368">
        <f t="shared" si="6"/>
        <v>-16.999999999999993</v>
      </c>
      <c r="F55" s="409"/>
    </row>
    <row r="56" spans="1:6" ht="20.149999999999999" customHeight="1" x14ac:dyDescent="0.25">
      <c r="A56" s="46" t="s">
        <v>31</v>
      </c>
      <c r="B56" s="280" t="s">
        <v>74</v>
      </c>
      <c r="C56" s="431">
        <v>0.16400000000000001</v>
      </c>
      <c r="D56" s="431">
        <v>0.17100000000000001</v>
      </c>
      <c r="E56" s="368">
        <f t="shared" si="6"/>
        <v>0.70000000000000062</v>
      </c>
      <c r="F56" s="409"/>
    </row>
    <row r="57" spans="1:6" ht="20.149999999999999" customHeight="1" x14ac:dyDescent="0.25">
      <c r="A57" s="46" t="s">
        <v>33</v>
      </c>
      <c r="B57" s="280" t="s">
        <v>75</v>
      </c>
      <c r="C57" s="431">
        <v>0.77400000000000002</v>
      </c>
      <c r="D57" s="431">
        <v>0.70199999999999996</v>
      </c>
      <c r="E57" s="368">
        <f t="shared" si="6"/>
        <v>-7.2000000000000064</v>
      </c>
      <c r="F57" s="409"/>
    </row>
    <row r="58" spans="1:6" ht="20.149999999999999" customHeight="1" x14ac:dyDescent="0.25">
      <c r="A58" s="46" t="s">
        <v>35</v>
      </c>
      <c r="B58" s="280" t="s">
        <v>76</v>
      </c>
      <c r="C58" s="431">
        <v>0.68300000000000005</v>
      </c>
      <c r="D58" s="431">
        <v>0.59199999999999997</v>
      </c>
      <c r="E58" s="368">
        <f t="shared" si="6"/>
        <v>-9.1000000000000085</v>
      </c>
      <c r="F58" s="409"/>
    </row>
    <row r="59" spans="1:6" ht="20.149999999999999" customHeight="1" x14ac:dyDescent="0.25">
      <c r="A59" s="46" t="s">
        <v>37</v>
      </c>
      <c r="B59" s="280" t="s">
        <v>77</v>
      </c>
      <c r="C59" s="431">
        <v>0.52100000000000002</v>
      </c>
      <c r="D59" s="431">
        <v>0.52700000000000002</v>
      </c>
      <c r="E59" s="368">
        <f t="shared" si="6"/>
        <v>0.60000000000000053</v>
      </c>
      <c r="F59" s="409"/>
    </row>
    <row r="60" spans="1:6" ht="20.149999999999999" customHeight="1" x14ac:dyDescent="0.25">
      <c r="A60" s="46" t="s">
        <v>39</v>
      </c>
      <c r="B60" s="280" t="s">
        <v>78</v>
      </c>
      <c r="C60" s="431">
        <v>0.58699999999999997</v>
      </c>
      <c r="D60" s="431">
        <v>0.61199999999999999</v>
      </c>
      <c r="E60" s="368">
        <f t="shared" si="6"/>
        <v>2.5000000000000022</v>
      </c>
      <c r="F60" s="409"/>
    </row>
    <row r="61" spans="1:6" ht="20.149999999999999" customHeight="1" x14ac:dyDescent="0.25">
      <c r="A61" s="46" t="s">
        <v>41</v>
      </c>
      <c r="B61" s="280" t="s">
        <v>79</v>
      </c>
      <c r="C61" s="431">
        <v>0.66100000000000003</v>
      </c>
      <c r="D61" s="431">
        <v>0.72</v>
      </c>
      <c r="E61" s="368">
        <f t="shared" si="6"/>
        <v>5.8999999999999941</v>
      </c>
      <c r="F61" s="409"/>
    </row>
    <row r="62" spans="1:6" ht="20.149999999999999" customHeight="1" x14ac:dyDescent="0.25">
      <c r="A62" s="46" t="s">
        <v>43</v>
      </c>
      <c r="B62" s="280" t="s">
        <v>80</v>
      </c>
      <c r="C62" s="431">
        <v>0.66400000000000003</v>
      </c>
      <c r="D62" s="431">
        <v>0.69599999999999995</v>
      </c>
      <c r="E62" s="368">
        <f t="shared" si="6"/>
        <v>3.1999999999999917</v>
      </c>
      <c r="F62" s="409"/>
    </row>
    <row r="63" spans="1:6" ht="20.149999999999999" customHeight="1" x14ac:dyDescent="0.25">
      <c r="A63" s="46" t="s">
        <v>45</v>
      </c>
      <c r="B63" s="280" t="s">
        <v>81</v>
      </c>
      <c r="C63" s="431">
        <v>4.1000000000000002E-2</v>
      </c>
      <c r="D63" s="431">
        <v>0.379</v>
      </c>
      <c r="E63" s="368">
        <f t="shared" si="6"/>
        <v>33.800000000000004</v>
      </c>
      <c r="F63" s="409"/>
    </row>
    <row r="64" spans="1:6" ht="20.149999999999999" customHeight="1" x14ac:dyDescent="0.25">
      <c r="A64" s="46" t="s">
        <v>47</v>
      </c>
      <c r="B64" s="280" t="s">
        <v>82</v>
      </c>
      <c r="C64" s="431">
        <v>4.9000000000000002E-2</v>
      </c>
      <c r="D64" s="431">
        <v>0.14399999999999999</v>
      </c>
      <c r="E64" s="368">
        <f t="shared" si="6"/>
        <v>9.4999999999999982</v>
      </c>
      <c r="F64" s="409"/>
    </row>
    <row r="65" spans="1:6" ht="20.149999999999999" customHeight="1" x14ac:dyDescent="0.25">
      <c r="A65" s="46" t="s">
        <v>49</v>
      </c>
      <c r="B65" s="280" t="s">
        <v>83</v>
      </c>
      <c r="C65" s="431">
        <v>-1.155</v>
      </c>
      <c r="D65" s="431">
        <v>0.749</v>
      </c>
      <c r="E65" s="368">
        <f t="shared" si="6"/>
        <v>190.39999999999998</v>
      </c>
      <c r="F65" s="409"/>
    </row>
    <row r="66" spans="1:6" ht="20.149999999999999" customHeight="1" x14ac:dyDescent="0.25">
      <c r="A66" s="46" t="s">
        <v>51</v>
      </c>
      <c r="B66" s="280" t="s">
        <v>85</v>
      </c>
      <c r="C66" s="431">
        <v>6.5000000000000002E-2</v>
      </c>
      <c r="D66" s="431">
        <v>0.10299999999999999</v>
      </c>
      <c r="E66" s="368">
        <f t="shared" si="6"/>
        <v>3.7999999999999994</v>
      </c>
      <c r="F66" s="409"/>
    </row>
    <row r="67" spans="1:6" ht="20.149999999999999" customHeight="1" x14ac:dyDescent="0.25">
      <c r="A67" s="46" t="s">
        <v>53</v>
      </c>
      <c r="B67" s="280" t="s">
        <v>86</v>
      </c>
      <c r="C67" s="431">
        <v>0.60399999999999998</v>
      </c>
      <c r="D67" s="431">
        <v>0.61699999999999999</v>
      </c>
      <c r="E67" s="368">
        <f t="shared" si="6"/>
        <v>1.3000000000000012</v>
      </c>
      <c r="F67" s="409"/>
    </row>
    <row r="68" spans="1:6" ht="20.149999999999999" customHeight="1" x14ac:dyDescent="0.25">
      <c r="A68" s="46" t="s">
        <v>55</v>
      </c>
      <c r="B68" s="280" t="s">
        <v>87</v>
      </c>
      <c r="C68" s="431">
        <v>1.8460000000000001</v>
      </c>
      <c r="D68" s="431">
        <v>0.436</v>
      </c>
      <c r="E68" s="368">
        <f t="shared" si="6"/>
        <v>-141</v>
      </c>
      <c r="F68" s="409"/>
    </row>
    <row r="69" spans="1:6" ht="20.149999999999999" customHeight="1" x14ac:dyDescent="0.25">
      <c r="A69" s="46" t="s">
        <v>57</v>
      </c>
      <c r="B69" s="280" t="s">
        <v>88</v>
      </c>
      <c r="C69" s="431">
        <v>0.60899999999999999</v>
      </c>
      <c r="D69" s="431">
        <v>0.67300000000000004</v>
      </c>
      <c r="E69" s="368">
        <f t="shared" si="6"/>
        <v>6.4000000000000057</v>
      </c>
      <c r="F69" s="409"/>
    </row>
    <row r="70" spans="1:6" ht="20.149999999999999" customHeight="1" x14ac:dyDescent="0.25">
      <c r="A70" s="46" t="s">
        <v>59</v>
      </c>
      <c r="B70" s="280" t="s">
        <v>89</v>
      </c>
      <c r="C70" s="431">
        <v>0.65100000000000002</v>
      </c>
      <c r="D70" s="431">
        <v>0.623</v>
      </c>
      <c r="E70" s="368">
        <f t="shared" si="6"/>
        <v>-2.8000000000000025</v>
      </c>
      <c r="F70" s="409"/>
    </row>
    <row r="71" spans="1:6" ht="19.5" customHeight="1" x14ac:dyDescent="0.25">
      <c r="A71" s="46" t="s">
        <v>61</v>
      </c>
      <c r="B71" s="280" t="s">
        <v>90</v>
      </c>
      <c r="C71" s="431">
        <v>1.3260000000000001</v>
      </c>
      <c r="D71" s="431">
        <v>0.374</v>
      </c>
      <c r="E71" s="368">
        <f t="shared" si="6"/>
        <v>-95.2</v>
      </c>
      <c r="F71" s="409"/>
    </row>
    <row r="72" spans="1:6" ht="20.149999999999999" customHeight="1" x14ac:dyDescent="0.25">
      <c r="A72" s="46" t="s">
        <v>91</v>
      </c>
      <c r="B72" s="280" t="s">
        <v>92</v>
      </c>
      <c r="C72" s="431">
        <v>0.14000000000000001</v>
      </c>
      <c r="D72" s="431">
        <v>0.14499999999999999</v>
      </c>
      <c r="E72" s="368">
        <f t="shared" si="6"/>
        <v>0.49999999999999767</v>
      </c>
      <c r="F72" s="409"/>
    </row>
    <row r="73" spans="1:6" ht="20.149999999999999" customHeight="1" x14ac:dyDescent="0.25">
      <c r="A73" s="46" t="s">
        <v>93</v>
      </c>
      <c r="B73" s="280" t="s">
        <v>94</v>
      </c>
      <c r="C73" s="431">
        <v>8.5999999999999993E-2</v>
      </c>
      <c r="D73" s="431">
        <v>7.3999999999999996E-2</v>
      </c>
      <c r="E73" s="368">
        <f t="shared" si="6"/>
        <v>-1.1999999999999997</v>
      </c>
      <c r="F73" s="409"/>
    </row>
    <row r="74" spans="1:6" ht="20.149999999999999" customHeight="1" x14ac:dyDescent="0.25">
      <c r="A74" s="46" t="s">
        <v>95</v>
      </c>
      <c r="B74" s="280" t="s">
        <v>96</v>
      </c>
      <c r="C74" s="431">
        <v>0.58399999999999996</v>
      </c>
      <c r="D74" s="431">
        <v>0.53400000000000003</v>
      </c>
      <c r="E74" s="368">
        <f t="shared" si="6"/>
        <v>-4.9999999999999929</v>
      </c>
      <c r="F74" s="409"/>
    </row>
    <row r="75" spans="1:6" ht="20.149999999999999" customHeight="1" x14ac:dyDescent="0.25">
      <c r="A75" s="46" t="s">
        <v>97</v>
      </c>
      <c r="B75" s="280" t="s">
        <v>98</v>
      </c>
      <c r="C75" s="431">
        <v>0.67900000000000005</v>
      </c>
      <c r="D75" s="431">
        <v>0.68400000000000005</v>
      </c>
      <c r="E75" s="368">
        <f t="shared" si="6"/>
        <v>0.50000000000000044</v>
      </c>
      <c r="F75" s="409"/>
    </row>
    <row r="76" spans="1:6" ht="20.149999999999999" customHeight="1" x14ac:dyDescent="0.25">
      <c r="A76" s="46" t="s">
        <v>99</v>
      </c>
      <c r="B76" s="280" t="s">
        <v>100</v>
      </c>
      <c r="C76" s="431">
        <v>0.86299999999999999</v>
      </c>
      <c r="D76" s="431">
        <v>0.52700000000000002</v>
      </c>
      <c r="E76" s="368">
        <f t="shared" si="6"/>
        <v>-33.599999999999994</v>
      </c>
      <c r="F76" s="409"/>
    </row>
    <row r="77" spans="1:6" ht="20.149999999999999" customHeight="1" x14ac:dyDescent="0.25">
      <c r="A77" s="46" t="s">
        <v>101</v>
      </c>
      <c r="B77" s="280" t="s">
        <v>102</v>
      </c>
      <c r="C77" s="431">
        <v>0.63200000000000001</v>
      </c>
      <c r="D77" s="431">
        <v>0.63</v>
      </c>
      <c r="E77" s="368">
        <f t="shared" si="6"/>
        <v>-0.20000000000000018</v>
      </c>
      <c r="F77" s="409"/>
    </row>
    <row r="78" spans="1:6" ht="20.149999999999999" customHeight="1" x14ac:dyDescent="0.25">
      <c r="A78" s="46" t="s">
        <v>103</v>
      </c>
      <c r="B78" s="280" t="s">
        <v>104</v>
      </c>
      <c r="C78" s="431">
        <v>0.64200000000000002</v>
      </c>
      <c r="D78" s="431">
        <v>0.67300000000000004</v>
      </c>
      <c r="E78" s="368">
        <f t="shared" si="6"/>
        <v>3.1000000000000028</v>
      </c>
      <c r="F78" s="409"/>
    </row>
    <row r="79" spans="1:6" ht="20.149999999999999" customHeight="1" thickBot="1" x14ac:dyDescent="0.3">
      <c r="A79" s="46" t="s">
        <v>105</v>
      </c>
      <c r="B79" s="280" t="s">
        <v>106</v>
      </c>
      <c r="C79" s="431">
        <v>0.747</v>
      </c>
      <c r="D79" s="431">
        <v>0.753</v>
      </c>
      <c r="E79" s="368">
        <f t="shared" si="6"/>
        <v>0.60000000000000053</v>
      </c>
      <c r="F79" s="409"/>
    </row>
    <row r="80" spans="1:6" ht="20.149999999999999" customHeight="1" thickBot="1" x14ac:dyDescent="0.3">
      <c r="A80" s="25"/>
      <c r="B80" s="38" t="s">
        <v>10</v>
      </c>
      <c r="C80" s="272">
        <v>0.63700000000000001</v>
      </c>
      <c r="D80" s="272">
        <v>0.60899999999999999</v>
      </c>
      <c r="E80" s="365">
        <f t="shared" si="6"/>
        <v>-2.8000000000000025</v>
      </c>
      <c r="F80" s="409"/>
    </row>
    <row r="81" spans="1:12" ht="20.149999999999999" customHeight="1" x14ac:dyDescent="0.25">
      <c r="C81" s="416"/>
      <c r="D81" s="416"/>
      <c r="E81" s="416"/>
    </row>
    <row r="82" spans="1:12" ht="20.149999999999999" customHeight="1" x14ac:dyDescent="0.25">
      <c r="A82" s="582" t="s">
        <v>231</v>
      </c>
      <c r="B82" s="582"/>
      <c r="C82" s="582"/>
      <c r="D82" s="582"/>
      <c r="E82" s="582"/>
    </row>
    <row r="83" spans="1:12" ht="20.149999999999999" customHeight="1" thickBot="1" x14ac:dyDescent="0.3">
      <c r="A83" s="425"/>
      <c r="B83" s="425"/>
      <c r="C83" s="425"/>
      <c r="D83" s="425"/>
      <c r="E83" s="425"/>
    </row>
    <row r="84" spans="1:12" ht="20.149999999999999" customHeight="1" thickBot="1" x14ac:dyDescent="0.3">
      <c r="A84" s="259" t="s">
        <v>1</v>
      </c>
      <c r="B84" s="287" t="s">
        <v>232</v>
      </c>
      <c r="C84" s="611" t="s">
        <v>231</v>
      </c>
      <c r="D84" s="612"/>
      <c r="E84" s="613"/>
      <c r="I84" s="257">
        <f>+C85</f>
        <v>2017</v>
      </c>
    </row>
    <row r="85" spans="1:12" ht="20.149999999999999" customHeight="1" thickBot="1" x14ac:dyDescent="0.3">
      <c r="A85" s="263"/>
      <c r="B85" s="405"/>
      <c r="C85" s="34">
        <f>+C5</f>
        <v>2017</v>
      </c>
      <c r="D85" s="34">
        <f>+D5</f>
        <v>2018</v>
      </c>
      <c r="E85" s="14" t="s">
        <v>197</v>
      </c>
      <c r="J85" s="433" t="s">
        <v>224</v>
      </c>
      <c r="K85" s="433" t="s">
        <v>225</v>
      </c>
      <c r="L85" s="434" t="s">
        <v>226</v>
      </c>
    </row>
    <row r="86" spans="1:12" ht="20.149999999999999" customHeight="1" x14ac:dyDescent="0.25">
      <c r="A86" s="265" t="s">
        <v>6</v>
      </c>
      <c r="B86" s="407" t="s">
        <v>7</v>
      </c>
      <c r="C86" s="408">
        <f>+C120</f>
        <v>0.82899999999999996</v>
      </c>
      <c r="D86" s="408">
        <f>+D120</f>
        <v>1.0009999999999999</v>
      </c>
      <c r="E86" s="368">
        <f t="shared" ref="E86:E88" si="7">+(D86-C86)*100</f>
        <v>17.199999999999992</v>
      </c>
      <c r="F86" s="409"/>
      <c r="I86" s="257" t="s">
        <v>233</v>
      </c>
      <c r="J86" s="427">
        <v>20444584.600000001</v>
      </c>
      <c r="K86" s="427">
        <v>17812134.399999999</v>
      </c>
      <c r="L86" s="435">
        <f>+J86+K86</f>
        <v>38256719</v>
      </c>
    </row>
    <row r="87" spans="1:12" ht="20.149999999999999" customHeight="1" thickBot="1" x14ac:dyDescent="0.3">
      <c r="A87" s="268" t="s">
        <v>8</v>
      </c>
      <c r="B87" s="411" t="s">
        <v>9</v>
      </c>
      <c r="C87" s="412">
        <f>+C160</f>
        <v>0.623</v>
      </c>
      <c r="D87" s="412">
        <f>+D160</f>
        <v>0.61099999999999999</v>
      </c>
      <c r="E87" s="368">
        <f t="shared" si="7"/>
        <v>-1.2000000000000011</v>
      </c>
      <c r="F87" s="409"/>
      <c r="I87" s="257" t="s">
        <v>234</v>
      </c>
      <c r="J87" s="427">
        <v>24672629.84</v>
      </c>
      <c r="K87" s="427">
        <v>28611846.48</v>
      </c>
      <c r="L87" s="435">
        <f>+J87+K87</f>
        <v>53284476.32</v>
      </c>
    </row>
    <row r="88" spans="1:12" ht="20.149999999999999" customHeight="1" thickBot="1" x14ac:dyDescent="0.3">
      <c r="A88" s="270"/>
      <c r="B88" s="413" t="s">
        <v>142</v>
      </c>
      <c r="C88" s="390">
        <f>+L88</f>
        <v>0.71797119240225271</v>
      </c>
      <c r="D88" s="380">
        <f>+L96</f>
        <v>0.76815647085279826</v>
      </c>
      <c r="E88" s="365">
        <f t="shared" si="7"/>
        <v>5.018527845054555</v>
      </c>
      <c r="F88" s="409"/>
      <c r="J88" s="292">
        <f>+J86/J87</f>
        <v>0.82863418827184099</v>
      </c>
      <c r="K88" s="292">
        <f t="shared" ref="K88:L88" si="8">+K86/K87</f>
        <v>0.62254403652175605</v>
      </c>
      <c r="L88" s="436">
        <f t="shared" si="8"/>
        <v>0.71797119240225271</v>
      </c>
    </row>
    <row r="89" spans="1:12" ht="20.149999999999999" customHeight="1" x14ac:dyDescent="0.25">
      <c r="J89" s="257" t="b">
        <f>+J88=C120</f>
        <v>0</v>
      </c>
      <c r="K89" s="257" t="b">
        <f>+K88=C160</f>
        <v>0</v>
      </c>
    </row>
    <row r="90" spans="1:12" ht="20.149999999999999" customHeight="1" x14ac:dyDescent="0.25">
      <c r="A90" s="582" t="s">
        <v>235</v>
      </c>
      <c r="B90" s="582"/>
      <c r="C90" s="582"/>
      <c r="D90" s="582"/>
      <c r="E90" s="582"/>
    </row>
    <row r="91" spans="1:12" ht="20.149999999999999" customHeight="1" thickBot="1" x14ac:dyDescent="0.3">
      <c r="A91" s="291"/>
      <c r="B91" s="402"/>
      <c r="C91" s="402"/>
      <c r="D91" s="402"/>
      <c r="E91" s="402"/>
    </row>
    <row r="92" spans="1:12" ht="20.149999999999999" customHeight="1" thickBot="1" x14ac:dyDescent="0.3">
      <c r="A92" s="259" t="s">
        <v>1</v>
      </c>
      <c r="B92" s="287" t="s">
        <v>12</v>
      </c>
      <c r="C92" s="611" t="s">
        <v>231</v>
      </c>
      <c r="D92" s="612"/>
      <c r="E92" s="613"/>
      <c r="I92" s="257">
        <f>+D85</f>
        <v>2018</v>
      </c>
    </row>
    <row r="93" spans="1:12" ht="20.149999999999999" customHeight="1" thickBot="1" x14ac:dyDescent="0.3">
      <c r="A93" s="263"/>
      <c r="B93" s="405"/>
      <c r="C93" s="34">
        <f>+C5</f>
        <v>2017</v>
      </c>
      <c r="D93" s="34">
        <f>+D5</f>
        <v>2018</v>
      </c>
      <c r="E93" s="14" t="s">
        <v>197</v>
      </c>
      <c r="J93" s="273" t="s">
        <v>224</v>
      </c>
      <c r="K93" s="273" t="s">
        <v>225</v>
      </c>
      <c r="L93" s="426" t="s">
        <v>226</v>
      </c>
    </row>
    <row r="94" spans="1:12" ht="20.149999999999999" customHeight="1" x14ac:dyDescent="0.25">
      <c r="A94" s="45" t="s">
        <v>6</v>
      </c>
      <c r="B94" s="280" t="s">
        <v>13</v>
      </c>
      <c r="C94" s="415">
        <v>1.758</v>
      </c>
      <c r="D94" s="415">
        <v>1.804</v>
      </c>
      <c r="E94" s="368">
        <f>+(D94-C94)*100</f>
        <v>4.6000000000000041</v>
      </c>
      <c r="F94" s="409"/>
      <c r="I94" s="257" t="s">
        <v>233</v>
      </c>
      <c r="J94" s="276">
        <v>21496457</v>
      </c>
      <c r="K94" s="427">
        <v>19490772.329999998</v>
      </c>
      <c r="L94" s="424">
        <f>+J94+K94</f>
        <v>40987229.329999998</v>
      </c>
    </row>
    <row r="95" spans="1:12" ht="20.149999999999999" customHeight="1" x14ac:dyDescent="0.25">
      <c r="A95" s="46" t="s">
        <v>8</v>
      </c>
      <c r="B95" s="280" t="s">
        <v>14</v>
      </c>
      <c r="C95" s="415">
        <v>0.96</v>
      </c>
      <c r="D95" s="415">
        <v>0.92100000000000004</v>
      </c>
      <c r="E95" s="368">
        <f t="shared" ref="E95:E120" si="9">+(D95-C95)*100</f>
        <v>-3.8999999999999924</v>
      </c>
      <c r="F95" s="409"/>
      <c r="I95" s="257" t="s">
        <v>234</v>
      </c>
      <c r="J95" s="276">
        <v>21481326</v>
      </c>
      <c r="K95" s="427">
        <v>31876591.149999999</v>
      </c>
      <c r="L95" s="424">
        <f>+J95+K95</f>
        <v>53357917.149999999</v>
      </c>
    </row>
    <row r="96" spans="1:12" ht="20.149999999999999" customHeight="1" x14ac:dyDescent="0.25">
      <c r="A96" s="46" t="s">
        <v>15</v>
      </c>
      <c r="B96" s="280" t="s">
        <v>16</v>
      </c>
      <c r="C96" s="415">
        <v>0.751</v>
      </c>
      <c r="D96" s="415">
        <v>0.69</v>
      </c>
      <c r="E96" s="368">
        <f t="shared" si="9"/>
        <v>-6.100000000000005</v>
      </c>
      <c r="F96" s="409"/>
      <c r="J96" s="428">
        <f>+J94/J95</f>
        <v>1.0007043792361794</v>
      </c>
      <c r="K96" s="428">
        <f t="shared" ref="K96:L96" si="10">+K94/K95</f>
        <v>0.61144468799324547</v>
      </c>
      <c r="L96" s="428">
        <f t="shared" si="10"/>
        <v>0.76815647085279826</v>
      </c>
    </row>
    <row r="97" spans="1:11" ht="20.149999999999999" customHeight="1" x14ac:dyDescent="0.25">
      <c r="A97" s="46" t="s">
        <v>17</v>
      </c>
      <c r="B97" s="280" t="s">
        <v>18</v>
      </c>
      <c r="C97" s="415">
        <v>0.96399999999999997</v>
      </c>
      <c r="D97" s="415">
        <v>1.4710000000000001</v>
      </c>
      <c r="E97" s="368">
        <f t="shared" si="9"/>
        <v>50.70000000000001</v>
      </c>
      <c r="F97" s="409"/>
      <c r="J97" s="257" t="b">
        <f>+J96=D120</f>
        <v>0</v>
      </c>
      <c r="K97" s="257" t="b">
        <f>+K96=D160</f>
        <v>0</v>
      </c>
    </row>
    <row r="98" spans="1:11" ht="20.149999999999999" customHeight="1" x14ac:dyDescent="0.25">
      <c r="A98" s="46" t="s">
        <v>19</v>
      </c>
      <c r="B98" s="280" t="s">
        <v>20</v>
      </c>
      <c r="C98" s="415">
        <v>0.10299999999999999</v>
      </c>
      <c r="D98" s="415">
        <v>0.121</v>
      </c>
      <c r="E98" s="368">
        <f t="shared" si="9"/>
        <v>1.8000000000000003</v>
      </c>
      <c r="F98" s="409"/>
    </row>
    <row r="99" spans="1:11" ht="20.149999999999999" customHeight="1" x14ac:dyDescent="0.25">
      <c r="A99" s="46" t="s">
        <v>21</v>
      </c>
      <c r="B99" s="280" t="s">
        <v>22</v>
      </c>
      <c r="C99" s="415">
        <v>0.68200000000000005</v>
      </c>
      <c r="D99" s="415">
        <v>0.81200000000000006</v>
      </c>
      <c r="E99" s="368">
        <f t="shared" si="9"/>
        <v>13</v>
      </c>
      <c r="F99" s="409"/>
    </row>
    <row r="100" spans="1:11" ht="20.149999999999999" customHeight="1" x14ac:dyDescent="0.25">
      <c r="A100" s="46" t="s">
        <v>23</v>
      </c>
      <c r="B100" s="280" t="s">
        <v>24</v>
      </c>
      <c r="C100" s="415">
        <v>0.32500000000000001</v>
      </c>
      <c r="D100" s="415">
        <v>0.35699999999999998</v>
      </c>
      <c r="E100" s="368">
        <f t="shared" si="9"/>
        <v>3.1999999999999975</v>
      </c>
      <c r="F100" s="409"/>
    </row>
    <row r="101" spans="1:11" ht="20.149999999999999" customHeight="1" x14ac:dyDescent="0.25">
      <c r="A101" s="46" t="s">
        <v>25</v>
      </c>
      <c r="B101" s="280" t="s">
        <v>26</v>
      </c>
      <c r="C101" s="415">
        <v>1.774</v>
      </c>
      <c r="D101" s="415">
        <v>2.9969999999999999</v>
      </c>
      <c r="E101" s="368">
        <f t="shared" si="9"/>
        <v>122.29999999999998</v>
      </c>
      <c r="F101" s="409"/>
    </row>
    <row r="102" spans="1:11" ht="20.149999999999999" customHeight="1" x14ac:dyDescent="0.25">
      <c r="A102" s="46" t="s">
        <v>27</v>
      </c>
      <c r="B102" s="280" t="s">
        <v>28</v>
      </c>
      <c r="C102" s="415">
        <v>0.72299999999999998</v>
      </c>
      <c r="D102" s="415">
        <v>1.3109999999999999</v>
      </c>
      <c r="E102" s="368">
        <f t="shared" si="9"/>
        <v>58.8</v>
      </c>
      <c r="F102" s="409"/>
    </row>
    <row r="103" spans="1:11" ht="20.149999999999999" customHeight="1" x14ac:dyDescent="0.25">
      <c r="A103" s="46" t="s">
        <v>29</v>
      </c>
      <c r="B103" s="280" t="s">
        <v>30</v>
      </c>
      <c r="C103" s="415">
        <v>0.78400000000000003</v>
      </c>
      <c r="D103" s="415">
        <v>0.93500000000000005</v>
      </c>
      <c r="E103" s="368">
        <f t="shared" si="9"/>
        <v>15.100000000000001</v>
      </c>
      <c r="F103" s="409"/>
    </row>
    <row r="104" spans="1:11" ht="20.149999999999999" customHeight="1" x14ac:dyDescent="0.25">
      <c r="A104" s="46" t="s">
        <v>31</v>
      </c>
      <c r="B104" s="280" t="s">
        <v>32</v>
      </c>
      <c r="C104" s="415">
        <v>0.84499999999999997</v>
      </c>
      <c r="D104" s="415">
        <v>0.85399999999999998</v>
      </c>
      <c r="E104" s="368">
        <f t="shared" si="9"/>
        <v>0.9000000000000008</v>
      </c>
      <c r="F104" s="409"/>
    </row>
    <row r="105" spans="1:11" ht="20.149999999999999" customHeight="1" x14ac:dyDescent="0.25">
      <c r="A105" s="46" t="s">
        <v>33</v>
      </c>
      <c r="B105" s="280" t="s">
        <v>34</v>
      </c>
      <c r="C105" s="415">
        <v>0.35199999999999998</v>
      </c>
      <c r="D105" s="415">
        <v>0.35399999999999998</v>
      </c>
      <c r="E105" s="368">
        <f t="shared" si="9"/>
        <v>0.20000000000000018</v>
      </c>
      <c r="F105" s="409"/>
    </row>
    <row r="106" spans="1:11" ht="20.149999999999999" customHeight="1" x14ac:dyDescent="0.25">
      <c r="A106" s="46" t="s">
        <v>35</v>
      </c>
      <c r="B106" s="280" t="s">
        <v>36</v>
      </c>
      <c r="C106" s="415">
        <v>0.99199999999999999</v>
      </c>
      <c r="D106" s="415">
        <v>1.0569999999999999</v>
      </c>
      <c r="E106" s="368">
        <f t="shared" si="9"/>
        <v>6.4999999999999947</v>
      </c>
      <c r="F106" s="409"/>
    </row>
    <row r="107" spans="1:11" ht="20.149999999999999" customHeight="1" x14ac:dyDescent="0.25">
      <c r="A107" s="46" t="s">
        <v>37</v>
      </c>
      <c r="B107" s="280" t="s">
        <v>38</v>
      </c>
      <c r="C107" s="415">
        <v>0.629</v>
      </c>
      <c r="D107" s="415">
        <v>0.72099999999999997</v>
      </c>
      <c r="E107" s="368">
        <f t="shared" si="9"/>
        <v>9.1999999999999975</v>
      </c>
      <c r="F107" s="409"/>
    </row>
    <row r="108" spans="1:11" ht="20.149999999999999" customHeight="1" x14ac:dyDescent="0.25">
      <c r="A108" s="46" t="s">
        <v>39</v>
      </c>
      <c r="B108" s="280" t="s">
        <v>40</v>
      </c>
      <c r="C108" s="415">
        <v>1.032</v>
      </c>
      <c r="D108" s="415">
        <v>1.8480000000000001</v>
      </c>
      <c r="E108" s="368">
        <f t="shared" si="9"/>
        <v>81.600000000000009</v>
      </c>
      <c r="F108" s="409"/>
    </row>
    <row r="109" spans="1:11" ht="20.149999999999999" customHeight="1" x14ac:dyDescent="0.25">
      <c r="A109" s="46" t="s">
        <v>41</v>
      </c>
      <c r="B109" s="280" t="s">
        <v>42</v>
      </c>
      <c r="C109" s="415">
        <v>1.1559999999999999</v>
      </c>
      <c r="D109" s="415">
        <v>0.70499999999999996</v>
      </c>
      <c r="E109" s="368">
        <f t="shared" si="9"/>
        <v>-45.099999999999994</v>
      </c>
      <c r="F109" s="409"/>
    </row>
    <row r="110" spans="1:11" ht="20.149999999999999" customHeight="1" x14ac:dyDescent="0.25">
      <c r="A110" s="46" t="s">
        <v>43</v>
      </c>
      <c r="B110" s="280" t="s">
        <v>44</v>
      </c>
      <c r="C110" s="415">
        <v>0.50700000000000001</v>
      </c>
      <c r="D110" s="415">
        <v>0.54100000000000004</v>
      </c>
      <c r="E110" s="368">
        <f t="shared" si="9"/>
        <v>3.400000000000003</v>
      </c>
      <c r="F110" s="409"/>
    </row>
    <row r="111" spans="1:11" ht="20.149999999999999" customHeight="1" x14ac:dyDescent="0.25">
      <c r="A111" s="46" t="s">
        <v>45</v>
      </c>
      <c r="B111" s="280" t="s">
        <v>46</v>
      </c>
      <c r="C111" s="415">
        <v>0.73199999999999998</v>
      </c>
      <c r="D111" s="415">
        <v>0.754</v>
      </c>
      <c r="E111" s="368">
        <f t="shared" si="9"/>
        <v>2.200000000000002</v>
      </c>
      <c r="F111" s="409"/>
    </row>
    <row r="112" spans="1:11" ht="20.149999999999999" customHeight="1" x14ac:dyDescent="0.25">
      <c r="A112" s="46" t="s">
        <v>47</v>
      </c>
      <c r="B112" s="280" t="s">
        <v>48</v>
      </c>
      <c r="C112" s="415">
        <v>0.42499999999999999</v>
      </c>
      <c r="D112" s="415">
        <v>0.56200000000000006</v>
      </c>
      <c r="E112" s="368">
        <f t="shared" si="9"/>
        <v>13.700000000000006</v>
      </c>
      <c r="F112" s="409"/>
    </row>
    <row r="113" spans="1:6" ht="20.149999999999999" customHeight="1" x14ac:dyDescent="0.25">
      <c r="A113" s="46" t="s">
        <v>49</v>
      </c>
      <c r="B113" s="280" t="s">
        <v>50</v>
      </c>
      <c r="C113" s="415">
        <v>0.40699999999999997</v>
      </c>
      <c r="D113" s="415">
        <v>0.35799999999999998</v>
      </c>
      <c r="E113" s="368">
        <f t="shared" si="9"/>
        <v>-4.8999999999999986</v>
      </c>
      <c r="F113" s="409"/>
    </row>
    <row r="114" spans="1:6" ht="20.149999999999999" customHeight="1" x14ac:dyDescent="0.25">
      <c r="A114" s="46" t="s">
        <v>51</v>
      </c>
      <c r="B114" s="280" t="s">
        <v>52</v>
      </c>
      <c r="C114" s="415">
        <v>1.0549999999999999</v>
      </c>
      <c r="D114" s="415">
        <v>0.497</v>
      </c>
      <c r="E114" s="368">
        <f t="shared" si="9"/>
        <v>-55.8</v>
      </c>
      <c r="F114" s="409"/>
    </row>
    <row r="115" spans="1:6" ht="20.149999999999999" customHeight="1" x14ac:dyDescent="0.25">
      <c r="A115" s="46" t="s">
        <v>53</v>
      </c>
      <c r="B115" s="280" t="s">
        <v>54</v>
      </c>
      <c r="C115" s="415">
        <v>0.49399999999999999</v>
      </c>
      <c r="D115" s="415">
        <v>0.50800000000000001</v>
      </c>
      <c r="E115" s="368">
        <f t="shared" si="9"/>
        <v>1.4000000000000012</v>
      </c>
      <c r="F115" s="409"/>
    </row>
    <row r="116" spans="1:6" ht="20.149999999999999" customHeight="1" x14ac:dyDescent="0.25">
      <c r="A116" s="46" t="s">
        <v>55</v>
      </c>
      <c r="B116" s="280" t="s">
        <v>56</v>
      </c>
      <c r="C116" s="415">
        <v>0.60099999999999998</v>
      </c>
      <c r="D116" s="415">
        <v>3.8759999999999999</v>
      </c>
      <c r="E116" s="368">
        <f t="shared" si="9"/>
        <v>327.5</v>
      </c>
      <c r="F116" s="409"/>
    </row>
    <row r="117" spans="1:6" ht="20.149999999999999" customHeight="1" x14ac:dyDescent="0.25">
      <c r="A117" s="46" t="s">
        <v>57</v>
      </c>
      <c r="B117" s="280" t="s">
        <v>58</v>
      </c>
      <c r="C117" s="415">
        <v>0.32900000000000001</v>
      </c>
      <c r="D117" s="415">
        <v>0.34699999999999998</v>
      </c>
      <c r="E117" s="368">
        <f t="shared" si="9"/>
        <v>1.799999999999996</v>
      </c>
      <c r="F117" s="409"/>
    </row>
    <row r="118" spans="1:6" ht="20.149999999999999" customHeight="1" x14ac:dyDescent="0.25">
      <c r="A118" s="46" t="s">
        <v>59</v>
      </c>
      <c r="B118" s="280" t="s">
        <v>60</v>
      </c>
      <c r="C118" s="415">
        <v>0.76500000000000001</v>
      </c>
      <c r="D118" s="415">
        <v>2.8130000000000002</v>
      </c>
      <c r="E118" s="368">
        <f t="shared" si="9"/>
        <v>204.8</v>
      </c>
      <c r="F118" s="409"/>
    </row>
    <row r="119" spans="1:6" ht="20.149999999999999" customHeight="1" thickBot="1" x14ac:dyDescent="0.3">
      <c r="A119" s="46" t="s">
        <v>61</v>
      </c>
      <c r="B119" s="280" t="s">
        <v>62</v>
      </c>
      <c r="C119" s="415">
        <v>1.2889999999999999</v>
      </c>
      <c r="D119" s="415">
        <v>1.1890000000000001</v>
      </c>
      <c r="E119" s="368">
        <f t="shared" si="9"/>
        <v>-9.9999999999999858</v>
      </c>
      <c r="F119" s="409"/>
    </row>
    <row r="120" spans="1:6" ht="20.149999999999999" customHeight="1" thickBot="1" x14ac:dyDescent="0.3">
      <c r="A120" s="151"/>
      <c r="B120" s="152" t="s">
        <v>10</v>
      </c>
      <c r="C120" s="380">
        <v>0.82899999999999996</v>
      </c>
      <c r="D120" s="380">
        <v>1.0009999999999999</v>
      </c>
      <c r="E120" s="365">
        <f t="shared" si="9"/>
        <v>17.199999999999992</v>
      </c>
      <c r="F120" s="409"/>
    </row>
    <row r="121" spans="1:6" ht="20.149999999999999" customHeight="1" x14ac:dyDescent="0.25"/>
    <row r="122" spans="1:6" ht="20.149999999999999" customHeight="1" x14ac:dyDescent="0.25">
      <c r="A122" s="582" t="s">
        <v>236</v>
      </c>
      <c r="B122" s="582"/>
      <c r="C122" s="582"/>
      <c r="D122" s="582"/>
      <c r="E122" s="582"/>
    </row>
    <row r="123" spans="1:6" ht="20.149999999999999" customHeight="1" thickBot="1" x14ac:dyDescent="0.3">
      <c r="A123" s="291"/>
      <c r="B123" s="402"/>
      <c r="C123" s="402"/>
      <c r="D123" s="402"/>
      <c r="E123" s="402"/>
    </row>
    <row r="124" spans="1:6" ht="20.149999999999999" customHeight="1" thickBot="1" x14ac:dyDescent="0.3">
      <c r="A124" s="259" t="s">
        <v>1</v>
      </c>
      <c r="B124" s="287" t="s">
        <v>12</v>
      </c>
      <c r="C124" s="611" t="s">
        <v>231</v>
      </c>
      <c r="D124" s="612"/>
      <c r="E124" s="613"/>
    </row>
    <row r="125" spans="1:6" ht="20.149999999999999" customHeight="1" thickBot="1" x14ac:dyDescent="0.3">
      <c r="A125" s="263"/>
      <c r="B125" s="405"/>
      <c r="C125" s="34">
        <f>+C5</f>
        <v>2017</v>
      </c>
      <c r="D125" s="34">
        <f>+D5</f>
        <v>2018</v>
      </c>
      <c r="E125" s="14" t="s">
        <v>197</v>
      </c>
    </row>
    <row r="126" spans="1:6" ht="20.149999999999999" customHeight="1" x14ac:dyDescent="0.25">
      <c r="A126" s="45" t="s">
        <v>6</v>
      </c>
      <c r="B126" s="296" t="s">
        <v>64</v>
      </c>
      <c r="C126" s="415">
        <v>0.64</v>
      </c>
      <c r="D126" s="415">
        <v>0.61399999999999999</v>
      </c>
      <c r="E126" s="368">
        <f>+(D126-C126)*100</f>
        <v>-2.6000000000000023</v>
      </c>
      <c r="F126" s="409"/>
    </row>
    <row r="127" spans="1:6" ht="20.149999999999999" customHeight="1" x14ac:dyDescent="0.25">
      <c r="A127" s="46" t="s">
        <v>8</v>
      </c>
      <c r="B127" s="295" t="s">
        <v>65</v>
      </c>
      <c r="C127" s="415">
        <v>0.52</v>
      </c>
      <c r="D127" s="415">
        <v>0.47899999999999998</v>
      </c>
      <c r="E127" s="368">
        <f t="shared" ref="E127:E144" si="11">+(D127-C127)*100</f>
        <v>-4.1000000000000032</v>
      </c>
      <c r="F127" s="409"/>
    </row>
    <row r="128" spans="1:6" ht="20.149999999999999" customHeight="1" x14ac:dyDescent="0.25">
      <c r="A128" s="46" t="s">
        <v>15</v>
      </c>
      <c r="B128" s="295" t="s">
        <v>66</v>
      </c>
      <c r="C128" s="415">
        <v>0.62</v>
      </c>
      <c r="D128" s="415">
        <v>0.628</v>
      </c>
      <c r="E128" s="368">
        <f t="shared" si="11"/>
        <v>0.80000000000000071</v>
      </c>
      <c r="F128" s="409"/>
    </row>
    <row r="129" spans="1:6" ht="20.149999999999999" customHeight="1" x14ac:dyDescent="0.25">
      <c r="A129" s="46" t="s">
        <v>17</v>
      </c>
      <c r="B129" s="295" t="s">
        <v>67</v>
      </c>
      <c r="C129" s="415">
        <v>0.65300000000000002</v>
      </c>
      <c r="D129" s="415">
        <v>0.65500000000000003</v>
      </c>
      <c r="E129" s="368">
        <f t="shared" si="11"/>
        <v>0.20000000000000018</v>
      </c>
      <c r="F129" s="409"/>
    </row>
    <row r="130" spans="1:6" ht="20.149999999999999" customHeight="1" x14ac:dyDescent="0.25">
      <c r="A130" s="46" t="s">
        <v>19</v>
      </c>
      <c r="B130" s="295" t="s">
        <v>68</v>
      </c>
      <c r="C130" s="415">
        <v>0.51</v>
      </c>
      <c r="D130" s="415">
        <v>0.47199999999999998</v>
      </c>
      <c r="E130" s="368">
        <f t="shared" si="11"/>
        <v>-3.8000000000000034</v>
      </c>
      <c r="F130" s="409"/>
    </row>
    <row r="131" spans="1:6" ht="20.149999999999999" customHeight="1" x14ac:dyDescent="0.25">
      <c r="A131" s="46" t="s">
        <v>21</v>
      </c>
      <c r="B131" s="295" t="s">
        <v>69</v>
      </c>
      <c r="C131" s="415">
        <v>0.106</v>
      </c>
      <c r="D131" s="415">
        <v>8.3000000000000004E-2</v>
      </c>
      <c r="E131" s="368">
        <f t="shared" si="11"/>
        <v>-2.2999999999999994</v>
      </c>
      <c r="F131" s="409"/>
    </row>
    <row r="132" spans="1:6" ht="20.149999999999999" customHeight="1" x14ac:dyDescent="0.25">
      <c r="A132" s="46" t="s">
        <v>23</v>
      </c>
      <c r="B132" s="295" t="s">
        <v>70</v>
      </c>
      <c r="C132" s="415">
        <v>0.40200000000000002</v>
      </c>
      <c r="D132" s="415">
        <v>0.26500000000000001</v>
      </c>
      <c r="E132" s="368">
        <f t="shared" si="11"/>
        <v>-13.700000000000001</v>
      </c>
      <c r="F132" s="409"/>
    </row>
    <row r="133" spans="1:6" ht="20.149999999999999" customHeight="1" x14ac:dyDescent="0.25">
      <c r="A133" s="46" t="s">
        <v>25</v>
      </c>
      <c r="B133" s="295" t="s">
        <v>71</v>
      </c>
      <c r="C133" s="415">
        <v>0.28899999999999998</v>
      </c>
      <c r="D133" s="415">
        <v>0.185</v>
      </c>
      <c r="E133" s="368">
        <f t="shared" si="11"/>
        <v>-10.399999999999999</v>
      </c>
      <c r="F133" s="409"/>
    </row>
    <row r="134" spans="1:6" ht="20.149999999999999" customHeight="1" x14ac:dyDescent="0.25">
      <c r="A134" s="46" t="s">
        <v>27</v>
      </c>
      <c r="B134" s="295" t="s">
        <v>72</v>
      </c>
      <c r="C134" s="415">
        <v>0.623</v>
      </c>
      <c r="D134" s="415">
        <v>0.60699999999999998</v>
      </c>
      <c r="E134" s="368">
        <f t="shared" si="11"/>
        <v>-1.6000000000000014</v>
      </c>
      <c r="F134" s="409"/>
    </row>
    <row r="135" spans="1:6" ht="20.149999999999999" customHeight="1" x14ac:dyDescent="0.25">
      <c r="A135" s="46" t="s">
        <v>29</v>
      </c>
      <c r="B135" s="295" t="s">
        <v>73</v>
      </c>
      <c r="C135" s="415">
        <v>0.67900000000000005</v>
      </c>
      <c r="D135" s="415">
        <v>0.55800000000000005</v>
      </c>
      <c r="E135" s="368">
        <f t="shared" si="11"/>
        <v>-12.1</v>
      </c>
      <c r="F135" s="409"/>
    </row>
    <row r="136" spans="1:6" ht="19.5" customHeight="1" x14ac:dyDescent="0.25">
      <c r="A136" s="46" t="s">
        <v>31</v>
      </c>
      <c r="B136" s="295" t="s">
        <v>74</v>
      </c>
      <c r="C136" s="415">
        <v>0.157</v>
      </c>
      <c r="D136" s="415">
        <v>0.16700000000000001</v>
      </c>
      <c r="E136" s="368">
        <f t="shared" si="11"/>
        <v>1.0000000000000009</v>
      </c>
      <c r="F136" s="409"/>
    </row>
    <row r="137" spans="1:6" ht="20.149999999999999" customHeight="1" x14ac:dyDescent="0.25">
      <c r="A137" s="46" t="s">
        <v>33</v>
      </c>
      <c r="B137" s="295" t="s">
        <v>75</v>
      </c>
      <c r="C137" s="415">
        <v>0.79600000000000004</v>
      </c>
      <c r="D137" s="415">
        <v>0.69599999999999995</v>
      </c>
      <c r="E137" s="368">
        <f t="shared" si="11"/>
        <v>-10.000000000000009</v>
      </c>
      <c r="F137" s="409"/>
    </row>
    <row r="138" spans="1:6" ht="20.149999999999999" customHeight="1" x14ac:dyDescent="0.25">
      <c r="A138" s="46" t="s">
        <v>35</v>
      </c>
      <c r="B138" s="295" t="s">
        <v>76</v>
      </c>
      <c r="C138" s="415">
        <v>0.60899999999999999</v>
      </c>
      <c r="D138" s="415">
        <v>0.55600000000000005</v>
      </c>
      <c r="E138" s="368">
        <f t="shared" si="11"/>
        <v>-5.2999999999999936</v>
      </c>
      <c r="F138" s="409"/>
    </row>
    <row r="139" spans="1:6" ht="20.149999999999999" customHeight="1" x14ac:dyDescent="0.25">
      <c r="A139" s="46" t="s">
        <v>37</v>
      </c>
      <c r="B139" s="295" t="s">
        <v>77</v>
      </c>
      <c r="C139" s="415">
        <v>0.51500000000000001</v>
      </c>
      <c r="D139" s="415">
        <v>0.49099999999999999</v>
      </c>
      <c r="E139" s="368">
        <f t="shared" si="11"/>
        <v>-2.4000000000000021</v>
      </c>
      <c r="F139" s="409"/>
    </row>
    <row r="140" spans="1:6" ht="20.149999999999999" customHeight="1" x14ac:dyDescent="0.25">
      <c r="A140" s="46" t="s">
        <v>39</v>
      </c>
      <c r="B140" s="295" t="s">
        <v>78</v>
      </c>
      <c r="C140" s="415">
        <v>0.61199999999999999</v>
      </c>
      <c r="D140" s="415">
        <v>0.63100000000000001</v>
      </c>
      <c r="E140" s="368">
        <f t="shared" si="11"/>
        <v>1.9000000000000017</v>
      </c>
      <c r="F140" s="409"/>
    </row>
    <row r="141" spans="1:6" ht="20.149999999999999" customHeight="1" x14ac:dyDescent="0.25">
      <c r="A141" s="46" t="s">
        <v>41</v>
      </c>
      <c r="B141" s="295" t="s">
        <v>79</v>
      </c>
      <c r="C141" s="415">
        <v>0.67700000000000005</v>
      </c>
      <c r="D141" s="415">
        <v>0.83699999999999997</v>
      </c>
      <c r="E141" s="368">
        <f t="shared" si="11"/>
        <v>15.999999999999993</v>
      </c>
      <c r="F141" s="409"/>
    </row>
    <row r="142" spans="1:6" ht="20.149999999999999" customHeight="1" x14ac:dyDescent="0.25">
      <c r="A142" s="46" t="s">
        <v>43</v>
      </c>
      <c r="B142" s="295" t="s">
        <v>80</v>
      </c>
      <c r="C142" s="415">
        <v>0.64200000000000002</v>
      </c>
      <c r="D142" s="415">
        <v>0.63900000000000001</v>
      </c>
      <c r="E142" s="368">
        <f t="shared" si="11"/>
        <v>-0.30000000000000027</v>
      </c>
      <c r="F142" s="409"/>
    </row>
    <row r="143" spans="1:6" ht="20.149999999999999" customHeight="1" x14ac:dyDescent="0.25">
      <c r="A143" s="46" t="s">
        <v>45</v>
      </c>
      <c r="B143" s="295" t="s">
        <v>81</v>
      </c>
      <c r="C143" s="415">
        <v>3.1E-2</v>
      </c>
      <c r="D143" s="415">
        <v>0.44800000000000001</v>
      </c>
      <c r="E143" s="368">
        <f t="shared" si="11"/>
        <v>41.7</v>
      </c>
      <c r="F143" s="409"/>
    </row>
    <row r="144" spans="1:6" ht="20.149999999999999" customHeight="1" x14ac:dyDescent="0.25">
      <c r="A144" s="46" t="s">
        <v>47</v>
      </c>
      <c r="B144" s="295" t="s">
        <v>82</v>
      </c>
      <c r="C144" s="415">
        <v>4.8000000000000001E-2</v>
      </c>
      <c r="D144" s="415">
        <v>0.129</v>
      </c>
      <c r="E144" s="368">
        <f t="shared" si="11"/>
        <v>8.1</v>
      </c>
      <c r="F144" s="409"/>
    </row>
    <row r="145" spans="1:6" ht="20.149999999999999" customHeight="1" x14ac:dyDescent="0.25">
      <c r="A145" s="46" t="s">
        <v>49</v>
      </c>
      <c r="B145" s="295" t="s">
        <v>83</v>
      </c>
      <c r="C145" s="415">
        <v>-1.327</v>
      </c>
      <c r="D145" s="415">
        <v>4.9000000000000002E-2</v>
      </c>
      <c r="E145" s="368" t="s">
        <v>166</v>
      </c>
      <c r="F145" s="409"/>
    </row>
    <row r="146" spans="1:6" ht="20.149999999999999" customHeight="1" x14ac:dyDescent="0.25">
      <c r="A146" s="46" t="s">
        <v>51</v>
      </c>
      <c r="B146" s="295" t="s">
        <v>85</v>
      </c>
      <c r="C146" s="415">
        <v>0.17199999999999999</v>
      </c>
      <c r="D146" s="415">
        <v>0.20200000000000001</v>
      </c>
      <c r="E146" s="368">
        <f t="shared" ref="E146:E160" si="12">+(D146-C146)*100</f>
        <v>3.0000000000000027</v>
      </c>
      <c r="F146" s="409"/>
    </row>
    <row r="147" spans="1:6" ht="20.149999999999999" customHeight="1" x14ac:dyDescent="0.25">
      <c r="A147" s="46" t="s">
        <v>53</v>
      </c>
      <c r="B147" s="295" t="s">
        <v>86</v>
      </c>
      <c r="C147" s="415">
        <v>0.47399999999999998</v>
      </c>
      <c r="D147" s="415">
        <v>0.60499999999999998</v>
      </c>
      <c r="E147" s="368" t="s">
        <v>166</v>
      </c>
      <c r="F147" s="409"/>
    </row>
    <row r="148" spans="1:6" ht="20.149999999999999" customHeight="1" x14ac:dyDescent="0.25">
      <c r="A148" s="46" t="s">
        <v>55</v>
      </c>
      <c r="B148" s="295" t="s">
        <v>87</v>
      </c>
      <c r="C148" s="415">
        <v>0.39800000000000002</v>
      </c>
      <c r="D148" s="415">
        <v>0.33800000000000002</v>
      </c>
      <c r="E148" s="368">
        <f t="shared" si="12"/>
        <v>-6</v>
      </c>
      <c r="F148" s="409"/>
    </row>
    <row r="149" spans="1:6" ht="20.149999999999999" customHeight="1" x14ac:dyDescent="0.25">
      <c r="A149" s="46" t="s">
        <v>57</v>
      </c>
      <c r="B149" s="295" t="s">
        <v>88</v>
      </c>
      <c r="C149" s="415">
        <v>0.67100000000000004</v>
      </c>
      <c r="D149" s="415">
        <v>0.69199999999999995</v>
      </c>
      <c r="E149" s="368" t="s">
        <v>166</v>
      </c>
      <c r="F149" s="409"/>
    </row>
    <row r="150" spans="1:6" ht="20.149999999999999" customHeight="1" x14ac:dyDescent="0.25">
      <c r="A150" s="46" t="s">
        <v>59</v>
      </c>
      <c r="B150" s="295" t="s">
        <v>89</v>
      </c>
      <c r="C150" s="415">
        <v>0.64100000000000001</v>
      </c>
      <c r="D150" s="415">
        <v>0.621</v>
      </c>
      <c r="E150" s="368">
        <f t="shared" si="12"/>
        <v>-2.0000000000000018</v>
      </c>
      <c r="F150" s="409"/>
    </row>
    <row r="151" spans="1:6" ht="20.149999999999999" customHeight="1" x14ac:dyDescent="0.25">
      <c r="A151" s="46" t="s">
        <v>61</v>
      </c>
      <c r="B151" s="295" t="s">
        <v>90</v>
      </c>
      <c r="C151" s="415">
        <v>0.57999999999999996</v>
      </c>
      <c r="D151" s="415">
        <v>0.55500000000000005</v>
      </c>
      <c r="E151" s="368">
        <f t="shared" si="12"/>
        <v>-2.4999999999999911</v>
      </c>
      <c r="F151" s="409"/>
    </row>
    <row r="152" spans="1:6" ht="20.149999999999999" customHeight="1" x14ac:dyDescent="0.25">
      <c r="A152" s="46" t="s">
        <v>91</v>
      </c>
      <c r="B152" s="295" t="s">
        <v>92</v>
      </c>
      <c r="C152" s="415">
        <v>0.14099999999999999</v>
      </c>
      <c r="D152" s="415">
        <v>0.14599999999999999</v>
      </c>
      <c r="E152" s="368">
        <f t="shared" si="12"/>
        <v>0.50000000000000044</v>
      </c>
      <c r="F152" s="409"/>
    </row>
    <row r="153" spans="1:6" ht="20.149999999999999" customHeight="1" x14ac:dyDescent="0.25">
      <c r="A153" s="46" t="s">
        <v>93</v>
      </c>
      <c r="B153" s="295" t="s">
        <v>94</v>
      </c>
      <c r="C153" s="415">
        <v>9.6000000000000002E-2</v>
      </c>
      <c r="D153" s="415">
        <v>8.5000000000000006E-2</v>
      </c>
      <c r="E153" s="368">
        <f t="shared" si="12"/>
        <v>-1.0999999999999996</v>
      </c>
      <c r="F153" s="409"/>
    </row>
    <row r="154" spans="1:6" ht="20.149999999999999" customHeight="1" x14ac:dyDescent="0.25">
      <c r="A154" s="46" t="s">
        <v>95</v>
      </c>
      <c r="B154" s="295" t="s">
        <v>96</v>
      </c>
      <c r="C154" s="415">
        <v>0.58599999999999997</v>
      </c>
      <c r="D154" s="415">
        <v>0.53700000000000003</v>
      </c>
      <c r="E154" s="368">
        <f t="shared" si="12"/>
        <v>-4.8999999999999932</v>
      </c>
      <c r="F154" s="409"/>
    </row>
    <row r="155" spans="1:6" ht="20.149999999999999" customHeight="1" x14ac:dyDescent="0.25">
      <c r="A155" s="46" t="s">
        <v>97</v>
      </c>
      <c r="B155" s="295" t="s">
        <v>98</v>
      </c>
      <c r="C155" s="415">
        <v>0.72799999999999998</v>
      </c>
      <c r="D155" s="415">
        <v>0.72799999999999998</v>
      </c>
      <c r="E155" s="368">
        <f t="shared" si="12"/>
        <v>0</v>
      </c>
      <c r="F155" s="409"/>
    </row>
    <row r="156" spans="1:6" ht="20.149999999999999" customHeight="1" x14ac:dyDescent="0.25">
      <c r="A156" s="46" t="s">
        <v>99</v>
      </c>
      <c r="B156" s="295" t="s">
        <v>100</v>
      </c>
      <c r="C156" s="415">
        <v>0.76900000000000002</v>
      </c>
      <c r="D156" s="415">
        <v>0.41699999999999998</v>
      </c>
      <c r="E156" s="368">
        <f t="shared" si="12"/>
        <v>-35.200000000000003</v>
      </c>
      <c r="F156" s="409"/>
    </row>
    <row r="157" spans="1:6" ht="20.149999999999999" customHeight="1" x14ac:dyDescent="0.25">
      <c r="A157" s="46" t="s">
        <v>101</v>
      </c>
      <c r="B157" s="295" t="s">
        <v>102</v>
      </c>
      <c r="C157" s="415">
        <v>0.64300000000000002</v>
      </c>
      <c r="D157" s="415">
        <v>0.626</v>
      </c>
      <c r="E157" s="368">
        <f t="shared" si="12"/>
        <v>-1.7000000000000015</v>
      </c>
      <c r="F157" s="409"/>
    </row>
    <row r="158" spans="1:6" ht="20.149999999999999" customHeight="1" x14ac:dyDescent="0.25">
      <c r="A158" s="46" t="s">
        <v>103</v>
      </c>
      <c r="B158" s="295" t="s">
        <v>104</v>
      </c>
      <c r="C158" s="415">
        <v>0.64</v>
      </c>
      <c r="D158" s="415">
        <v>0.65700000000000003</v>
      </c>
      <c r="E158" s="368">
        <f t="shared" si="12"/>
        <v>1.7000000000000015</v>
      </c>
      <c r="F158" s="409"/>
    </row>
    <row r="159" spans="1:6" ht="20.149999999999999" customHeight="1" thickBot="1" x14ac:dyDescent="0.3">
      <c r="A159" s="46" t="s">
        <v>105</v>
      </c>
      <c r="B159" s="297" t="s">
        <v>106</v>
      </c>
      <c r="C159" s="415">
        <v>0.747</v>
      </c>
      <c r="D159" s="415">
        <v>0.753</v>
      </c>
      <c r="E159" s="368">
        <f t="shared" si="12"/>
        <v>0.60000000000000053</v>
      </c>
      <c r="F159" s="409"/>
    </row>
    <row r="160" spans="1:6" ht="20.149999999999999" customHeight="1" thickBot="1" x14ac:dyDescent="0.3">
      <c r="A160" s="89"/>
      <c r="B160" s="38" t="s">
        <v>10</v>
      </c>
      <c r="C160" s="380">
        <v>0.623</v>
      </c>
      <c r="D160" s="380">
        <v>0.61099999999999999</v>
      </c>
      <c r="E160" s="365">
        <f t="shared" si="12"/>
        <v>-1.2000000000000011</v>
      </c>
      <c r="F160" s="409"/>
    </row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</sheetData>
  <mergeCells count="11">
    <mergeCell ref="C84:E84"/>
    <mergeCell ref="A90:E90"/>
    <mergeCell ref="C92:E92"/>
    <mergeCell ref="A122:E122"/>
    <mergeCell ref="C124:E124"/>
    <mergeCell ref="A82:E82"/>
    <mergeCell ref="A1:E1"/>
    <mergeCell ref="C4:E4"/>
    <mergeCell ref="C12:E12"/>
    <mergeCell ref="A42:E42"/>
    <mergeCell ref="C44:E44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1"/>
  <headerFooter alignWithMargins="0"/>
  <rowBreaks count="3" manualBreakCount="3">
    <brk id="41" max="16383" man="1"/>
    <brk id="88" max="16383" man="1"/>
    <brk id="121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1D204-8310-4BD0-8324-148B46551A72}">
  <dimension ref="A1:G109"/>
  <sheetViews>
    <sheetView view="pageBreakPreview" zoomScale="80" zoomScaleNormal="80" zoomScaleSheetLayoutView="80" workbookViewId="0">
      <selection activeCell="B1" sqref="B1"/>
    </sheetView>
  </sheetViews>
  <sheetFormatPr defaultColWidth="9.1796875" defaultRowHeight="12.5" x14ac:dyDescent="0.25"/>
  <cols>
    <col min="1" max="1" width="4.81640625" style="257" customWidth="1"/>
    <col min="2" max="2" width="39.1796875" style="257" customWidth="1"/>
    <col min="3" max="4" width="17.54296875" style="257" customWidth="1"/>
    <col min="5" max="5" width="15.7265625" style="257" customWidth="1"/>
    <col min="6" max="16384" width="9.1796875" style="257"/>
  </cols>
  <sheetData>
    <row r="1" spans="1:7" ht="20.149999999999999" customHeight="1" x14ac:dyDescent="0.25">
      <c r="A1" s="539" t="s">
        <v>319</v>
      </c>
      <c r="B1" s="543"/>
      <c r="C1" s="543"/>
      <c r="D1" s="543"/>
      <c r="E1" s="543"/>
    </row>
    <row r="2" spans="1:7" ht="20.149999999999999" customHeight="1" x14ac:dyDescent="0.25">
      <c r="A2" s="539"/>
      <c r="B2" s="543"/>
      <c r="C2" s="543"/>
      <c r="D2" s="543"/>
      <c r="E2" s="543"/>
    </row>
    <row r="3" spans="1:7" ht="20.149999999999999" customHeight="1" thickBot="1" x14ac:dyDescent="0.3">
      <c r="A3" s="425"/>
      <c r="B3" s="425"/>
      <c r="C3" s="425"/>
      <c r="D3" s="425"/>
      <c r="E3" s="425"/>
    </row>
    <row r="4" spans="1:7" ht="20.149999999999999" customHeight="1" thickBot="1" x14ac:dyDescent="0.3">
      <c r="A4" s="259" t="s">
        <v>1</v>
      </c>
      <c r="B4" s="259" t="s">
        <v>2</v>
      </c>
      <c r="C4" s="611" t="s">
        <v>316</v>
      </c>
      <c r="D4" s="612"/>
      <c r="E4" s="613"/>
    </row>
    <row r="5" spans="1:7" ht="20.149999999999999" customHeight="1" thickBot="1" x14ac:dyDescent="0.3">
      <c r="A5" s="263"/>
      <c r="B5" s="177"/>
      <c r="C5" s="34">
        <v>2017</v>
      </c>
      <c r="D5" s="34">
        <v>2018</v>
      </c>
      <c r="E5" s="14" t="s">
        <v>197</v>
      </c>
    </row>
    <row r="6" spans="1:7" ht="20.149999999999999" customHeight="1" x14ac:dyDescent="0.25">
      <c r="A6" s="265" t="s">
        <v>6</v>
      </c>
      <c r="B6" s="266" t="s">
        <v>7</v>
      </c>
      <c r="C6" s="542">
        <v>3.617</v>
      </c>
      <c r="D6" s="542">
        <v>3.698</v>
      </c>
      <c r="E6" s="538">
        <f>+(D6-C6)*100</f>
        <v>8.0999999999999961</v>
      </c>
      <c r="F6" s="409"/>
      <c r="G6" s="410"/>
    </row>
    <row r="7" spans="1:7" ht="20.149999999999999" customHeight="1" thickBot="1" x14ac:dyDescent="0.3">
      <c r="A7" s="268" t="s">
        <v>8</v>
      </c>
      <c r="B7" s="269" t="s">
        <v>9</v>
      </c>
      <c r="C7" s="541">
        <v>1.6120000000000001</v>
      </c>
      <c r="D7" s="541">
        <v>1.631</v>
      </c>
      <c r="E7" s="538">
        <f>+(D7-C7)*100</f>
        <v>1.8999999999999906</v>
      </c>
      <c r="F7" s="409"/>
      <c r="G7" s="410"/>
    </row>
    <row r="8" spans="1:7" ht="20.149999999999999" customHeight="1" thickBot="1" x14ac:dyDescent="0.3">
      <c r="A8" s="270"/>
      <c r="B8" s="271" t="s">
        <v>10</v>
      </c>
      <c r="C8" s="540">
        <v>2.4020000000000001</v>
      </c>
      <c r="D8" s="540">
        <v>2.3519999999999999</v>
      </c>
      <c r="E8" s="365">
        <f>+(D8-C8)*100</f>
        <v>-5.0000000000000266</v>
      </c>
      <c r="F8" s="409"/>
      <c r="G8" s="410"/>
    </row>
    <row r="9" spans="1:7" ht="20.149999999999999" customHeight="1" x14ac:dyDescent="0.25">
      <c r="G9" s="410"/>
    </row>
    <row r="10" spans="1:7" ht="20.149999999999999" customHeight="1" x14ac:dyDescent="0.25">
      <c r="A10" s="539" t="s">
        <v>318</v>
      </c>
      <c r="B10" s="539"/>
      <c r="C10" s="539"/>
      <c r="D10" s="539"/>
      <c r="E10" s="539"/>
      <c r="G10" s="410"/>
    </row>
    <row r="11" spans="1:7" ht="20.149999999999999" customHeight="1" thickBot="1" x14ac:dyDescent="0.3">
      <c r="A11" s="425"/>
      <c r="B11" s="425"/>
      <c r="C11" s="425"/>
      <c r="D11" s="425"/>
      <c r="E11" s="425"/>
      <c r="G11" s="410"/>
    </row>
    <row r="12" spans="1:7" ht="20.149999999999999" customHeight="1" thickBot="1" x14ac:dyDescent="0.3">
      <c r="A12" s="259" t="s">
        <v>1</v>
      </c>
      <c r="B12" s="259" t="s">
        <v>12</v>
      </c>
      <c r="C12" s="611" t="s">
        <v>316</v>
      </c>
      <c r="D12" s="612"/>
      <c r="E12" s="613"/>
      <c r="G12" s="410"/>
    </row>
    <row r="13" spans="1:7" ht="20.149999999999999" customHeight="1" thickBot="1" x14ac:dyDescent="0.3">
      <c r="A13" s="263"/>
      <c r="B13" s="279"/>
      <c r="C13" s="34">
        <v>2017</v>
      </c>
      <c r="D13" s="34">
        <v>2018</v>
      </c>
      <c r="E13" s="14" t="s">
        <v>197</v>
      </c>
      <c r="G13" s="410"/>
    </row>
    <row r="14" spans="1:7" ht="20.149999999999999" customHeight="1" x14ac:dyDescent="0.25">
      <c r="A14" s="487" t="s">
        <v>6</v>
      </c>
      <c r="B14" s="257" t="s">
        <v>13</v>
      </c>
      <c r="C14" s="412">
        <v>7.3170000000000002</v>
      </c>
      <c r="D14" s="412">
        <v>7.13</v>
      </c>
      <c r="E14" s="538">
        <f t="shared" ref="E14:E40" si="0">+(D14-C14)*100</f>
        <v>-18.700000000000028</v>
      </c>
      <c r="F14" s="409"/>
      <c r="G14" s="410"/>
    </row>
    <row r="15" spans="1:7" ht="20.149999999999999" customHeight="1" x14ac:dyDescent="0.25">
      <c r="A15" s="488" t="s">
        <v>8</v>
      </c>
      <c r="B15" s="257" t="s">
        <v>14</v>
      </c>
      <c r="C15" s="412">
        <v>4.0549999999999997</v>
      </c>
      <c r="D15" s="412">
        <v>3.5739999999999998</v>
      </c>
      <c r="E15" s="538">
        <f t="shared" si="0"/>
        <v>-48.099999999999987</v>
      </c>
      <c r="F15" s="409"/>
      <c r="G15" s="410"/>
    </row>
    <row r="16" spans="1:7" ht="20.149999999999999" customHeight="1" x14ac:dyDescent="0.25">
      <c r="A16" s="488" t="s">
        <v>15</v>
      </c>
      <c r="B16" s="257" t="s">
        <v>16</v>
      </c>
      <c r="C16" s="412">
        <v>7.4050000000000002</v>
      </c>
      <c r="D16" s="412">
        <v>6.8810000000000002</v>
      </c>
      <c r="E16" s="538">
        <f t="shared" si="0"/>
        <v>-52.400000000000006</v>
      </c>
      <c r="F16" s="409"/>
      <c r="G16" s="410"/>
    </row>
    <row r="17" spans="1:7" ht="20.149999999999999" customHeight="1" x14ac:dyDescent="0.25">
      <c r="A17" s="488" t="s">
        <v>17</v>
      </c>
      <c r="B17" s="257" t="s">
        <v>18</v>
      </c>
      <c r="C17" s="412">
        <v>3.9710000000000001</v>
      </c>
      <c r="D17" s="412">
        <v>4.6529999999999996</v>
      </c>
      <c r="E17" s="538">
        <f t="shared" si="0"/>
        <v>68.199999999999946</v>
      </c>
      <c r="F17" s="409"/>
      <c r="G17" s="410"/>
    </row>
    <row r="18" spans="1:7" ht="20.149999999999999" customHeight="1" x14ac:dyDescent="0.25">
      <c r="A18" s="488" t="s">
        <v>19</v>
      </c>
      <c r="B18" s="257" t="s">
        <v>20</v>
      </c>
      <c r="C18" s="412">
        <v>0.69099999999999995</v>
      </c>
      <c r="D18" s="412">
        <v>0.84799999999999998</v>
      </c>
      <c r="E18" s="538">
        <f t="shared" si="0"/>
        <v>15.700000000000003</v>
      </c>
      <c r="F18" s="409"/>
      <c r="G18" s="410"/>
    </row>
    <row r="19" spans="1:7" ht="20.149999999999999" customHeight="1" x14ac:dyDescent="0.25">
      <c r="A19" s="488" t="s">
        <v>21</v>
      </c>
      <c r="B19" s="257" t="s">
        <v>22</v>
      </c>
      <c r="C19" s="412">
        <v>1.9830000000000001</v>
      </c>
      <c r="D19" s="412">
        <v>2.0049999999999999</v>
      </c>
      <c r="E19" s="538">
        <f t="shared" si="0"/>
        <v>2.1999999999999797</v>
      </c>
      <c r="F19" s="409"/>
      <c r="G19" s="410"/>
    </row>
    <row r="20" spans="1:7" ht="20.149999999999999" customHeight="1" x14ac:dyDescent="0.25">
      <c r="A20" s="488" t="s">
        <v>23</v>
      </c>
      <c r="B20" s="257" t="s">
        <v>24</v>
      </c>
      <c r="C20" s="412">
        <v>0.93700000000000006</v>
      </c>
      <c r="D20" s="412">
        <v>0.95199999999999996</v>
      </c>
      <c r="E20" s="538">
        <f t="shared" si="0"/>
        <v>1.4999999999999902</v>
      </c>
      <c r="F20" s="409"/>
      <c r="G20" s="410"/>
    </row>
    <row r="21" spans="1:7" ht="20.149999999999999" customHeight="1" x14ac:dyDescent="0.25">
      <c r="A21" s="488" t="s">
        <v>25</v>
      </c>
      <c r="B21" s="257" t="s">
        <v>26</v>
      </c>
      <c r="C21" s="412">
        <v>5.76</v>
      </c>
      <c r="D21" s="412">
        <v>3.2010000000000001</v>
      </c>
      <c r="E21" s="538">
        <f t="shared" si="0"/>
        <v>-255.89999999999998</v>
      </c>
      <c r="F21" s="409"/>
      <c r="G21" s="410"/>
    </row>
    <row r="22" spans="1:7" ht="20.149999999999999" customHeight="1" x14ac:dyDescent="0.25">
      <c r="A22" s="488" t="s">
        <v>27</v>
      </c>
      <c r="B22" s="257" t="s">
        <v>28</v>
      </c>
      <c r="C22" s="412">
        <v>2.194</v>
      </c>
      <c r="D22" s="412">
        <v>2.3980000000000001</v>
      </c>
      <c r="E22" s="538">
        <f t="shared" si="0"/>
        <v>20.40000000000002</v>
      </c>
      <c r="F22" s="409"/>
      <c r="G22" s="410"/>
    </row>
    <row r="23" spans="1:7" ht="20.149999999999999" customHeight="1" x14ac:dyDescent="0.25">
      <c r="A23" s="488" t="s">
        <v>29</v>
      </c>
      <c r="B23" s="257" t="s">
        <v>30</v>
      </c>
      <c r="C23" s="412">
        <v>4.2329999999999997</v>
      </c>
      <c r="D23" s="412">
        <v>4.0510000000000002</v>
      </c>
      <c r="E23" s="538">
        <f t="shared" si="0"/>
        <v>-18.19999999999995</v>
      </c>
      <c r="F23" s="409"/>
      <c r="G23" s="410"/>
    </row>
    <row r="24" spans="1:7" ht="20.149999999999999" customHeight="1" x14ac:dyDescent="0.25">
      <c r="A24" s="488" t="s">
        <v>31</v>
      </c>
      <c r="B24" s="257" t="s">
        <v>32</v>
      </c>
      <c r="C24" s="412">
        <v>1.054</v>
      </c>
      <c r="D24" s="412">
        <v>1.1120000000000001</v>
      </c>
      <c r="E24" s="538">
        <f t="shared" si="0"/>
        <v>5.8000000000000052</v>
      </c>
      <c r="F24" s="409"/>
      <c r="G24" s="410"/>
    </row>
    <row r="25" spans="1:7" ht="20.149999999999999" customHeight="1" x14ac:dyDescent="0.25">
      <c r="A25" s="488" t="s">
        <v>33</v>
      </c>
      <c r="B25" s="257" t="s">
        <v>34</v>
      </c>
      <c r="C25" s="412">
        <v>0.79800000000000004</v>
      </c>
      <c r="D25" s="412">
        <v>0.91600000000000004</v>
      </c>
      <c r="E25" s="538">
        <f t="shared" si="0"/>
        <v>11.799999999999999</v>
      </c>
      <c r="F25" s="409"/>
      <c r="G25" s="410"/>
    </row>
    <row r="26" spans="1:7" ht="20.149999999999999" customHeight="1" x14ac:dyDescent="0.25">
      <c r="A26" s="488" t="s">
        <v>35</v>
      </c>
      <c r="B26" s="257" t="s">
        <v>36</v>
      </c>
      <c r="C26" s="412">
        <v>7.0659999999999998</v>
      </c>
      <c r="D26" s="412">
        <v>6.1890000000000001</v>
      </c>
      <c r="E26" s="538">
        <f t="shared" si="0"/>
        <v>-87.699999999999974</v>
      </c>
      <c r="F26" s="409"/>
      <c r="G26" s="410"/>
    </row>
    <row r="27" spans="1:7" ht="20.149999999999999" customHeight="1" x14ac:dyDescent="0.25">
      <c r="A27" s="488" t="s">
        <v>37</v>
      </c>
      <c r="B27" s="257" t="s">
        <v>38</v>
      </c>
      <c r="C27" s="412">
        <v>4.556</v>
      </c>
      <c r="D27" s="412">
        <v>4.8879999999999999</v>
      </c>
      <c r="E27" s="538">
        <f t="shared" si="0"/>
        <v>33.199999999999989</v>
      </c>
      <c r="F27" s="409"/>
      <c r="G27" s="410"/>
    </row>
    <row r="28" spans="1:7" ht="20.149999999999999" customHeight="1" x14ac:dyDescent="0.25">
      <c r="A28" s="488" t="s">
        <v>39</v>
      </c>
      <c r="B28" s="257" t="s">
        <v>40</v>
      </c>
      <c r="C28" s="412">
        <v>3.3330000000000002</v>
      </c>
      <c r="D28" s="412">
        <v>4.1859999999999999</v>
      </c>
      <c r="E28" s="538">
        <f t="shared" si="0"/>
        <v>85.299999999999983</v>
      </c>
      <c r="F28" s="409"/>
      <c r="G28" s="410"/>
    </row>
    <row r="29" spans="1:7" ht="20.149999999999999" customHeight="1" x14ac:dyDescent="0.25">
      <c r="A29" s="488" t="s">
        <v>41</v>
      </c>
      <c r="B29" s="257" t="s">
        <v>42</v>
      </c>
      <c r="C29" s="412">
        <v>5.0629999999999997</v>
      </c>
      <c r="D29" s="412">
        <v>4.2380000000000004</v>
      </c>
      <c r="E29" s="538">
        <f t="shared" si="0"/>
        <v>-82.499999999999929</v>
      </c>
      <c r="F29" s="409"/>
      <c r="G29" s="410"/>
    </row>
    <row r="30" spans="1:7" ht="20.149999999999999" customHeight="1" x14ac:dyDescent="0.25">
      <c r="A30" s="488" t="s">
        <v>43</v>
      </c>
      <c r="B30" s="257" t="s">
        <v>44</v>
      </c>
      <c r="C30" s="412">
        <v>0.30199999999999999</v>
      </c>
      <c r="D30" s="412">
        <v>0.29299999999999998</v>
      </c>
      <c r="E30" s="538">
        <f t="shared" si="0"/>
        <v>-0.9000000000000008</v>
      </c>
      <c r="F30" s="409"/>
      <c r="G30" s="410"/>
    </row>
    <row r="31" spans="1:7" ht="20.149999999999999" customHeight="1" x14ac:dyDescent="0.25">
      <c r="A31" s="488" t="s">
        <v>45</v>
      </c>
      <c r="B31" s="257" t="s">
        <v>46</v>
      </c>
      <c r="C31" s="412">
        <v>2.645</v>
      </c>
      <c r="D31" s="412">
        <v>2.6989999999999998</v>
      </c>
      <c r="E31" s="538">
        <f t="shared" si="0"/>
        <v>5.3999999999999826</v>
      </c>
      <c r="F31" s="409"/>
      <c r="G31" s="410"/>
    </row>
    <row r="32" spans="1:7" ht="20.149999999999999" customHeight="1" x14ac:dyDescent="0.25">
      <c r="A32" s="488" t="s">
        <v>47</v>
      </c>
      <c r="B32" s="257" t="s">
        <v>48</v>
      </c>
      <c r="C32" s="412">
        <v>15.164</v>
      </c>
      <c r="D32" s="412">
        <v>16.035</v>
      </c>
      <c r="E32" s="538">
        <f t="shared" si="0"/>
        <v>87.100000000000051</v>
      </c>
      <c r="F32" s="409"/>
      <c r="G32" s="410"/>
    </row>
    <row r="33" spans="1:7" ht="20.149999999999999" customHeight="1" x14ac:dyDescent="0.25">
      <c r="A33" s="488" t="s">
        <v>49</v>
      </c>
      <c r="B33" s="257" t="s">
        <v>50</v>
      </c>
      <c r="C33" s="412">
        <v>2.4929999999999999</v>
      </c>
      <c r="D33" s="412">
        <v>2.3359999999999999</v>
      </c>
      <c r="E33" s="538">
        <f t="shared" si="0"/>
        <v>-15.700000000000003</v>
      </c>
      <c r="F33" s="409"/>
      <c r="G33" s="410"/>
    </row>
    <row r="34" spans="1:7" ht="20.149999999999999" customHeight="1" x14ac:dyDescent="0.25">
      <c r="A34" s="488" t="s">
        <v>51</v>
      </c>
      <c r="B34" s="257" t="s">
        <v>52</v>
      </c>
      <c r="C34" s="412">
        <v>3.6520000000000001</v>
      </c>
      <c r="D34" s="412">
        <v>2.4780000000000002</v>
      </c>
      <c r="E34" s="538">
        <f t="shared" si="0"/>
        <v>-117.39999999999999</v>
      </c>
      <c r="F34" s="409"/>
      <c r="G34" s="410"/>
    </row>
    <row r="35" spans="1:7" ht="20.149999999999999" customHeight="1" x14ac:dyDescent="0.25">
      <c r="A35" s="488" t="s">
        <v>53</v>
      </c>
      <c r="B35" s="257" t="s">
        <v>54</v>
      </c>
      <c r="C35" s="412">
        <v>0.50800000000000001</v>
      </c>
      <c r="D35" s="412">
        <v>0.55700000000000005</v>
      </c>
      <c r="E35" s="538">
        <f t="shared" si="0"/>
        <v>4.9000000000000039</v>
      </c>
      <c r="F35" s="409"/>
      <c r="G35" s="410"/>
    </row>
    <row r="36" spans="1:7" ht="20.149999999999999" customHeight="1" x14ac:dyDescent="0.25">
      <c r="A36" s="488" t="s">
        <v>55</v>
      </c>
      <c r="B36" s="257" t="s">
        <v>56</v>
      </c>
      <c r="C36" s="412">
        <v>1.097</v>
      </c>
      <c r="D36" s="412">
        <v>3.4380000000000002</v>
      </c>
      <c r="E36" s="538">
        <f t="shared" si="0"/>
        <v>234.10000000000002</v>
      </c>
      <c r="F36" s="409"/>
      <c r="G36" s="410"/>
    </row>
    <row r="37" spans="1:7" ht="20.149999999999999" customHeight="1" x14ac:dyDescent="0.25">
      <c r="A37" s="488" t="s">
        <v>57</v>
      </c>
      <c r="B37" s="257" t="s">
        <v>58</v>
      </c>
      <c r="C37" s="412">
        <v>2.3570000000000002</v>
      </c>
      <c r="D37" s="412">
        <v>2.581</v>
      </c>
      <c r="E37" s="538">
        <f t="shared" si="0"/>
        <v>22.399999999999977</v>
      </c>
      <c r="F37" s="409"/>
      <c r="G37" s="410"/>
    </row>
    <row r="38" spans="1:7" ht="20.149999999999999" customHeight="1" x14ac:dyDescent="0.25">
      <c r="A38" s="488" t="s">
        <v>59</v>
      </c>
      <c r="B38" s="257" t="s">
        <v>60</v>
      </c>
      <c r="C38" s="412">
        <v>4.4480000000000004</v>
      </c>
      <c r="D38" s="412">
        <v>7.3120000000000003</v>
      </c>
      <c r="E38" s="538">
        <f t="shared" si="0"/>
        <v>286.39999999999998</v>
      </c>
      <c r="F38" s="409"/>
      <c r="G38" s="410"/>
    </row>
    <row r="39" spans="1:7" ht="20.149999999999999" customHeight="1" thickBot="1" x14ac:dyDescent="0.3">
      <c r="A39" s="488" t="s">
        <v>61</v>
      </c>
      <c r="B39" s="257" t="s">
        <v>62</v>
      </c>
      <c r="C39" s="412">
        <v>2.21</v>
      </c>
      <c r="D39" s="412">
        <v>1.7290000000000001</v>
      </c>
      <c r="E39" s="538">
        <f t="shared" si="0"/>
        <v>-48.099999999999987</v>
      </c>
      <c r="F39" s="409"/>
      <c r="G39" s="410"/>
    </row>
    <row r="40" spans="1:7" ht="20.149999999999999" customHeight="1" thickBot="1" x14ac:dyDescent="0.3">
      <c r="A40" s="151"/>
      <c r="B40" s="152" t="s">
        <v>10</v>
      </c>
      <c r="C40" s="380">
        <v>3.617</v>
      </c>
      <c r="D40" s="380">
        <v>3.698</v>
      </c>
      <c r="E40" s="365">
        <f t="shared" si="0"/>
        <v>8.0999999999999961</v>
      </c>
      <c r="F40" s="409"/>
      <c r="G40" s="410"/>
    </row>
    <row r="41" spans="1:7" ht="20.149999999999999" customHeight="1" x14ac:dyDescent="0.25">
      <c r="G41" s="410"/>
    </row>
    <row r="42" spans="1:7" ht="20.149999999999999" customHeight="1" x14ac:dyDescent="0.25">
      <c r="A42" s="539" t="s">
        <v>317</v>
      </c>
      <c r="B42" s="539"/>
      <c r="C42" s="539"/>
      <c r="D42" s="539"/>
      <c r="E42" s="539"/>
      <c r="G42" s="410"/>
    </row>
    <row r="43" spans="1:7" ht="20.149999999999999" customHeight="1" thickBot="1" x14ac:dyDescent="0.3">
      <c r="A43" s="425"/>
      <c r="B43" s="425"/>
      <c r="C43" s="425"/>
      <c r="D43" s="425"/>
      <c r="E43" s="425"/>
      <c r="G43" s="410"/>
    </row>
    <row r="44" spans="1:7" ht="20.149999999999999" customHeight="1" thickBot="1" x14ac:dyDescent="0.3">
      <c r="A44" s="259" t="s">
        <v>1</v>
      </c>
      <c r="B44" s="489" t="s">
        <v>12</v>
      </c>
      <c r="C44" s="611" t="s">
        <v>316</v>
      </c>
      <c r="D44" s="612"/>
      <c r="E44" s="613"/>
      <c r="G44" s="410"/>
    </row>
    <row r="45" spans="1:7" ht="20.149999999999999" customHeight="1" thickBot="1" x14ac:dyDescent="0.3">
      <c r="A45" s="263"/>
      <c r="B45" s="288"/>
      <c r="C45" s="34">
        <v>2017</v>
      </c>
      <c r="D45" s="34">
        <v>2018</v>
      </c>
      <c r="E45" s="14" t="s">
        <v>197</v>
      </c>
      <c r="G45" s="410"/>
    </row>
    <row r="46" spans="1:7" ht="18.75" customHeight="1" x14ac:dyDescent="0.25">
      <c r="A46" s="487" t="s">
        <v>6</v>
      </c>
      <c r="B46" s="257" t="s">
        <v>64</v>
      </c>
      <c r="C46" s="412">
        <v>1.413</v>
      </c>
      <c r="D46" s="412">
        <v>1.351</v>
      </c>
      <c r="E46" s="538">
        <f t="shared" ref="E46:E80" si="1">+(D46-C46)*100</f>
        <v>-6.2000000000000055</v>
      </c>
      <c r="F46" s="409"/>
      <c r="G46" s="410"/>
    </row>
    <row r="47" spans="1:7" ht="20.149999999999999" customHeight="1" x14ac:dyDescent="0.25">
      <c r="A47" s="488" t="s">
        <v>8</v>
      </c>
      <c r="B47" s="257" t="s">
        <v>65</v>
      </c>
      <c r="C47" s="412">
        <v>1.506</v>
      </c>
      <c r="D47" s="412">
        <v>1.569</v>
      </c>
      <c r="E47" s="538">
        <f t="shared" si="1"/>
        <v>6.2999999999999945</v>
      </c>
      <c r="F47" s="409"/>
      <c r="G47" s="410"/>
    </row>
    <row r="48" spans="1:7" ht="20.149999999999999" customHeight="1" x14ac:dyDescent="0.25">
      <c r="A48" s="488" t="s">
        <v>15</v>
      </c>
      <c r="B48" s="257" t="s">
        <v>66</v>
      </c>
      <c r="C48" s="412">
        <v>1.296</v>
      </c>
      <c r="D48" s="412">
        <v>1.4330000000000001</v>
      </c>
      <c r="E48" s="538">
        <f t="shared" si="1"/>
        <v>13.700000000000001</v>
      </c>
      <c r="F48" s="409"/>
      <c r="G48" s="410"/>
    </row>
    <row r="49" spans="1:7" ht="20.149999999999999" customHeight="1" x14ac:dyDescent="0.25">
      <c r="A49" s="488" t="s">
        <v>17</v>
      </c>
      <c r="B49" s="257" t="s">
        <v>67</v>
      </c>
      <c r="C49" s="412">
        <v>1.3149999999999999</v>
      </c>
      <c r="D49" s="412">
        <v>1.2649999999999999</v>
      </c>
      <c r="E49" s="538">
        <f t="shared" si="1"/>
        <v>-5.0000000000000044</v>
      </c>
      <c r="F49" s="409"/>
      <c r="G49" s="410"/>
    </row>
    <row r="50" spans="1:7" ht="20.149999999999999" customHeight="1" x14ac:dyDescent="0.25">
      <c r="A50" s="488" t="s">
        <v>19</v>
      </c>
      <c r="B50" s="257" t="s">
        <v>68</v>
      </c>
      <c r="C50" s="412">
        <v>1.0640000000000001</v>
      </c>
      <c r="D50" s="412">
        <v>1.1100000000000001</v>
      </c>
      <c r="E50" s="538">
        <f t="shared" si="1"/>
        <v>4.6000000000000041</v>
      </c>
      <c r="F50" s="409"/>
      <c r="G50" s="410"/>
    </row>
    <row r="51" spans="1:7" ht="20.149999999999999" customHeight="1" x14ac:dyDescent="0.25">
      <c r="A51" s="488" t="s">
        <v>21</v>
      </c>
      <c r="B51" s="257" t="s">
        <v>69</v>
      </c>
      <c r="C51" s="412">
        <v>0.60799999999999998</v>
      </c>
      <c r="D51" s="412">
        <v>0.63700000000000001</v>
      </c>
      <c r="E51" s="538">
        <f t="shared" si="1"/>
        <v>2.9000000000000026</v>
      </c>
      <c r="F51" s="409"/>
      <c r="G51" s="410"/>
    </row>
    <row r="52" spans="1:7" ht="20.149999999999999" customHeight="1" x14ac:dyDescent="0.25">
      <c r="A52" s="488" t="s">
        <v>23</v>
      </c>
      <c r="B52" s="257" t="s">
        <v>70</v>
      </c>
      <c r="C52" s="412">
        <v>0.38500000000000001</v>
      </c>
      <c r="D52" s="412">
        <v>0.39</v>
      </c>
      <c r="E52" s="538">
        <f t="shared" si="1"/>
        <v>0.50000000000000044</v>
      </c>
      <c r="F52" s="409"/>
      <c r="G52" s="410"/>
    </row>
    <row r="53" spans="1:7" ht="20.149999999999999" customHeight="1" x14ac:dyDescent="0.25">
      <c r="A53" s="488" t="s">
        <v>25</v>
      </c>
      <c r="B53" s="257" t="s">
        <v>71</v>
      </c>
      <c r="C53" s="412">
        <v>1.018</v>
      </c>
      <c r="D53" s="412">
        <v>0.89800000000000002</v>
      </c>
      <c r="E53" s="538">
        <f t="shared" si="1"/>
        <v>-12</v>
      </c>
      <c r="F53" s="409"/>
      <c r="G53" s="410"/>
    </row>
    <row r="54" spans="1:7" ht="20.149999999999999" customHeight="1" x14ac:dyDescent="0.25">
      <c r="A54" s="488" t="s">
        <v>27</v>
      </c>
      <c r="B54" s="257" t="s">
        <v>72</v>
      </c>
      <c r="C54" s="412">
        <v>1.474</v>
      </c>
      <c r="D54" s="412">
        <v>1.4690000000000001</v>
      </c>
      <c r="E54" s="538">
        <f t="shared" si="1"/>
        <v>-0.49999999999998934</v>
      </c>
      <c r="F54" s="409"/>
      <c r="G54" s="410"/>
    </row>
    <row r="55" spans="1:7" ht="20.149999999999999" customHeight="1" x14ac:dyDescent="0.25">
      <c r="A55" s="488" t="s">
        <v>29</v>
      </c>
      <c r="B55" s="257" t="s">
        <v>73</v>
      </c>
      <c r="C55" s="412">
        <v>1.8660000000000001</v>
      </c>
      <c r="D55" s="412">
        <v>1.617</v>
      </c>
      <c r="E55" s="538">
        <f t="shared" si="1"/>
        <v>-24.900000000000013</v>
      </c>
      <c r="F55" s="409"/>
      <c r="G55" s="410"/>
    </row>
    <row r="56" spans="1:7" ht="20.149999999999999" customHeight="1" x14ac:dyDescent="0.25">
      <c r="A56" s="488" t="s">
        <v>31</v>
      </c>
      <c r="B56" s="257" t="s">
        <v>74</v>
      </c>
      <c r="C56" s="412">
        <v>2.93</v>
      </c>
      <c r="D56" s="412">
        <v>3.0819999999999999</v>
      </c>
      <c r="E56" s="538">
        <f t="shared" si="1"/>
        <v>15.199999999999969</v>
      </c>
      <c r="F56" s="409"/>
      <c r="G56" s="410"/>
    </row>
    <row r="57" spans="1:7" ht="20.149999999999999" customHeight="1" x14ac:dyDescent="0.25">
      <c r="A57" s="488" t="s">
        <v>33</v>
      </c>
      <c r="B57" s="257" t="s">
        <v>75</v>
      </c>
      <c r="C57" s="412">
        <v>2.536</v>
      </c>
      <c r="D57" s="412">
        <v>2.5670000000000002</v>
      </c>
      <c r="E57" s="538">
        <f t="shared" si="1"/>
        <v>3.1000000000000139</v>
      </c>
      <c r="F57" s="409"/>
      <c r="G57" s="410"/>
    </row>
    <row r="58" spans="1:7" ht="20.149999999999999" customHeight="1" x14ac:dyDescent="0.25">
      <c r="A58" s="488" t="s">
        <v>35</v>
      </c>
      <c r="B58" s="257" t="s">
        <v>76</v>
      </c>
      <c r="C58" s="412">
        <v>1.5469999999999999</v>
      </c>
      <c r="D58" s="412">
        <v>1.446</v>
      </c>
      <c r="E58" s="538">
        <f t="shared" si="1"/>
        <v>-10.099999999999998</v>
      </c>
      <c r="F58" s="409"/>
      <c r="G58" s="410"/>
    </row>
    <row r="59" spans="1:7" ht="20.149999999999999" customHeight="1" x14ac:dyDescent="0.25">
      <c r="A59" s="488" t="s">
        <v>37</v>
      </c>
      <c r="B59" s="257" t="s">
        <v>77</v>
      </c>
      <c r="C59" s="412">
        <v>2.1579999999999999</v>
      </c>
      <c r="D59" s="412">
        <v>2.2200000000000002</v>
      </c>
      <c r="E59" s="538">
        <f t="shared" si="1"/>
        <v>6.2000000000000277</v>
      </c>
      <c r="F59" s="409"/>
      <c r="G59" s="410"/>
    </row>
    <row r="60" spans="1:7" ht="20.149999999999999" customHeight="1" x14ac:dyDescent="0.25">
      <c r="A60" s="488" t="s">
        <v>39</v>
      </c>
      <c r="B60" s="257" t="s">
        <v>78</v>
      </c>
      <c r="C60" s="412">
        <v>1.6559999999999999</v>
      </c>
      <c r="D60" s="412">
        <v>1.548</v>
      </c>
      <c r="E60" s="538">
        <f t="shared" si="1"/>
        <v>-10.799999999999986</v>
      </c>
      <c r="F60" s="409"/>
      <c r="G60" s="410"/>
    </row>
    <row r="61" spans="1:7" ht="20.149999999999999" customHeight="1" x14ac:dyDescent="0.25">
      <c r="A61" s="488" t="s">
        <v>41</v>
      </c>
      <c r="B61" s="257" t="s">
        <v>79</v>
      </c>
      <c r="C61" s="412">
        <v>1.4690000000000001</v>
      </c>
      <c r="D61" s="412">
        <v>1.4650000000000001</v>
      </c>
      <c r="E61" s="538">
        <f t="shared" si="1"/>
        <v>-0.40000000000000036</v>
      </c>
      <c r="F61" s="409"/>
      <c r="G61" s="410"/>
    </row>
    <row r="62" spans="1:7" ht="20.149999999999999" customHeight="1" x14ac:dyDescent="0.25">
      <c r="A62" s="488" t="s">
        <v>43</v>
      </c>
      <c r="B62" s="257" t="s">
        <v>80</v>
      </c>
      <c r="C62" s="412">
        <v>1.1080000000000001</v>
      </c>
      <c r="D62" s="412">
        <v>1.286</v>
      </c>
      <c r="E62" s="538">
        <f t="shared" si="1"/>
        <v>17.799999999999994</v>
      </c>
      <c r="F62" s="409"/>
      <c r="G62" s="410"/>
    </row>
    <row r="63" spans="1:7" ht="20.149999999999999" customHeight="1" x14ac:dyDescent="0.25">
      <c r="A63" s="488" t="s">
        <v>45</v>
      </c>
      <c r="B63" s="257" t="s">
        <v>81</v>
      </c>
      <c r="C63" s="412">
        <v>0.76200000000000001</v>
      </c>
      <c r="D63" s="412">
        <v>1.103</v>
      </c>
      <c r="E63" s="538">
        <f t="shared" si="1"/>
        <v>34.099999999999994</v>
      </c>
      <c r="F63" s="409"/>
      <c r="G63" s="410"/>
    </row>
    <row r="64" spans="1:7" ht="20.149999999999999" customHeight="1" x14ac:dyDescent="0.25">
      <c r="A64" s="488" t="s">
        <v>47</v>
      </c>
      <c r="B64" s="257" t="s">
        <v>82</v>
      </c>
      <c r="C64" s="412">
        <v>0.96699999999999997</v>
      </c>
      <c r="D64" s="412">
        <v>1.0960000000000001</v>
      </c>
      <c r="E64" s="538">
        <f t="shared" si="1"/>
        <v>12.900000000000011</v>
      </c>
      <c r="F64" s="409"/>
      <c r="G64" s="410"/>
    </row>
    <row r="65" spans="1:7" ht="20.149999999999999" customHeight="1" x14ac:dyDescent="0.25">
      <c r="A65" s="488" t="s">
        <v>49</v>
      </c>
      <c r="B65" s="257" t="s">
        <v>83</v>
      </c>
      <c r="C65" s="412">
        <v>9.8710000000000004</v>
      </c>
      <c r="D65" s="412">
        <v>6.7270000000000003</v>
      </c>
      <c r="E65" s="538">
        <f t="shared" si="1"/>
        <v>-314.40000000000003</v>
      </c>
      <c r="F65" s="409"/>
      <c r="G65" s="410"/>
    </row>
    <row r="66" spans="1:7" ht="20.149999999999999" customHeight="1" x14ac:dyDescent="0.25">
      <c r="A66" s="488" t="s">
        <v>51</v>
      </c>
      <c r="B66" s="257" t="s">
        <v>85</v>
      </c>
      <c r="C66" s="412">
        <v>1.4259999999999999</v>
      </c>
      <c r="D66" s="412">
        <v>1.681</v>
      </c>
      <c r="E66" s="538">
        <f t="shared" si="1"/>
        <v>25.500000000000011</v>
      </c>
      <c r="F66" s="409"/>
      <c r="G66" s="410"/>
    </row>
    <row r="67" spans="1:7" ht="20.149999999999999" customHeight="1" x14ac:dyDescent="0.25">
      <c r="A67" s="488" t="s">
        <v>53</v>
      </c>
      <c r="B67" s="257" t="s">
        <v>86</v>
      </c>
      <c r="C67" s="412">
        <v>1.353</v>
      </c>
      <c r="D67" s="412">
        <v>1.758</v>
      </c>
      <c r="E67" s="538">
        <f t="shared" si="1"/>
        <v>40.5</v>
      </c>
      <c r="F67" s="409"/>
      <c r="G67" s="410"/>
    </row>
    <row r="68" spans="1:7" ht="20.149999999999999" customHeight="1" x14ac:dyDescent="0.25">
      <c r="A68" s="488" t="s">
        <v>55</v>
      </c>
      <c r="B68" s="257" t="s">
        <v>87</v>
      </c>
      <c r="C68" s="412">
        <v>1.3109999999999999</v>
      </c>
      <c r="D68" s="412">
        <v>1.833</v>
      </c>
      <c r="E68" s="538">
        <f t="shared" si="1"/>
        <v>52.2</v>
      </c>
      <c r="F68" s="409"/>
      <c r="G68" s="410"/>
    </row>
    <row r="69" spans="1:7" ht="20.149999999999999" customHeight="1" x14ac:dyDescent="0.25">
      <c r="A69" s="488" t="s">
        <v>57</v>
      </c>
      <c r="B69" s="257" t="s">
        <v>88</v>
      </c>
      <c r="C69" s="412">
        <v>2.6360000000000001</v>
      </c>
      <c r="D69" s="412">
        <v>2.387</v>
      </c>
      <c r="E69" s="538">
        <f t="shared" si="1"/>
        <v>-24.900000000000013</v>
      </c>
      <c r="F69" s="409"/>
      <c r="G69" s="410"/>
    </row>
    <row r="70" spans="1:7" ht="20.149999999999999" customHeight="1" x14ac:dyDescent="0.25">
      <c r="A70" s="488" t="s">
        <v>59</v>
      </c>
      <c r="B70" s="257" t="s">
        <v>89</v>
      </c>
      <c r="C70" s="412">
        <v>1.708</v>
      </c>
      <c r="D70" s="412">
        <v>1.726</v>
      </c>
      <c r="E70" s="538">
        <f t="shared" si="1"/>
        <v>1.8000000000000016</v>
      </c>
      <c r="F70" s="409"/>
      <c r="G70" s="410"/>
    </row>
    <row r="71" spans="1:7" ht="20.149999999999999" customHeight="1" x14ac:dyDescent="0.25">
      <c r="A71" s="488" t="s">
        <v>61</v>
      </c>
      <c r="B71" s="257" t="s">
        <v>90</v>
      </c>
      <c r="C71" s="412">
        <v>1.3029999999999999</v>
      </c>
      <c r="D71" s="412">
        <v>1.21</v>
      </c>
      <c r="E71" s="538">
        <f t="shared" si="1"/>
        <v>-9.2999999999999972</v>
      </c>
      <c r="F71" s="409"/>
      <c r="G71" s="410"/>
    </row>
    <row r="72" spans="1:7" ht="20.149999999999999" customHeight="1" x14ac:dyDescent="0.25">
      <c r="A72" s="488" t="s">
        <v>91</v>
      </c>
      <c r="B72" s="257" t="s">
        <v>92</v>
      </c>
      <c r="C72" s="412">
        <v>2.71</v>
      </c>
      <c r="D72" s="412">
        <v>3.0110000000000001</v>
      </c>
      <c r="E72" s="538">
        <f t="shared" si="1"/>
        <v>30.100000000000016</v>
      </c>
      <c r="F72" s="409"/>
      <c r="G72" s="410"/>
    </row>
    <row r="73" spans="1:7" ht="20.149999999999999" customHeight="1" x14ac:dyDescent="0.25">
      <c r="A73" s="488" t="s">
        <v>93</v>
      </c>
      <c r="B73" s="257" t="s">
        <v>94</v>
      </c>
      <c r="C73" s="412">
        <v>1.583</v>
      </c>
      <c r="D73" s="412">
        <v>2.319</v>
      </c>
      <c r="E73" s="538">
        <f t="shared" si="1"/>
        <v>73.599999999999994</v>
      </c>
      <c r="F73" s="409"/>
      <c r="G73" s="410"/>
    </row>
    <row r="74" spans="1:7" ht="20.149999999999999" customHeight="1" x14ac:dyDescent="0.25">
      <c r="A74" s="488" t="s">
        <v>95</v>
      </c>
      <c r="B74" s="257" t="s">
        <v>96</v>
      </c>
      <c r="C74" s="412">
        <v>0.69799999999999995</v>
      </c>
      <c r="D74" s="412">
        <v>0.63100000000000001</v>
      </c>
      <c r="E74" s="538">
        <f t="shared" si="1"/>
        <v>-6.6999999999999948</v>
      </c>
      <c r="F74" s="409"/>
      <c r="G74" s="410"/>
    </row>
    <row r="75" spans="1:7" ht="20.149999999999999" customHeight="1" x14ac:dyDescent="0.25">
      <c r="A75" s="488" t="s">
        <v>99</v>
      </c>
      <c r="B75" s="257" t="s">
        <v>98</v>
      </c>
      <c r="C75" s="412">
        <v>1.276</v>
      </c>
      <c r="D75" s="412">
        <v>1.508</v>
      </c>
      <c r="E75" s="538">
        <f t="shared" si="1"/>
        <v>23.2</v>
      </c>
      <c r="F75" s="409"/>
      <c r="G75" s="410"/>
    </row>
    <row r="76" spans="1:7" ht="20.149999999999999" customHeight="1" x14ac:dyDescent="0.25">
      <c r="A76" s="488" t="s">
        <v>101</v>
      </c>
      <c r="B76" s="257" t="s">
        <v>100</v>
      </c>
      <c r="C76" s="412">
        <v>2.3210000000000002</v>
      </c>
      <c r="D76" s="412">
        <v>2.3519999999999999</v>
      </c>
      <c r="E76" s="538">
        <f t="shared" si="1"/>
        <v>3.0999999999999694</v>
      </c>
      <c r="F76" s="409"/>
      <c r="G76" s="410"/>
    </row>
    <row r="77" spans="1:7" ht="20.149999999999999" customHeight="1" x14ac:dyDescent="0.25">
      <c r="A77" s="488" t="s">
        <v>101</v>
      </c>
      <c r="B77" s="257" t="s">
        <v>102</v>
      </c>
      <c r="C77" s="412">
        <v>1.597</v>
      </c>
      <c r="D77" s="412">
        <v>1.5409999999999999</v>
      </c>
      <c r="E77" s="538">
        <f t="shared" si="1"/>
        <v>-5.600000000000005</v>
      </c>
      <c r="F77" s="409"/>
      <c r="G77" s="410"/>
    </row>
    <row r="78" spans="1:7" ht="20.149999999999999" customHeight="1" x14ac:dyDescent="0.25">
      <c r="A78" s="488" t="s">
        <v>103</v>
      </c>
      <c r="B78" s="257" t="s">
        <v>104</v>
      </c>
      <c r="C78" s="412">
        <v>1.605</v>
      </c>
      <c r="D78" s="412">
        <v>1.667</v>
      </c>
      <c r="E78" s="538">
        <f t="shared" si="1"/>
        <v>6.2000000000000055</v>
      </c>
      <c r="F78" s="409"/>
      <c r="G78" s="410"/>
    </row>
    <row r="79" spans="1:7" ht="20.149999999999999" customHeight="1" thickBot="1" x14ac:dyDescent="0.3">
      <c r="A79" s="488" t="s">
        <v>105</v>
      </c>
      <c r="B79" s="257" t="s">
        <v>106</v>
      </c>
      <c r="C79" s="412">
        <v>0.72899999999999998</v>
      </c>
      <c r="D79" s="412">
        <v>0.83799999999999997</v>
      </c>
      <c r="E79" s="538">
        <f t="shared" si="1"/>
        <v>10.899999999999999</v>
      </c>
      <c r="F79" s="409"/>
      <c r="G79" s="410"/>
    </row>
    <row r="80" spans="1:7" ht="20.149999999999999" customHeight="1" thickBot="1" x14ac:dyDescent="0.3">
      <c r="A80" s="89"/>
      <c r="B80" s="38" t="s">
        <v>10</v>
      </c>
      <c r="C80" s="380">
        <v>1.6120000000000001</v>
      </c>
      <c r="D80" s="380">
        <v>1.631</v>
      </c>
      <c r="E80" s="365">
        <f t="shared" si="1"/>
        <v>1.8999999999999906</v>
      </c>
      <c r="F80" s="409"/>
      <c r="G80" s="410"/>
    </row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</sheetData>
  <mergeCells count="3">
    <mergeCell ref="C4:E4"/>
    <mergeCell ref="C12:E12"/>
    <mergeCell ref="C44:E44"/>
  </mergeCells>
  <conditionalFormatting sqref="G6:G80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4004-911A-448E-8DB3-4067B82BED34}">
  <dimension ref="A1:G218"/>
  <sheetViews>
    <sheetView view="pageBreakPreview" zoomScale="80" zoomScaleNormal="85" zoomScaleSheetLayoutView="80" workbookViewId="0">
      <selection sqref="A1:E1"/>
    </sheetView>
  </sheetViews>
  <sheetFormatPr defaultColWidth="9.1796875" defaultRowHeight="12.5" x14ac:dyDescent="0.25"/>
  <cols>
    <col min="1" max="1" width="4.1796875" style="132" customWidth="1"/>
    <col min="2" max="2" width="36" style="132" customWidth="1"/>
    <col min="3" max="3" width="17.453125" style="132" customWidth="1"/>
    <col min="4" max="4" width="17.26953125" style="132" customWidth="1"/>
    <col min="5" max="5" width="17" style="132" customWidth="1"/>
    <col min="6" max="16384" width="9.1796875" style="132"/>
  </cols>
  <sheetData>
    <row r="1" spans="1:7" ht="20.149999999999999" customHeight="1" x14ac:dyDescent="0.25">
      <c r="A1" s="572" t="s">
        <v>237</v>
      </c>
      <c r="B1" s="572"/>
      <c r="C1" s="572"/>
      <c r="D1" s="572"/>
      <c r="E1" s="572"/>
    </row>
    <row r="2" spans="1:7" ht="20.149999999999999" customHeight="1" x14ac:dyDescent="0.25">
      <c r="A2" s="345"/>
      <c r="B2" s="345"/>
      <c r="C2" s="345"/>
      <c r="D2" s="345"/>
      <c r="E2" s="345"/>
    </row>
    <row r="3" spans="1:7" ht="20.149999999999999" customHeight="1" thickBot="1" x14ac:dyDescent="0.3">
      <c r="A3" s="157"/>
      <c r="B3" s="157"/>
      <c r="C3" s="157"/>
      <c r="D3" s="157"/>
      <c r="E3" s="157"/>
    </row>
    <row r="4" spans="1:7" ht="20.149999999999999" customHeight="1" thickBot="1" x14ac:dyDescent="0.3">
      <c r="A4" s="158" t="s">
        <v>1</v>
      </c>
      <c r="B4" s="159" t="s">
        <v>2</v>
      </c>
      <c r="C4" s="575" t="s">
        <v>237</v>
      </c>
      <c r="D4" s="614"/>
      <c r="E4" s="576"/>
    </row>
    <row r="5" spans="1:7" ht="20.149999999999999" customHeight="1" thickBot="1" x14ac:dyDescent="0.3">
      <c r="A5" s="165"/>
      <c r="B5" s="437"/>
      <c r="C5" s="34">
        <v>2017</v>
      </c>
      <c r="D5" s="34">
        <v>2018</v>
      </c>
      <c r="E5" s="14" t="s">
        <v>197</v>
      </c>
    </row>
    <row r="6" spans="1:7" ht="20.149999999999999" customHeight="1" x14ac:dyDescent="0.25">
      <c r="A6" s="438" t="s">
        <v>6</v>
      </c>
      <c r="B6" s="167" t="s">
        <v>7</v>
      </c>
      <c r="C6" s="439">
        <v>0.191</v>
      </c>
      <c r="D6" s="439">
        <v>0.21199999999999999</v>
      </c>
      <c r="E6" s="440">
        <f t="shared" ref="E6:E8" si="0">+(D6-C6)*100</f>
        <v>2.0999999999999992</v>
      </c>
      <c r="F6" s="441"/>
      <c r="G6" s="20"/>
    </row>
    <row r="7" spans="1:7" ht="20.149999999999999" customHeight="1" thickBot="1" x14ac:dyDescent="0.3">
      <c r="A7" s="442" t="s">
        <v>8</v>
      </c>
      <c r="B7" s="171" t="s">
        <v>9</v>
      </c>
      <c r="C7" s="443">
        <v>0.14199999999999999</v>
      </c>
      <c r="D7" s="443">
        <v>0.16</v>
      </c>
      <c r="E7" s="440">
        <f t="shared" si="0"/>
        <v>1.8000000000000016</v>
      </c>
      <c r="F7" s="441"/>
      <c r="G7" s="20"/>
    </row>
    <row r="8" spans="1:7" ht="20.149999999999999" customHeight="1" thickBot="1" x14ac:dyDescent="0.3">
      <c r="A8" s="125"/>
      <c r="B8" s="444" t="s">
        <v>142</v>
      </c>
      <c r="C8" s="222">
        <v>0.316</v>
      </c>
      <c r="D8" s="222">
        <v>0.17799999999999999</v>
      </c>
      <c r="E8" s="445">
        <f t="shared" si="0"/>
        <v>-13.8</v>
      </c>
      <c r="F8" s="441"/>
      <c r="G8" s="39"/>
    </row>
    <row r="9" spans="1:7" ht="20.149999999999999" customHeight="1" x14ac:dyDescent="0.25">
      <c r="A9" s="174"/>
      <c r="B9" s="164"/>
      <c r="G9" s="20"/>
    </row>
    <row r="10" spans="1:7" ht="20.149999999999999" customHeight="1" x14ac:dyDescent="0.25">
      <c r="A10" s="572" t="s">
        <v>238</v>
      </c>
      <c r="B10" s="572"/>
      <c r="C10" s="572"/>
      <c r="D10" s="572"/>
      <c r="E10" s="572"/>
      <c r="G10" s="20"/>
    </row>
    <row r="11" spans="1:7" ht="20.149999999999999" customHeight="1" thickBot="1" x14ac:dyDescent="0.3">
      <c r="A11" s="157"/>
      <c r="B11" s="157"/>
      <c r="C11" s="157"/>
      <c r="D11" s="157"/>
      <c r="E11" s="157"/>
      <c r="G11" s="20"/>
    </row>
    <row r="12" spans="1:7" ht="20.149999999999999" customHeight="1" thickBot="1" x14ac:dyDescent="0.3">
      <c r="A12" s="158" t="s">
        <v>1</v>
      </c>
      <c r="B12" s="159" t="s">
        <v>12</v>
      </c>
      <c r="C12" s="575" t="s">
        <v>237</v>
      </c>
      <c r="D12" s="614"/>
      <c r="E12" s="576"/>
      <c r="G12" s="20"/>
    </row>
    <row r="13" spans="1:7" ht="20.149999999999999" customHeight="1" thickBot="1" x14ac:dyDescent="0.3">
      <c r="A13" s="165"/>
      <c r="B13" s="437"/>
      <c r="C13" s="34">
        <v>2017</v>
      </c>
      <c r="D13" s="34">
        <v>2018</v>
      </c>
      <c r="E13" s="14" t="s">
        <v>197</v>
      </c>
      <c r="G13" s="20"/>
    </row>
    <row r="14" spans="1:7" ht="20.149999999999999" customHeight="1" x14ac:dyDescent="0.25">
      <c r="A14" s="343" t="s">
        <v>6</v>
      </c>
      <c r="B14" s="15" t="s">
        <v>13</v>
      </c>
      <c r="C14" s="446">
        <v>-0.09</v>
      </c>
      <c r="D14" s="431">
        <v>-0.36499999999999999</v>
      </c>
      <c r="E14" s="440">
        <f>+(D14-C14)*100</f>
        <v>-27.500000000000004</v>
      </c>
      <c r="F14" s="441"/>
      <c r="G14" s="20"/>
    </row>
    <row r="15" spans="1:7" ht="20.149999999999999" customHeight="1" x14ac:dyDescent="0.25">
      <c r="A15" s="344" t="s">
        <v>8</v>
      </c>
      <c r="B15" s="15" t="s">
        <v>14</v>
      </c>
      <c r="C15" s="446">
        <v>0.128</v>
      </c>
      <c r="D15" s="431">
        <v>0.123</v>
      </c>
      <c r="E15" s="440">
        <f t="shared" ref="E15:E40" si="1">+(D15-C15)*100</f>
        <v>-0.50000000000000044</v>
      </c>
      <c r="F15" s="441"/>
      <c r="G15" s="20"/>
    </row>
    <row r="16" spans="1:7" ht="20.149999999999999" customHeight="1" x14ac:dyDescent="0.25">
      <c r="A16" s="344" t="s">
        <v>15</v>
      </c>
      <c r="B16" s="15" t="s">
        <v>16</v>
      </c>
      <c r="C16" s="446">
        <v>0.378</v>
      </c>
      <c r="D16" s="431">
        <v>0.437</v>
      </c>
      <c r="E16" s="440">
        <f t="shared" si="1"/>
        <v>5.8999999999999995</v>
      </c>
      <c r="F16" s="441"/>
      <c r="G16" s="20"/>
    </row>
    <row r="17" spans="1:7" ht="20.149999999999999" customHeight="1" x14ac:dyDescent="0.25">
      <c r="A17" s="344" t="s">
        <v>17</v>
      </c>
      <c r="B17" s="15" t="s">
        <v>18</v>
      </c>
      <c r="C17" s="446">
        <v>-0.25700000000000001</v>
      </c>
      <c r="D17" s="431">
        <v>-0.01</v>
      </c>
      <c r="E17" s="440">
        <f t="shared" si="1"/>
        <v>24.7</v>
      </c>
      <c r="F17" s="441"/>
      <c r="G17" s="20"/>
    </row>
    <row r="18" spans="1:7" ht="20.149999999999999" customHeight="1" x14ac:dyDescent="0.25">
      <c r="A18" s="344" t="s">
        <v>19</v>
      </c>
      <c r="B18" s="15" t="s">
        <v>20</v>
      </c>
      <c r="C18" s="446">
        <v>0.19500000000000001</v>
      </c>
      <c r="D18" s="431">
        <v>0.11600000000000001</v>
      </c>
      <c r="E18" s="440">
        <f t="shared" si="1"/>
        <v>-7.9</v>
      </c>
      <c r="F18" s="441"/>
      <c r="G18" s="20"/>
    </row>
    <row r="19" spans="1:7" ht="20.149999999999999" customHeight="1" x14ac:dyDescent="0.25">
      <c r="A19" s="344" t="s">
        <v>21</v>
      </c>
      <c r="B19" s="15" t="s">
        <v>22</v>
      </c>
      <c r="C19" s="446">
        <v>5.8999999999999997E-2</v>
      </c>
      <c r="D19" s="431">
        <v>5.1999999999999998E-2</v>
      </c>
      <c r="E19" s="440">
        <f t="shared" si="1"/>
        <v>-0.7</v>
      </c>
      <c r="F19" s="441"/>
      <c r="G19" s="20"/>
    </row>
    <row r="20" spans="1:7" ht="20.149999999999999" customHeight="1" x14ac:dyDescent="0.25">
      <c r="A20" s="344" t="s">
        <v>23</v>
      </c>
      <c r="B20" s="15" t="s">
        <v>24</v>
      </c>
      <c r="C20" s="446">
        <v>8.5999999999999993E-2</v>
      </c>
      <c r="D20" s="431">
        <v>8.1000000000000003E-2</v>
      </c>
      <c r="E20" s="440">
        <f t="shared" si="1"/>
        <v>-0.49999999999999906</v>
      </c>
      <c r="F20" s="441"/>
      <c r="G20" s="20"/>
    </row>
    <row r="21" spans="1:7" ht="20.149999999999999" customHeight="1" x14ac:dyDescent="0.25">
      <c r="A21" s="344" t="s">
        <v>25</v>
      </c>
      <c r="B21" s="15" t="s">
        <v>26</v>
      </c>
      <c r="C21" s="446">
        <v>6.0000000000000001E-3</v>
      </c>
      <c r="D21" s="431">
        <v>9.1999999999999998E-2</v>
      </c>
      <c r="E21" s="440">
        <f t="shared" si="1"/>
        <v>8.6</v>
      </c>
      <c r="F21" s="441"/>
      <c r="G21" s="20"/>
    </row>
    <row r="22" spans="1:7" ht="20.149999999999999" customHeight="1" x14ac:dyDescent="0.25">
      <c r="A22" s="344" t="s">
        <v>27</v>
      </c>
      <c r="B22" s="15" t="s">
        <v>28</v>
      </c>
      <c r="C22" s="446">
        <v>4.0000000000000001E-3</v>
      </c>
      <c r="D22" s="431">
        <v>4.0000000000000001E-3</v>
      </c>
      <c r="E22" s="440">
        <f t="shared" si="1"/>
        <v>0</v>
      </c>
      <c r="F22" s="441"/>
      <c r="G22" s="20"/>
    </row>
    <row r="23" spans="1:7" ht="20.149999999999999" customHeight="1" x14ac:dyDescent="0.25">
      <c r="A23" s="344" t="s">
        <v>29</v>
      </c>
      <c r="B23" s="15" t="s">
        <v>30</v>
      </c>
      <c r="C23" s="446">
        <v>9.0999999999999998E-2</v>
      </c>
      <c r="D23" s="431">
        <v>7.6999999999999999E-2</v>
      </c>
      <c r="E23" s="440">
        <f t="shared" si="1"/>
        <v>-1.4</v>
      </c>
      <c r="F23" s="441"/>
      <c r="G23" s="20"/>
    </row>
    <row r="24" spans="1:7" ht="20.149999999999999" customHeight="1" x14ac:dyDescent="0.25">
      <c r="A24" s="344" t="s">
        <v>31</v>
      </c>
      <c r="B24" s="15" t="s">
        <v>32</v>
      </c>
      <c r="C24" s="446">
        <v>-7.5999999999999998E-2</v>
      </c>
      <c r="D24" s="431">
        <v>-5.5E-2</v>
      </c>
      <c r="E24" s="440">
        <f t="shared" si="1"/>
        <v>2.0999999999999996</v>
      </c>
      <c r="F24" s="441"/>
      <c r="G24" s="20"/>
    </row>
    <row r="25" spans="1:7" ht="20.149999999999999" customHeight="1" x14ac:dyDescent="0.25">
      <c r="A25" s="344" t="s">
        <v>33</v>
      </c>
      <c r="B25" s="15" t="s">
        <v>34</v>
      </c>
      <c r="C25" s="446">
        <v>-4.7E-2</v>
      </c>
      <c r="D25" s="431">
        <v>-4.8000000000000001E-2</v>
      </c>
      <c r="E25" s="440">
        <f t="shared" si="1"/>
        <v>-0.10000000000000009</v>
      </c>
      <c r="F25" s="441"/>
      <c r="G25" s="20"/>
    </row>
    <row r="26" spans="1:7" ht="20.149999999999999" customHeight="1" x14ac:dyDescent="0.25">
      <c r="A26" s="344" t="s">
        <v>35</v>
      </c>
      <c r="B26" s="15" t="s">
        <v>36</v>
      </c>
      <c r="C26" s="446">
        <v>0.20899999999999999</v>
      </c>
      <c r="D26" s="431">
        <v>0.20300000000000001</v>
      </c>
      <c r="E26" s="440">
        <f t="shared" si="1"/>
        <v>-0.59999999999999776</v>
      </c>
      <c r="F26" s="441"/>
      <c r="G26" s="20"/>
    </row>
    <row r="27" spans="1:7" ht="20.149999999999999" customHeight="1" x14ac:dyDescent="0.25">
      <c r="A27" s="344" t="s">
        <v>37</v>
      </c>
      <c r="B27" s="15" t="s">
        <v>38</v>
      </c>
      <c r="C27" s="446">
        <v>0.186</v>
      </c>
      <c r="D27" s="431">
        <v>0.152</v>
      </c>
      <c r="E27" s="440">
        <f t="shared" si="1"/>
        <v>-3.4000000000000004</v>
      </c>
      <c r="F27" s="441"/>
      <c r="G27" s="20"/>
    </row>
    <row r="28" spans="1:7" ht="20.149999999999999" customHeight="1" x14ac:dyDescent="0.25">
      <c r="A28" s="344" t="s">
        <v>39</v>
      </c>
      <c r="B28" s="15" t="s">
        <v>40</v>
      </c>
      <c r="C28" s="446">
        <v>4.7E-2</v>
      </c>
      <c r="D28" s="431">
        <v>8.1000000000000003E-2</v>
      </c>
      <c r="E28" s="440">
        <f t="shared" si="1"/>
        <v>3.4000000000000004</v>
      </c>
      <c r="F28" s="441"/>
      <c r="G28" s="20"/>
    </row>
    <row r="29" spans="1:7" ht="20.149999999999999" customHeight="1" x14ac:dyDescent="0.25">
      <c r="A29" s="344" t="s">
        <v>41</v>
      </c>
      <c r="B29" s="15" t="s">
        <v>42</v>
      </c>
      <c r="C29" s="446">
        <v>0.152</v>
      </c>
      <c r="D29" s="431">
        <v>0.123</v>
      </c>
      <c r="E29" s="440">
        <f t="shared" si="1"/>
        <v>-2.9</v>
      </c>
      <c r="F29" s="441"/>
      <c r="G29" s="20"/>
    </row>
    <row r="30" spans="1:7" ht="20.149999999999999" customHeight="1" x14ac:dyDescent="0.25">
      <c r="A30" s="344" t="s">
        <v>43</v>
      </c>
      <c r="B30" s="15" t="s">
        <v>44</v>
      </c>
      <c r="C30" s="446">
        <v>3.5000000000000003E-2</v>
      </c>
      <c r="D30" s="431">
        <v>7.0000000000000007E-2</v>
      </c>
      <c r="E30" s="440">
        <f t="shared" si="1"/>
        <v>3.5000000000000004</v>
      </c>
      <c r="F30" s="441"/>
      <c r="G30" s="20"/>
    </row>
    <row r="31" spans="1:7" ht="20.149999999999999" customHeight="1" x14ac:dyDescent="0.25">
      <c r="A31" s="344" t="s">
        <v>45</v>
      </c>
      <c r="B31" s="15" t="s">
        <v>46</v>
      </c>
      <c r="C31" s="446">
        <v>0.27100000000000002</v>
      </c>
      <c r="D31" s="431">
        <v>0.30199999999999999</v>
      </c>
      <c r="E31" s="440">
        <f t="shared" si="1"/>
        <v>3.099999999999997</v>
      </c>
      <c r="F31" s="441"/>
      <c r="G31" s="20"/>
    </row>
    <row r="32" spans="1:7" ht="20.149999999999999" customHeight="1" x14ac:dyDescent="0.25">
      <c r="A32" s="344" t="s">
        <v>47</v>
      </c>
      <c r="B32" s="15" t="s">
        <v>48</v>
      </c>
      <c r="C32" s="446">
        <v>2.5000000000000001E-2</v>
      </c>
      <c r="D32" s="431">
        <v>4.3999999999999997E-2</v>
      </c>
      <c r="E32" s="440">
        <f t="shared" si="1"/>
        <v>1.8999999999999997</v>
      </c>
      <c r="F32" s="441"/>
      <c r="G32" s="20"/>
    </row>
    <row r="33" spans="1:7" ht="20.149999999999999" customHeight="1" x14ac:dyDescent="0.25">
      <c r="A33" s="344" t="s">
        <v>49</v>
      </c>
      <c r="B33" s="15" t="s">
        <v>50</v>
      </c>
      <c r="C33" s="446">
        <v>2.9000000000000001E-2</v>
      </c>
      <c r="D33" s="431">
        <v>5.5E-2</v>
      </c>
      <c r="E33" s="440">
        <f t="shared" si="1"/>
        <v>2.6</v>
      </c>
      <c r="F33" s="441"/>
      <c r="G33" s="20"/>
    </row>
    <row r="34" spans="1:7" ht="20.149999999999999" customHeight="1" x14ac:dyDescent="0.25">
      <c r="A34" s="344" t="s">
        <v>51</v>
      </c>
      <c r="B34" s="15" t="s">
        <v>52</v>
      </c>
      <c r="C34" s="446">
        <v>0.47899999999999998</v>
      </c>
      <c r="D34" s="431">
        <v>0.46800000000000003</v>
      </c>
      <c r="E34" s="440">
        <f t="shared" si="1"/>
        <v>-1.0999999999999954</v>
      </c>
      <c r="F34" s="441"/>
      <c r="G34" s="20"/>
    </row>
    <row r="35" spans="1:7" ht="20.149999999999999" customHeight="1" x14ac:dyDescent="0.25">
      <c r="A35" s="344" t="s">
        <v>53</v>
      </c>
      <c r="B35" s="15" t="s">
        <v>54</v>
      </c>
      <c r="C35" s="446">
        <v>2.7E-2</v>
      </c>
      <c r="D35" s="431">
        <v>-2.3E-2</v>
      </c>
      <c r="E35" s="440">
        <f t="shared" si="1"/>
        <v>-5</v>
      </c>
      <c r="F35" s="441"/>
      <c r="G35" s="20"/>
    </row>
    <row r="36" spans="1:7" ht="20.149999999999999" customHeight="1" x14ac:dyDescent="0.25">
      <c r="A36" s="344" t="s">
        <v>55</v>
      </c>
      <c r="B36" s="15" t="s">
        <v>56</v>
      </c>
      <c r="C36" s="446">
        <v>3.5000000000000003E-2</v>
      </c>
      <c r="D36" s="431">
        <v>9.0999999999999998E-2</v>
      </c>
      <c r="E36" s="440">
        <f t="shared" si="1"/>
        <v>5.6</v>
      </c>
      <c r="F36" s="441"/>
      <c r="G36" s="20"/>
    </row>
    <row r="37" spans="1:7" ht="20.149999999999999" customHeight="1" x14ac:dyDescent="0.25">
      <c r="A37" s="344" t="s">
        <v>57</v>
      </c>
      <c r="B37" s="15" t="s">
        <v>58</v>
      </c>
      <c r="C37" s="446">
        <v>0.122</v>
      </c>
      <c r="D37" s="431">
        <v>8.5000000000000006E-2</v>
      </c>
      <c r="E37" s="440">
        <f t="shared" si="1"/>
        <v>-3.6999999999999993</v>
      </c>
      <c r="F37" s="441"/>
      <c r="G37" s="20"/>
    </row>
    <row r="38" spans="1:7" ht="20.149999999999999" customHeight="1" x14ac:dyDescent="0.25">
      <c r="A38" s="344" t="s">
        <v>59</v>
      </c>
      <c r="B38" s="15" t="s">
        <v>60</v>
      </c>
      <c r="C38" s="446">
        <v>-0.879</v>
      </c>
      <c r="D38" s="431">
        <v>-2.653</v>
      </c>
      <c r="E38" s="440">
        <f t="shared" si="1"/>
        <v>-177.4</v>
      </c>
      <c r="F38" s="441"/>
      <c r="G38" s="20"/>
    </row>
    <row r="39" spans="1:7" ht="20.149999999999999" customHeight="1" thickBot="1" x14ac:dyDescent="0.3">
      <c r="A39" s="344" t="s">
        <v>61</v>
      </c>
      <c r="B39" s="15" t="s">
        <v>62</v>
      </c>
      <c r="C39" s="446">
        <v>8.2000000000000003E-2</v>
      </c>
      <c r="D39" s="431">
        <v>9.2999999999999999E-2</v>
      </c>
      <c r="E39" s="440">
        <f t="shared" si="1"/>
        <v>1.0999999999999996</v>
      </c>
      <c r="F39" s="441"/>
      <c r="G39" s="20"/>
    </row>
    <row r="40" spans="1:7" ht="20.149999999999999" customHeight="1" thickBot="1" x14ac:dyDescent="0.3">
      <c r="A40" s="151"/>
      <c r="B40" s="152" t="s">
        <v>10</v>
      </c>
      <c r="C40" s="272">
        <v>0.191</v>
      </c>
      <c r="D40" s="272">
        <v>0.21199999999999999</v>
      </c>
      <c r="E40" s="445">
        <f t="shared" si="1"/>
        <v>2.0999999999999992</v>
      </c>
      <c r="F40" s="441"/>
      <c r="G40" s="20"/>
    </row>
    <row r="41" spans="1:7" ht="20.149999999999999" customHeight="1" x14ac:dyDescent="0.25">
      <c r="G41" s="20"/>
    </row>
    <row r="42" spans="1:7" ht="20.149999999999999" customHeight="1" x14ac:dyDescent="0.25">
      <c r="A42" s="572" t="s">
        <v>239</v>
      </c>
      <c r="B42" s="572"/>
      <c r="C42" s="572"/>
      <c r="D42" s="572"/>
      <c r="E42" s="572"/>
      <c r="G42" s="20"/>
    </row>
    <row r="43" spans="1:7" ht="20.149999999999999" customHeight="1" thickBot="1" x14ac:dyDescent="0.3">
      <c r="A43" s="157"/>
      <c r="B43" s="157"/>
      <c r="C43" s="157"/>
      <c r="D43" s="157"/>
      <c r="E43" s="157"/>
      <c r="G43" s="20"/>
    </row>
    <row r="44" spans="1:7" ht="20.149999999999999" customHeight="1" thickBot="1" x14ac:dyDescent="0.3">
      <c r="A44" s="158" t="s">
        <v>1</v>
      </c>
      <c r="B44" s="159" t="s">
        <v>12</v>
      </c>
      <c r="C44" s="575" t="s">
        <v>237</v>
      </c>
      <c r="D44" s="614"/>
      <c r="E44" s="576"/>
      <c r="G44" s="20"/>
    </row>
    <row r="45" spans="1:7" ht="20.149999999999999" customHeight="1" thickBot="1" x14ac:dyDescent="0.3">
      <c r="A45" s="165"/>
      <c r="B45" s="437"/>
      <c r="C45" s="34">
        <v>2017</v>
      </c>
      <c r="D45" s="34">
        <v>2018</v>
      </c>
      <c r="E45" s="14" t="s">
        <v>197</v>
      </c>
      <c r="G45" s="20"/>
    </row>
    <row r="46" spans="1:7" ht="20.149999999999999" customHeight="1" x14ac:dyDescent="0.25">
      <c r="A46" s="343" t="s">
        <v>6</v>
      </c>
      <c r="B46" s="15" t="s">
        <v>64</v>
      </c>
      <c r="C46" s="446">
        <v>0.11899999999999999</v>
      </c>
      <c r="D46" s="446">
        <v>8.5999999999999993E-2</v>
      </c>
      <c r="E46" s="440">
        <f>+(D46-C46)*100</f>
        <v>-3.3000000000000003</v>
      </c>
      <c r="F46" s="441"/>
      <c r="G46" s="20"/>
    </row>
    <row r="47" spans="1:7" ht="20.149999999999999" customHeight="1" x14ac:dyDescent="0.25">
      <c r="A47" s="344" t="s">
        <v>8</v>
      </c>
      <c r="B47" s="15" t="s">
        <v>65</v>
      </c>
      <c r="C47" s="446">
        <v>0.19900000000000001</v>
      </c>
      <c r="D47" s="446">
        <v>0.121</v>
      </c>
      <c r="E47" s="440">
        <f t="shared" ref="E47:E80" si="2">+(D47-C47)*100</f>
        <v>-7.8000000000000016</v>
      </c>
      <c r="F47" s="441"/>
      <c r="G47" s="20"/>
    </row>
    <row r="48" spans="1:7" ht="20.149999999999999" customHeight="1" x14ac:dyDescent="0.25">
      <c r="A48" s="344" t="s">
        <v>15</v>
      </c>
      <c r="B48" s="15" t="s">
        <v>66</v>
      </c>
      <c r="C48" s="446">
        <v>6.0999999999999999E-2</v>
      </c>
      <c r="D48" s="446">
        <v>4.4999999999999998E-2</v>
      </c>
      <c r="E48" s="440">
        <f t="shared" si="2"/>
        <v>-1.6</v>
      </c>
      <c r="F48" s="441"/>
      <c r="G48" s="20"/>
    </row>
    <row r="49" spans="1:7" ht="20.149999999999999" customHeight="1" x14ac:dyDescent="0.25">
      <c r="A49" s="344" t="s">
        <v>17</v>
      </c>
      <c r="B49" s="15" t="s">
        <v>67</v>
      </c>
      <c r="C49" s="446">
        <v>0.153</v>
      </c>
      <c r="D49" s="446">
        <v>0.154</v>
      </c>
      <c r="E49" s="440">
        <f t="shared" si="2"/>
        <v>0.10000000000000009</v>
      </c>
      <c r="F49" s="441"/>
      <c r="G49" s="20"/>
    </row>
    <row r="50" spans="1:7" ht="20.149999999999999" customHeight="1" x14ac:dyDescent="0.25">
      <c r="A50" s="344" t="s">
        <v>19</v>
      </c>
      <c r="B50" s="15" t="s">
        <v>68</v>
      </c>
      <c r="C50" s="446">
        <v>0.38400000000000001</v>
      </c>
      <c r="D50" s="446">
        <v>0.20699999999999999</v>
      </c>
      <c r="E50" s="440">
        <f t="shared" si="2"/>
        <v>-17.700000000000003</v>
      </c>
      <c r="F50" s="441"/>
      <c r="G50" s="20"/>
    </row>
    <row r="51" spans="1:7" ht="20.149999999999999" customHeight="1" x14ac:dyDescent="0.25">
      <c r="A51" s="344" t="s">
        <v>21</v>
      </c>
      <c r="B51" s="15" t="s">
        <v>69</v>
      </c>
      <c r="C51" s="446">
        <v>-0.152</v>
      </c>
      <c r="D51" s="446">
        <v>-0.10100000000000001</v>
      </c>
      <c r="E51" s="440">
        <f t="shared" si="2"/>
        <v>5.0999999999999988</v>
      </c>
      <c r="F51" s="441"/>
      <c r="G51" s="20"/>
    </row>
    <row r="52" spans="1:7" ht="20.149999999999999" customHeight="1" x14ac:dyDescent="0.25">
      <c r="A52" s="344" t="s">
        <v>23</v>
      </c>
      <c r="B52" s="15" t="s">
        <v>70</v>
      </c>
      <c r="C52" s="446">
        <v>0.04</v>
      </c>
      <c r="D52" s="446">
        <v>1.9E-2</v>
      </c>
      <c r="E52" s="440">
        <f t="shared" si="2"/>
        <v>-2.1</v>
      </c>
      <c r="F52" s="441"/>
      <c r="G52" s="20"/>
    </row>
    <row r="53" spans="1:7" ht="20.149999999999999" customHeight="1" x14ac:dyDescent="0.25">
      <c r="A53" s="344" t="s">
        <v>25</v>
      </c>
      <c r="B53" s="15" t="s">
        <v>71</v>
      </c>
      <c r="C53" s="446">
        <v>-2.5000000000000001E-2</v>
      </c>
      <c r="D53" s="446">
        <v>-9.1999999999999998E-2</v>
      </c>
      <c r="E53" s="440">
        <f t="shared" si="2"/>
        <v>-6.7</v>
      </c>
      <c r="F53" s="441"/>
      <c r="G53" s="20"/>
    </row>
    <row r="54" spans="1:7" ht="20.149999999999999" customHeight="1" x14ac:dyDescent="0.25">
      <c r="A54" s="344" t="s">
        <v>27</v>
      </c>
      <c r="B54" s="15" t="s">
        <v>72</v>
      </c>
      <c r="C54" s="446">
        <v>0.11600000000000001</v>
      </c>
      <c r="D54" s="446">
        <v>0.17499999999999999</v>
      </c>
      <c r="E54" s="440">
        <f t="shared" si="2"/>
        <v>5.8999999999999986</v>
      </c>
      <c r="F54" s="441"/>
      <c r="G54" s="20"/>
    </row>
    <row r="55" spans="1:7" ht="20.149999999999999" customHeight="1" x14ac:dyDescent="0.25">
      <c r="A55" s="344" t="s">
        <v>29</v>
      </c>
      <c r="B55" s="15" t="s">
        <v>73</v>
      </c>
      <c r="C55" s="446">
        <v>1.4E-2</v>
      </c>
      <c r="D55" s="446">
        <v>3.0000000000000001E-3</v>
      </c>
      <c r="E55" s="440">
        <f t="shared" si="2"/>
        <v>-1.0999999999999999</v>
      </c>
      <c r="F55" s="441"/>
      <c r="G55" s="20"/>
    </row>
    <row r="56" spans="1:7" ht="20.149999999999999" customHeight="1" x14ac:dyDescent="0.25">
      <c r="A56" s="344" t="s">
        <v>31</v>
      </c>
      <c r="B56" s="15" t="s">
        <v>74</v>
      </c>
      <c r="C56" s="446">
        <v>5.8000000000000003E-2</v>
      </c>
      <c r="D56" s="446">
        <v>9.9000000000000005E-2</v>
      </c>
      <c r="E56" s="440">
        <f t="shared" si="2"/>
        <v>4.1000000000000005</v>
      </c>
      <c r="F56" s="441"/>
      <c r="G56" s="20"/>
    </row>
    <row r="57" spans="1:7" ht="20.149999999999999" customHeight="1" x14ac:dyDescent="0.25">
      <c r="A57" s="344" t="s">
        <v>33</v>
      </c>
      <c r="B57" s="15" t="s">
        <v>75</v>
      </c>
      <c r="C57" s="446">
        <v>1.6E-2</v>
      </c>
      <c r="D57" s="446">
        <v>0.10299999999999999</v>
      </c>
      <c r="E57" s="440">
        <f t="shared" si="2"/>
        <v>8.6999999999999993</v>
      </c>
      <c r="F57" s="441"/>
      <c r="G57" s="20"/>
    </row>
    <row r="58" spans="1:7" ht="20.149999999999999" customHeight="1" x14ac:dyDescent="0.25">
      <c r="A58" s="344" t="s">
        <v>35</v>
      </c>
      <c r="B58" s="15" t="s">
        <v>76</v>
      </c>
      <c r="C58" s="446">
        <v>-6.7000000000000004E-2</v>
      </c>
      <c r="D58" s="446">
        <v>0.14199999999999999</v>
      </c>
      <c r="E58" s="440">
        <f t="shared" si="2"/>
        <v>20.9</v>
      </c>
      <c r="F58" s="441"/>
      <c r="G58" s="20"/>
    </row>
    <row r="59" spans="1:7" ht="20.149999999999999" customHeight="1" x14ac:dyDescent="0.25">
      <c r="A59" s="344" t="s">
        <v>37</v>
      </c>
      <c r="B59" s="15" t="s">
        <v>77</v>
      </c>
      <c r="C59" s="446">
        <v>9.2999999999999999E-2</v>
      </c>
      <c r="D59" s="446">
        <v>8.6999999999999994E-2</v>
      </c>
      <c r="E59" s="440">
        <f t="shared" si="2"/>
        <v>-0.60000000000000053</v>
      </c>
      <c r="F59" s="441"/>
      <c r="G59" s="20"/>
    </row>
    <row r="60" spans="1:7" ht="20.149999999999999" customHeight="1" x14ac:dyDescent="0.25">
      <c r="A60" s="344" t="s">
        <v>39</v>
      </c>
      <c r="B60" s="15" t="s">
        <v>78</v>
      </c>
      <c r="C60" s="446">
        <v>0.104</v>
      </c>
      <c r="D60" s="446">
        <v>0.13100000000000001</v>
      </c>
      <c r="E60" s="440">
        <f t="shared" si="2"/>
        <v>2.7000000000000011</v>
      </c>
      <c r="F60" s="441"/>
      <c r="G60" s="20"/>
    </row>
    <row r="61" spans="1:7" ht="20.149999999999999" customHeight="1" x14ac:dyDescent="0.25">
      <c r="A61" s="344" t="s">
        <v>41</v>
      </c>
      <c r="B61" s="15" t="s">
        <v>79</v>
      </c>
      <c r="C61" s="446">
        <v>-1E-3</v>
      </c>
      <c r="D61" s="446">
        <v>5.0000000000000001E-3</v>
      </c>
      <c r="E61" s="440">
        <f t="shared" si="2"/>
        <v>0.6</v>
      </c>
      <c r="F61" s="441"/>
      <c r="G61" s="20"/>
    </row>
    <row r="62" spans="1:7" ht="20.149999999999999" customHeight="1" x14ac:dyDescent="0.25">
      <c r="A62" s="344" t="s">
        <v>43</v>
      </c>
      <c r="B62" s="15" t="s">
        <v>80</v>
      </c>
      <c r="C62" s="446">
        <v>5.6000000000000001E-2</v>
      </c>
      <c r="D62" s="446">
        <v>0.13300000000000001</v>
      </c>
      <c r="E62" s="440">
        <f t="shared" si="2"/>
        <v>7.7000000000000011</v>
      </c>
      <c r="F62" s="441"/>
      <c r="G62" s="20"/>
    </row>
    <row r="63" spans="1:7" ht="20.149999999999999" customHeight="1" x14ac:dyDescent="0.25">
      <c r="A63" s="344" t="s">
        <v>45</v>
      </c>
      <c r="B63" s="15" t="s">
        <v>81</v>
      </c>
      <c r="C63" s="446">
        <v>-6.4000000000000001E-2</v>
      </c>
      <c r="D63" s="446">
        <v>-9.7000000000000003E-2</v>
      </c>
      <c r="E63" s="440">
        <f t="shared" si="2"/>
        <v>-3.3000000000000003</v>
      </c>
      <c r="F63" s="441"/>
      <c r="G63" s="20"/>
    </row>
    <row r="64" spans="1:7" ht="20.149999999999999" customHeight="1" x14ac:dyDescent="0.25">
      <c r="A64" s="344" t="s">
        <v>47</v>
      </c>
      <c r="B64" s="15" t="s">
        <v>82</v>
      </c>
      <c r="C64" s="446">
        <v>-7.9000000000000001E-2</v>
      </c>
      <c r="D64" s="446">
        <v>-0.39300000000000002</v>
      </c>
      <c r="E64" s="440">
        <f t="shared" si="2"/>
        <v>-31.4</v>
      </c>
      <c r="F64" s="441"/>
      <c r="G64" s="20"/>
    </row>
    <row r="65" spans="1:7" ht="20.149999999999999" customHeight="1" x14ac:dyDescent="0.25">
      <c r="A65" s="344" t="s">
        <v>49</v>
      </c>
      <c r="B65" s="15" t="s">
        <v>83</v>
      </c>
      <c r="C65" s="446">
        <v>7.0999999999999994E-2</v>
      </c>
      <c r="D65" s="446">
        <v>-1.6E-2</v>
      </c>
      <c r="E65" s="440" t="s">
        <v>166</v>
      </c>
      <c r="F65" s="441"/>
      <c r="G65" s="20"/>
    </row>
    <row r="66" spans="1:7" ht="20.149999999999999" customHeight="1" x14ac:dyDescent="0.25">
      <c r="A66" s="344" t="s">
        <v>51</v>
      </c>
      <c r="B66" s="15" t="s">
        <v>85</v>
      </c>
      <c r="C66" s="446">
        <v>9.2999999999999999E-2</v>
      </c>
      <c r="D66" s="446">
        <v>0.26300000000000001</v>
      </c>
      <c r="E66" s="440">
        <f t="shared" si="2"/>
        <v>17</v>
      </c>
      <c r="F66" s="441"/>
      <c r="G66" s="20"/>
    </row>
    <row r="67" spans="1:7" ht="20.149999999999999" customHeight="1" x14ac:dyDescent="0.25">
      <c r="A67" s="344" t="s">
        <v>53</v>
      </c>
      <c r="B67" s="15" t="s">
        <v>86</v>
      </c>
      <c r="C67" s="446">
        <v>6.2E-2</v>
      </c>
      <c r="D67" s="446">
        <v>0.11799999999999999</v>
      </c>
      <c r="E67" s="440" t="s">
        <v>166</v>
      </c>
      <c r="F67" s="441"/>
      <c r="G67" s="20"/>
    </row>
    <row r="68" spans="1:7" ht="20.149999999999999" customHeight="1" x14ac:dyDescent="0.25">
      <c r="A68" s="344" t="s">
        <v>55</v>
      </c>
      <c r="B68" s="15" t="s">
        <v>87</v>
      </c>
      <c r="C68" s="446">
        <v>8.0000000000000002E-3</v>
      </c>
      <c r="D68" s="446">
        <v>0.11700000000000001</v>
      </c>
      <c r="E68" s="440">
        <f t="shared" si="2"/>
        <v>10.900000000000002</v>
      </c>
      <c r="F68" s="441"/>
      <c r="G68" s="20"/>
    </row>
    <row r="69" spans="1:7" ht="20.149999999999999" customHeight="1" x14ac:dyDescent="0.25">
      <c r="A69" s="344" t="s">
        <v>57</v>
      </c>
      <c r="B69" s="15" t="s">
        <v>88</v>
      </c>
      <c r="C69" s="446">
        <v>2E-3</v>
      </c>
      <c r="D69" s="446">
        <v>6.3E-2</v>
      </c>
      <c r="E69" s="440" t="s">
        <v>166</v>
      </c>
      <c r="F69" s="441"/>
      <c r="G69" s="20"/>
    </row>
    <row r="70" spans="1:7" ht="20.149999999999999" customHeight="1" x14ac:dyDescent="0.25">
      <c r="A70" s="344" t="s">
        <v>59</v>
      </c>
      <c r="B70" s="15" t="s">
        <v>89</v>
      </c>
      <c r="C70" s="446">
        <v>0.18099999999999999</v>
      </c>
      <c r="D70" s="446">
        <v>0.19</v>
      </c>
      <c r="E70" s="440">
        <f t="shared" si="2"/>
        <v>0.9000000000000008</v>
      </c>
      <c r="F70" s="441"/>
      <c r="G70" s="20"/>
    </row>
    <row r="71" spans="1:7" ht="20.149999999999999" customHeight="1" x14ac:dyDescent="0.25">
      <c r="A71" s="344" t="s">
        <v>61</v>
      </c>
      <c r="B71" s="15" t="s">
        <v>90</v>
      </c>
      <c r="C71" s="446">
        <v>7.0000000000000001E-3</v>
      </c>
      <c r="D71" s="446">
        <v>0.03</v>
      </c>
      <c r="E71" s="440">
        <f t="shared" si="2"/>
        <v>2.2999999999999998</v>
      </c>
      <c r="F71" s="441"/>
      <c r="G71" s="20"/>
    </row>
    <row r="72" spans="1:7" ht="20.149999999999999" customHeight="1" x14ac:dyDescent="0.25">
      <c r="A72" s="344" t="s">
        <v>91</v>
      </c>
      <c r="B72" s="15" t="s">
        <v>92</v>
      </c>
      <c r="C72" s="446">
        <v>3.6999999999999998E-2</v>
      </c>
      <c r="D72" s="446">
        <v>5.7000000000000002E-2</v>
      </c>
      <c r="E72" s="440" t="s">
        <v>166</v>
      </c>
      <c r="F72" s="441"/>
      <c r="G72" s="20"/>
    </row>
    <row r="73" spans="1:7" ht="20.149999999999999" customHeight="1" x14ac:dyDescent="0.25">
      <c r="A73" s="344" t="s">
        <v>93</v>
      </c>
      <c r="B73" s="15" t="s">
        <v>94</v>
      </c>
      <c r="C73" s="446">
        <v>0.318</v>
      </c>
      <c r="D73" s="446">
        <v>0.30099999999999999</v>
      </c>
      <c r="E73" s="440">
        <f t="shared" ref="E73" si="3">+(D73-C73)*100</f>
        <v>-1.7000000000000015</v>
      </c>
      <c r="F73" s="441"/>
      <c r="G73" s="20"/>
    </row>
    <row r="74" spans="1:7" ht="20.149999999999999" customHeight="1" x14ac:dyDescent="0.25">
      <c r="A74" s="344" t="s">
        <v>95</v>
      </c>
      <c r="B74" s="15" t="s">
        <v>96</v>
      </c>
      <c r="C74" s="446">
        <v>-4.2999999999999997E-2</v>
      </c>
      <c r="D74" s="446">
        <v>4.2999999999999997E-2</v>
      </c>
      <c r="E74" s="440">
        <f t="shared" si="2"/>
        <v>8.6</v>
      </c>
      <c r="F74" s="441"/>
      <c r="G74" s="20"/>
    </row>
    <row r="75" spans="1:7" ht="20.149999999999999" customHeight="1" x14ac:dyDescent="0.25">
      <c r="A75" s="344" t="s">
        <v>97</v>
      </c>
      <c r="B75" s="15" t="s">
        <v>98</v>
      </c>
      <c r="C75" s="446">
        <v>0.13300000000000001</v>
      </c>
      <c r="D75" s="446">
        <v>0.113</v>
      </c>
      <c r="E75" s="440">
        <f t="shared" si="2"/>
        <v>-2.0000000000000004</v>
      </c>
      <c r="F75" s="441"/>
      <c r="G75" s="20"/>
    </row>
    <row r="76" spans="1:7" ht="20.149999999999999" customHeight="1" x14ac:dyDescent="0.25">
      <c r="A76" s="344" t="s">
        <v>99</v>
      </c>
      <c r="B76" s="15" t="s">
        <v>100</v>
      </c>
      <c r="C76" s="446">
        <v>-0.77200000000000002</v>
      </c>
      <c r="D76" s="446">
        <v>-0.08</v>
      </c>
      <c r="E76" s="440">
        <f t="shared" si="2"/>
        <v>69.2</v>
      </c>
      <c r="F76" s="441"/>
      <c r="G76" s="20"/>
    </row>
    <row r="77" spans="1:7" ht="20.149999999999999" customHeight="1" x14ac:dyDescent="0.25">
      <c r="A77" s="344" t="s">
        <v>101</v>
      </c>
      <c r="B77" s="15" t="s">
        <v>102</v>
      </c>
      <c r="C77" s="446">
        <v>8.5999999999999993E-2</v>
      </c>
      <c r="D77" s="446">
        <v>9.0999999999999998E-2</v>
      </c>
      <c r="E77" s="440">
        <f t="shared" si="2"/>
        <v>0.50000000000000044</v>
      </c>
      <c r="F77" s="441"/>
      <c r="G77" s="20"/>
    </row>
    <row r="78" spans="1:7" ht="20.149999999999999" customHeight="1" x14ac:dyDescent="0.25">
      <c r="A78" s="344" t="s">
        <v>103</v>
      </c>
      <c r="B78" s="15" t="s">
        <v>104</v>
      </c>
      <c r="C78" s="446">
        <v>0.151</v>
      </c>
      <c r="D78" s="446">
        <v>0.20300000000000001</v>
      </c>
      <c r="E78" s="440">
        <f t="shared" si="2"/>
        <v>5.200000000000002</v>
      </c>
      <c r="F78" s="441"/>
      <c r="G78" s="20"/>
    </row>
    <row r="79" spans="1:7" ht="20.149999999999999" customHeight="1" thickBot="1" x14ac:dyDescent="0.3">
      <c r="A79" s="344" t="s">
        <v>105</v>
      </c>
      <c r="B79" s="15" t="s">
        <v>106</v>
      </c>
      <c r="C79" s="446">
        <v>7.6999999999999999E-2</v>
      </c>
      <c r="D79" s="446">
        <v>0.17599999999999999</v>
      </c>
      <c r="E79" s="440">
        <f t="shared" si="2"/>
        <v>9.8999999999999986</v>
      </c>
      <c r="F79" s="441"/>
      <c r="G79" s="20"/>
    </row>
    <row r="80" spans="1:7" ht="20.149999999999999" customHeight="1" thickBot="1" x14ac:dyDescent="0.3">
      <c r="A80" s="89"/>
      <c r="B80" s="38" t="s">
        <v>10</v>
      </c>
      <c r="C80" s="272">
        <v>0.14199999999999999</v>
      </c>
      <c r="D80" s="272">
        <v>0.16</v>
      </c>
      <c r="E80" s="445">
        <f t="shared" si="2"/>
        <v>1.8000000000000016</v>
      </c>
      <c r="F80" s="441"/>
      <c r="G80" s="20"/>
    </row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conditionalFormatting sqref="G6:G80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D7928-D3E6-472B-8C17-A017F2DA4074}">
  <dimension ref="A1:F286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3.54296875" style="132" customWidth="1"/>
    <col min="2" max="2" width="33.26953125" style="132" customWidth="1"/>
    <col min="3" max="3" width="16.1796875" style="132" customWidth="1"/>
    <col min="4" max="4" width="15.81640625" style="132" customWidth="1"/>
    <col min="5" max="5" width="15.26953125" style="132" customWidth="1"/>
    <col min="6" max="16384" width="9.1796875" style="132"/>
  </cols>
  <sheetData>
    <row r="1" spans="1:6" s="176" customFormat="1" ht="20.149999999999999" customHeight="1" x14ac:dyDescent="0.25">
      <c r="A1" s="572" t="s">
        <v>240</v>
      </c>
      <c r="B1" s="572"/>
      <c r="C1" s="572"/>
      <c r="D1" s="572"/>
      <c r="E1" s="572"/>
    </row>
    <row r="2" spans="1:6" s="176" customFormat="1" ht="20.149999999999999" customHeight="1" x14ac:dyDescent="0.25">
      <c r="A2" s="345"/>
      <c r="B2" s="345"/>
      <c r="C2" s="345"/>
      <c r="D2" s="345"/>
      <c r="E2" s="345"/>
    </row>
    <row r="3" spans="1:6" s="156" customFormat="1" ht="20.149999999999999" customHeight="1" thickBot="1" x14ac:dyDescent="0.3">
      <c r="A3" s="157"/>
      <c r="B3" s="157"/>
      <c r="C3" s="157"/>
      <c r="D3" s="157"/>
      <c r="E3" s="157"/>
    </row>
    <row r="4" spans="1:6" s="164" customFormat="1" ht="20.149999999999999" customHeight="1" thickBot="1" x14ac:dyDescent="0.3">
      <c r="A4" s="158" t="s">
        <v>1</v>
      </c>
      <c r="B4" s="159" t="s">
        <v>2</v>
      </c>
      <c r="C4" s="575" t="s">
        <v>240</v>
      </c>
      <c r="D4" s="614"/>
      <c r="E4" s="576"/>
    </row>
    <row r="5" spans="1:6" s="164" customFormat="1" ht="20.149999999999999" customHeight="1" thickBot="1" x14ac:dyDescent="0.3">
      <c r="A5" s="165"/>
      <c r="B5" s="437"/>
      <c r="C5" s="34">
        <v>2017</v>
      </c>
      <c r="D5" s="34">
        <v>2018</v>
      </c>
      <c r="E5" s="14" t="s">
        <v>197</v>
      </c>
    </row>
    <row r="6" spans="1:6" ht="20.149999999999999" customHeight="1" x14ac:dyDescent="0.25">
      <c r="A6" s="438" t="s">
        <v>6</v>
      </c>
      <c r="B6" s="167" t="s">
        <v>7</v>
      </c>
      <c r="C6" s="447">
        <v>2.1999999999999999E-2</v>
      </c>
      <c r="D6" s="447">
        <v>2.5999999999999999E-2</v>
      </c>
      <c r="E6" s="440">
        <f t="shared" ref="E6:E8" si="0">+(D6-C6)*100</f>
        <v>0.4</v>
      </c>
      <c r="F6" s="441"/>
    </row>
    <row r="7" spans="1:6" ht="20.149999999999999" customHeight="1" thickBot="1" x14ac:dyDescent="0.3">
      <c r="A7" s="442" t="s">
        <v>8</v>
      </c>
      <c r="B7" s="171" t="s">
        <v>9</v>
      </c>
      <c r="C7" s="448">
        <v>3.7999999999999999E-2</v>
      </c>
      <c r="D7" s="448">
        <v>4.2999999999999997E-2</v>
      </c>
      <c r="E7" s="440">
        <f t="shared" si="0"/>
        <v>0.49999999999999978</v>
      </c>
      <c r="F7" s="441"/>
    </row>
    <row r="8" spans="1:6" s="115" customFormat="1" ht="20.149999999999999" customHeight="1" thickBot="1" x14ac:dyDescent="0.3">
      <c r="A8" s="125"/>
      <c r="B8" s="444" t="s">
        <v>142</v>
      </c>
      <c r="C8" s="221">
        <v>0.04</v>
      </c>
      <c r="D8" s="221">
        <v>3.4000000000000002E-2</v>
      </c>
      <c r="E8" s="445">
        <f t="shared" si="0"/>
        <v>-0.59999999999999987</v>
      </c>
      <c r="F8" s="441"/>
    </row>
    <row r="9" spans="1:6" ht="20.149999999999999" customHeight="1" x14ac:dyDescent="0.25">
      <c r="A9" s="174"/>
      <c r="B9" s="164"/>
    </row>
    <row r="10" spans="1:6" s="156" customFormat="1" ht="20.149999999999999" customHeight="1" x14ac:dyDescent="0.25">
      <c r="A10" s="572" t="s">
        <v>241</v>
      </c>
      <c r="B10" s="572"/>
      <c r="C10" s="572"/>
      <c r="D10" s="572"/>
      <c r="E10" s="572"/>
    </row>
    <row r="11" spans="1:6" s="156" customFormat="1" ht="20.149999999999999" customHeight="1" thickBot="1" x14ac:dyDescent="0.3">
      <c r="A11" s="157"/>
      <c r="B11" s="157"/>
      <c r="C11" s="157"/>
      <c r="D11" s="157"/>
      <c r="E11" s="157"/>
    </row>
    <row r="12" spans="1:6" s="164" customFormat="1" ht="20.149999999999999" customHeight="1" thickBot="1" x14ac:dyDescent="0.3">
      <c r="A12" s="158" t="s">
        <v>1</v>
      </c>
      <c r="B12" s="159" t="s">
        <v>12</v>
      </c>
      <c r="C12" s="575" t="s">
        <v>240</v>
      </c>
      <c r="D12" s="614"/>
      <c r="E12" s="576"/>
    </row>
    <row r="13" spans="1:6" s="164" customFormat="1" ht="20.149999999999999" customHeight="1" thickBot="1" x14ac:dyDescent="0.3">
      <c r="A13" s="165"/>
      <c r="B13" s="437"/>
      <c r="C13" s="14">
        <v>2017</v>
      </c>
      <c r="D13" s="14">
        <v>2018</v>
      </c>
      <c r="E13" s="14" t="s">
        <v>197</v>
      </c>
    </row>
    <row r="14" spans="1:6" s="164" customFormat="1" ht="20.149999999999999" customHeight="1" x14ac:dyDescent="0.25">
      <c r="A14" s="343" t="s">
        <v>6</v>
      </c>
      <c r="B14" s="15" t="s">
        <v>13</v>
      </c>
      <c r="C14" s="449">
        <v>-4.0000000000000001E-3</v>
      </c>
      <c r="D14" s="449">
        <v>-1.4E-2</v>
      </c>
      <c r="E14" s="440">
        <f>+(D14-C14)*100</f>
        <v>-1</v>
      </c>
      <c r="F14" s="441"/>
    </row>
    <row r="15" spans="1:6" ht="20.149999999999999" customHeight="1" x14ac:dyDescent="0.25">
      <c r="A15" s="344" t="s">
        <v>8</v>
      </c>
      <c r="B15" s="15" t="s">
        <v>14</v>
      </c>
      <c r="C15" s="449">
        <v>1.7999999999999999E-2</v>
      </c>
      <c r="D15" s="449">
        <v>0.02</v>
      </c>
      <c r="E15" s="440">
        <f t="shared" ref="E15:E40" si="1">+(D15-C15)*100</f>
        <v>0.20000000000000018</v>
      </c>
      <c r="F15" s="441"/>
    </row>
    <row r="16" spans="1:6" ht="20.149999999999999" customHeight="1" x14ac:dyDescent="0.25">
      <c r="A16" s="344" t="s">
        <v>15</v>
      </c>
      <c r="B16" s="15" t="s">
        <v>16</v>
      </c>
      <c r="C16" s="449">
        <v>3.5999999999999997E-2</v>
      </c>
      <c r="D16" s="449">
        <v>3.9E-2</v>
      </c>
      <c r="E16" s="440">
        <f t="shared" si="1"/>
        <v>0.30000000000000027</v>
      </c>
      <c r="F16" s="441"/>
    </row>
    <row r="17" spans="1:6" ht="20.149999999999999" customHeight="1" x14ac:dyDescent="0.25">
      <c r="A17" s="344" t="s">
        <v>17</v>
      </c>
      <c r="B17" s="15" t="s">
        <v>18</v>
      </c>
      <c r="C17" s="449">
        <v>-0.03</v>
      </c>
      <c r="D17" s="449">
        <v>-1E-3</v>
      </c>
      <c r="E17" s="440">
        <f t="shared" si="1"/>
        <v>2.9</v>
      </c>
      <c r="F17" s="441"/>
    </row>
    <row r="18" spans="1:6" ht="20.149999999999999" customHeight="1" x14ac:dyDescent="0.25">
      <c r="A18" s="344" t="s">
        <v>19</v>
      </c>
      <c r="B18" s="15" t="s">
        <v>20</v>
      </c>
      <c r="C18" s="449">
        <v>4.4999999999999998E-2</v>
      </c>
      <c r="D18" s="449">
        <v>2.3E-2</v>
      </c>
      <c r="E18" s="440">
        <f t="shared" si="1"/>
        <v>-2.1999999999999997</v>
      </c>
      <c r="F18" s="441"/>
    </row>
    <row r="19" spans="1:6" ht="20.149999999999999" customHeight="1" x14ac:dyDescent="0.25">
      <c r="A19" s="344" t="s">
        <v>21</v>
      </c>
      <c r="B19" s="15" t="s">
        <v>22</v>
      </c>
      <c r="C19" s="449">
        <v>7.0000000000000001E-3</v>
      </c>
      <c r="D19" s="449">
        <v>7.0000000000000001E-3</v>
      </c>
      <c r="E19" s="440">
        <f t="shared" si="1"/>
        <v>0</v>
      </c>
      <c r="F19" s="441"/>
    </row>
    <row r="20" spans="1:6" ht="20.149999999999999" customHeight="1" x14ac:dyDescent="0.25">
      <c r="A20" s="344" t="s">
        <v>23</v>
      </c>
      <c r="B20" s="15" t="s">
        <v>24</v>
      </c>
      <c r="C20" s="449">
        <v>3.3000000000000002E-2</v>
      </c>
      <c r="D20" s="449">
        <v>0.03</v>
      </c>
      <c r="E20" s="440">
        <f t="shared" si="1"/>
        <v>-0.30000000000000027</v>
      </c>
      <c r="F20" s="441"/>
    </row>
    <row r="21" spans="1:6" ht="19.5" customHeight="1" x14ac:dyDescent="0.25">
      <c r="A21" s="344" t="s">
        <v>25</v>
      </c>
      <c r="B21" s="15" t="s">
        <v>26</v>
      </c>
      <c r="C21" s="449">
        <v>0</v>
      </c>
      <c r="D21" s="449">
        <v>1.2999999999999999E-2</v>
      </c>
      <c r="E21" s="440">
        <f t="shared" si="1"/>
        <v>1.3</v>
      </c>
      <c r="F21" s="441"/>
    </row>
    <row r="22" spans="1:6" ht="20.149999999999999" customHeight="1" x14ac:dyDescent="0.25">
      <c r="A22" s="344" t="s">
        <v>27</v>
      </c>
      <c r="B22" s="15" t="s">
        <v>28</v>
      </c>
      <c r="C22" s="449">
        <v>1E-3</v>
      </c>
      <c r="D22" s="449">
        <v>1E-3</v>
      </c>
      <c r="E22" s="440">
        <f t="shared" si="1"/>
        <v>0</v>
      </c>
      <c r="F22" s="441"/>
    </row>
    <row r="23" spans="1:6" ht="20.149999999999999" customHeight="1" x14ac:dyDescent="0.25">
      <c r="A23" s="344" t="s">
        <v>29</v>
      </c>
      <c r="B23" s="15" t="s">
        <v>30</v>
      </c>
      <c r="C23" s="449">
        <v>7.0000000000000001E-3</v>
      </c>
      <c r="D23" s="449">
        <v>8.0000000000000002E-3</v>
      </c>
      <c r="E23" s="440">
        <f t="shared" si="1"/>
        <v>0.1</v>
      </c>
      <c r="F23" s="441"/>
    </row>
    <row r="24" spans="1:6" ht="20.149999999999999" customHeight="1" x14ac:dyDescent="0.25">
      <c r="A24" s="344" t="s">
        <v>31</v>
      </c>
      <c r="B24" s="15" t="s">
        <v>32</v>
      </c>
      <c r="C24" s="449">
        <v>-4.1000000000000002E-2</v>
      </c>
      <c r="D24" s="449">
        <v>-3.5000000000000003E-2</v>
      </c>
      <c r="E24" s="440">
        <f t="shared" si="1"/>
        <v>0.59999999999999987</v>
      </c>
      <c r="F24" s="441"/>
    </row>
    <row r="25" spans="1:6" ht="20.149999999999999" customHeight="1" x14ac:dyDescent="0.25">
      <c r="A25" s="344" t="s">
        <v>33</v>
      </c>
      <c r="B25" s="15" t="s">
        <v>34</v>
      </c>
      <c r="C25" s="449">
        <v>-2.1000000000000001E-2</v>
      </c>
      <c r="D25" s="449">
        <v>-0.02</v>
      </c>
      <c r="E25" s="440">
        <f t="shared" si="1"/>
        <v>0.10000000000000009</v>
      </c>
      <c r="F25" s="441"/>
    </row>
    <row r="26" spans="1:6" ht="20.149999999999999" customHeight="1" x14ac:dyDescent="0.25">
      <c r="A26" s="344" t="s">
        <v>35</v>
      </c>
      <c r="B26" s="15" t="s">
        <v>36</v>
      </c>
      <c r="C26" s="449">
        <v>2.5000000000000001E-2</v>
      </c>
      <c r="D26" s="449">
        <v>2.4E-2</v>
      </c>
      <c r="E26" s="440">
        <f t="shared" si="1"/>
        <v>-0.10000000000000009</v>
      </c>
      <c r="F26" s="441"/>
    </row>
    <row r="27" spans="1:6" ht="20.149999999999999" customHeight="1" x14ac:dyDescent="0.25">
      <c r="A27" s="344" t="s">
        <v>37</v>
      </c>
      <c r="B27" s="15" t="s">
        <v>38</v>
      </c>
      <c r="C27" s="449">
        <v>1.9E-2</v>
      </c>
      <c r="D27" s="449">
        <v>1.4999999999999999E-2</v>
      </c>
      <c r="E27" s="440">
        <f t="shared" si="1"/>
        <v>-0.4</v>
      </c>
      <c r="F27" s="441"/>
    </row>
    <row r="28" spans="1:6" ht="20.149999999999999" customHeight="1" x14ac:dyDescent="0.25">
      <c r="A28" s="344" t="s">
        <v>39</v>
      </c>
      <c r="B28" s="15" t="s">
        <v>40</v>
      </c>
      <c r="C28" s="449">
        <v>1E-3</v>
      </c>
      <c r="D28" s="449">
        <v>2E-3</v>
      </c>
      <c r="E28" s="440">
        <f t="shared" si="1"/>
        <v>0.1</v>
      </c>
      <c r="F28" s="441"/>
    </row>
    <row r="29" spans="1:6" ht="20.149999999999999" customHeight="1" x14ac:dyDescent="0.25">
      <c r="A29" s="344" t="s">
        <v>41</v>
      </c>
      <c r="B29" s="15" t="s">
        <v>42</v>
      </c>
      <c r="C29" s="449">
        <v>0.01</v>
      </c>
      <c r="D29" s="449">
        <v>0.01</v>
      </c>
      <c r="E29" s="440">
        <f t="shared" si="1"/>
        <v>0</v>
      </c>
      <c r="F29" s="441"/>
    </row>
    <row r="30" spans="1:6" ht="20.149999999999999" customHeight="1" x14ac:dyDescent="0.25">
      <c r="A30" s="344" t="s">
        <v>43</v>
      </c>
      <c r="B30" s="15" t="s">
        <v>44</v>
      </c>
      <c r="C30" s="449">
        <v>0.02</v>
      </c>
      <c r="D30" s="449">
        <v>3.6999999999999998E-2</v>
      </c>
      <c r="E30" s="440">
        <f t="shared" si="1"/>
        <v>1.6999999999999997</v>
      </c>
      <c r="F30" s="441"/>
    </row>
    <row r="31" spans="1:6" ht="20.149999999999999" customHeight="1" x14ac:dyDescent="0.25">
      <c r="A31" s="344" t="s">
        <v>45</v>
      </c>
      <c r="B31" s="15" t="s">
        <v>46</v>
      </c>
      <c r="C31" s="449">
        <v>4.3999999999999997E-2</v>
      </c>
      <c r="D31" s="449">
        <v>4.9000000000000002E-2</v>
      </c>
      <c r="E31" s="440">
        <f t="shared" si="1"/>
        <v>0.50000000000000044</v>
      </c>
      <c r="F31" s="441"/>
    </row>
    <row r="32" spans="1:6" ht="20.149999999999999" customHeight="1" x14ac:dyDescent="0.25">
      <c r="A32" s="344" t="s">
        <v>47</v>
      </c>
      <c r="B32" s="15" t="s">
        <v>48</v>
      </c>
      <c r="C32" s="449">
        <v>1E-3</v>
      </c>
      <c r="D32" s="449">
        <v>1E-3</v>
      </c>
      <c r="E32" s="440">
        <f t="shared" si="1"/>
        <v>0</v>
      </c>
      <c r="F32" s="441"/>
    </row>
    <row r="33" spans="1:6" ht="20.149999999999999" customHeight="1" x14ac:dyDescent="0.25">
      <c r="A33" s="344" t="s">
        <v>49</v>
      </c>
      <c r="B33" s="15" t="s">
        <v>50</v>
      </c>
      <c r="C33" s="449">
        <v>0.01</v>
      </c>
      <c r="D33" s="449">
        <v>2.1999999999999999E-2</v>
      </c>
      <c r="E33" s="440">
        <f t="shared" si="1"/>
        <v>1.2</v>
      </c>
      <c r="F33" s="441"/>
    </row>
    <row r="34" spans="1:6" ht="20.149999999999999" customHeight="1" x14ac:dyDescent="0.25">
      <c r="A34" s="344" t="s">
        <v>51</v>
      </c>
      <c r="B34" s="15" t="s">
        <v>52</v>
      </c>
      <c r="C34" s="449">
        <v>5.2999999999999999E-2</v>
      </c>
      <c r="D34" s="449">
        <v>5.0999999999999997E-2</v>
      </c>
      <c r="E34" s="440">
        <f t="shared" si="1"/>
        <v>-0.20000000000000018</v>
      </c>
      <c r="F34" s="441"/>
    </row>
    <row r="35" spans="1:6" ht="20.149999999999999" customHeight="1" x14ac:dyDescent="0.25">
      <c r="A35" s="344" t="s">
        <v>53</v>
      </c>
      <c r="B35" s="15" t="s">
        <v>54</v>
      </c>
      <c r="C35" s="449">
        <v>1.0999999999999999E-2</v>
      </c>
      <c r="D35" s="449">
        <v>-0.01</v>
      </c>
      <c r="E35" s="440">
        <f t="shared" si="1"/>
        <v>-2.0999999999999996</v>
      </c>
      <c r="F35" s="441"/>
    </row>
    <row r="36" spans="1:6" ht="20.149999999999999" customHeight="1" x14ac:dyDescent="0.25">
      <c r="A36" s="344" t="s">
        <v>55</v>
      </c>
      <c r="B36" s="15" t="s">
        <v>56</v>
      </c>
      <c r="C36" s="449">
        <v>3.0000000000000001E-3</v>
      </c>
      <c r="D36" s="449">
        <v>1.2999999999999999E-2</v>
      </c>
      <c r="E36" s="440">
        <f t="shared" si="1"/>
        <v>0.99999999999999989</v>
      </c>
      <c r="F36" s="441"/>
    </row>
    <row r="37" spans="1:6" ht="20.149999999999999" customHeight="1" x14ac:dyDescent="0.25">
      <c r="A37" s="344" t="s">
        <v>57</v>
      </c>
      <c r="B37" s="15" t="s">
        <v>58</v>
      </c>
      <c r="C37" s="449">
        <v>3.1E-2</v>
      </c>
      <c r="D37" s="449">
        <v>2.1999999999999999E-2</v>
      </c>
      <c r="E37" s="440">
        <f t="shared" si="1"/>
        <v>-0.90000000000000013</v>
      </c>
      <c r="F37" s="441"/>
    </row>
    <row r="38" spans="1:6" ht="20.149999999999999" customHeight="1" x14ac:dyDescent="0.25">
      <c r="A38" s="344" t="s">
        <v>59</v>
      </c>
      <c r="B38" s="15" t="s">
        <v>60</v>
      </c>
      <c r="C38" s="449">
        <v>-3.0000000000000001E-3</v>
      </c>
      <c r="D38" s="449">
        <v>-4.0000000000000001E-3</v>
      </c>
      <c r="E38" s="440">
        <f t="shared" si="1"/>
        <v>-0.1</v>
      </c>
      <c r="F38" s="441"/>
    </row>
    <row r="39" spans="1:6" s="115" customFormat="1" ht="20.149999999999999" customHeight="1" thickBot="1" x14ac:dyDescent="0.3">
      <c r="A39" s="344" t="s">
        <v>61</v>
      </c>
      <c r="B39" s="15" t="s">
        <v>62</v>
      </c>
      <c r="C39" s="449">
        <v>1.2999999999999999E-2</v>
      </c>
      <c r="D39" s="449">
        <v>1.7999999999999999E-2</v>
      </c>
      <c r="E39" s="440">
        <f t="shared" si="1"/>
        <v>0.49999999999999994</v>
      </c>
      <c r="F39" s="441"/>
    </row>
    <row r="40" spans="1:6" s="115" customFormat="1" ht="20.149999999999999" customHeight="1" thickBot="1" x14ac:dyDescent="0.3">
      <c r="A40" s="151"/>
      <c r="B40" s="152" t="s">
        <v>10</v>
      </c>
      <c r="C40" s="450">
        <v>2.1999999999999999E-2</v>
      </c>
      <c r="D40" s="450">
        <v>2.5999999999999999E-2</v>
      </c>
      <c r="E40" s="445">
        <f t="shared" si="1"/>
        <v>0.4</v>
      </c>
      <c r="F40" s="441"/>
    </row>
    <row r="41" spans="1:6" ht="20.149999999999999" customHeight="1" x14ac:dyDescent="0.25">
      <c r="C41" s="451"/>
      <c r="D41" s="451"/>
      <c r="E41" s="451"/>
    </row>
    <row r="42" spans="1:6" s="156" customFormat="1" ht="20.149999999999999" customHeight="1" x14ac:dyDescent="0.25">
      <c r="A42" s="572" t="s">
        <v>242</v>
      </c>
      <c r="B42" s="572"/>
      <c r="C42" s="572"/>
      <c r="D42" s="572"/>
      <c r="E42" s="572"/>
    </row>
    <row r="43" spans="1:6" s="156" customFormat="1" ht="20.149999999999999" customHeight="1" thickBot="1" x14ac:dyDescent="0.3">
      <c r="A43" s="157"/>
      <c r="B43" s="157"/>
      <c r="C43" s="157"/>
      <c r="D43" s="157"/>
      <c r="E43" s="157"/>
    </row>
    <row r="44" spans="1:6" s="164" customFormat="1" ht="20.149999999999999" customHeight="1" thickBot="1" x14ac:dyDescent="0.3">
      <c r="A44" s="158" t="s">
        <v>1</v>
      </c>
      <c r="B44" s="159" t="s">
        <v>12</v>
      </c>
      <c r="C44" s="575" t="s">
        <v>240</v>
      </c>
      <c r="D44" s="614"/>
      <c r="E44" s="576"/>
    </row>
    <row r="45" spans="1:6" s="164" customFormat="1" ht="20.149999999999999" customHeight="1" thickBot="1" x14ac:dyDescent="0.3">
      <c r="A45" s="165"/>
      <c r="B45" s="437"/>
      <c r="C45" s="34">
        <v>2017</v>
      </c>
      <c r="D45" s="34">
        <v>2018</v>
      </c>
      <c r="E45" s="34" t="str">
        <f>+E5</f>
        <v>Zmiana w p.p.</v>
      </c>
    </row>
    <row r="46" spans="1:6" s="164" customFormat="1" ht="20.149999999999999" customHeight="1" x14ac:dyDescent="0.25">
      <c r="A46" s="343" t="s">
        <v>6</v>
      </c>
      <c r="B46" s="15" t="s">
        <v>64</v>
      </c>
      <c r="C46" s="449">
        <v>3.3000000000000002E-2</v>
      </c>
      <c r="D46" s="449">
        <v>2.5999999999999999E-2</v>
      </c>
      <c r="E46" s="440">
        <f>+(D46-C46)*100</f>
        <v>-0.70000000000000029</v>
      </c>
      <c r="F46" s="441"/>
    </row>
    <row r="47" spans="1:6" ht="20.149999999999999" customHeight="1" x14ac:dyDescent="0.25">
      <c r="A47" s="344" t="s">
        <v>8</v>
      </c>
      <c r="B47" s="15" t="s">
        <v>65</v>
      </c>
      <c r="C47" s="449">
        <v>4.9000000000000002E-2</v>
      </c>
      <c r="D47" s="449">
        <v>2.5999999999999999E-2</v>
      </c>
      <c r="E47" s="440">
        <f t="shared" ref="E47:E64" si="2">+(D47-C47)*100</f>
        <v>-2.3000000000000003</v>
      </c>
      <c r="F47" s="441"/>
    </row>
    <row r="48" spans="1:6" s="248" customFormat="1" ht="20.149999999999999" customHeight="1" x14ac:dyDescent="0.25">
      <c r="A48" s="344" t="s">
        <v>15</v>
      </c>
      <c r="B48" s="15" t="s">
        <v>66</v>
      </c>
      <c r="C48" s="449">
        <v>1.7999999999999999E-2</v>
      </c>
      <c r="D48" s="449">
        <v>1.2999999999999999E-2</v>
      </c>
      <c r="E48" s="440">
        <f t="shared" si="2"/>
        <v>-0.49999999999999994</v>
      </c>
      <c r="F48" s="452"/>
    </row>
    <row r="49" spans="1:6" ht="20.149999999999999" customHeight="1" x14ac:dyDescent="0.25">
      <c r="A49" s="344" t="s">
        <v>17</v>
      </c>
      <c r="B49" s="15" t="s">
        <v>67</v>
      </c>
      <c r="C49" s="449">
        <v>2.7E-2</v>
      </c>
      <c r="D49" s="449">
        <v>2.7E-2</v>
      </c>
      <c r="E49" s="440">
        <f t="shared" si="2"/>
        <v>0</v>
      </c>
      <c r="F49" s="441"/>
    </row>
    <row r="50" spans="1:6" ht="20.149999999999999" customHeight="1" x14ac:dyDescent="0.25">
      <c r="A50" s="344" t="s">
        <v>19</v>
      </c>
      <c r="B50" s="15" t="s">
        <v>68</v>
      </c>
      <c r="C50" s="449">
        <v>5.8999999999999997E-2</v>
      </c>
      <c r="D50" s="449">
        <v>3.9E-2</v>
      </c>
      <c r="E50" s="440">
        <f t="shared" si="2"/>
        <v>-1.9999999999999998</v>
      </c>
      <c r="F50" s="441"/>
    </row>
    <row r="51" spans="1:6" ht="20.149999999999999" customHeight="1" x14ac:dyDescent="0.25">
      <c r="A51" s="344" t="s">
        <v>21</v>
      </c>
      <c r="B51" s="15" t="s">
        <v>69</v>
      </c>
      <c r="C51" s="449">
        <v>-9.8000000000000004E-2</v>
      </c>
      <c r="D51" s="449">
        <v>-6.2E-2</v>
      </c>
      <c r="E51" s="440">
        <f t="shared" si="2"/>
        <v>3.6000000000000005</v>
      </c>
      <c r="F51" s="441"/>
    </row>
    <row r="52" spans="1:6" ht="20.149999999999999" customHeight="1" x14ac:dyDescent="0.25">
      <c r="A52" s="344" t="s">
        <v>23</v>
      </c>
      <c r="B52" s="15" t="s">
        <v>70</v>
      </c>
      <c r="C52" s="449">
        <v>2.1999999999999999E-2</v>
      </c>
      <c r="D52" s="449">
        <v>8.9999999999999993E-3</v>
      </c>
      <c r="E52" s="440">
        <f t="shared" si="2"/>
        <v>-1.3</v>
      </c>
      <c r="F52" s="441"/>
    </row>
    <row r="53" spans="1:6" ht="20.149999999999999" customHeight="1" x14ac:dyDescent="0.25">
      <c r="A53" s="344" t="s">
        <v>25</v>
      </c>
      <c r="B53" s="15" t="s">
        <v>71</v>
      </c>
      <c r="C53" s="449">
        <v>-8.0000000000000002E-3</v>
      </c>
      <c r="D53" s="449">
        <v>-4.7E-2</v>
      </c>
      <c r="E53" s="440">
        <f t="shared" si="2"/>
        <v>-3.9</v>
      </c>
      <c r="F53" s="441"/>
    </row>
    <row r="54" spans="1:6" ht="20.149999999999999" customHeight="1" x14ac:dyDescent="0.25">
      <c r="A54" s="344" t="s">
        <v>27</v>
      </c>
      <c r="B54" s="15" t="s">
        <v>72</v>
      </c>
      <c r="C54" s="449">
        <v>0.02</v>
      </c>
      <c r="D54" s="449">
        <v>3.2000000000000001E-2</v>
      </c>
      <c r="E54" s="440">
        <f t="shared" si="2"/>
        <v>1.2</v>
      </c>
      <c r="F54" s="441"/>
    </row>
    <row r="55" spans="1:6" ht="20.149999999999999" customHeight="1" x14ac:dyDescent="0.25">
      <c r="A55" s="344" t="s">
        <v>29</v>
      </c>
      <c r="B55" s="15" t="s">
        <v>73</v>
      </c>
      <c r="C55" s="449">
        <v>3.0000000000000001E-3</v>
      </c>
      <c r="D55" s="449">
        <v>1E-3</v>
      </c>
      <c r="E55" s="440">
        <f t="shared" si="2"/>
        <v>-0.2</v>
      </c>
      <c r="F55" s="441"/>
    </row>
    <row r="56" spans="1:6" ht="20.149999999999999" customHeight="1" x14ac:dyDescent="0.25">
      <c r="A56" s="344" t="s">
        <v>31</v>
      </c>
      <c r="B56" s="15" t="s">
        <v>74</v>
      </c>
      <c r="C56" s="449">
        <v>2.4E-2</v>
      </c>
      <c r="D56" s="449">
        <v>4.7E-2</v>
      </c>
      <c r="E56" s="440">
        <f t="shared" si="2"/>
        <v>2.2999999999999998</v>
      </c>
      <c r="F56" s="441"/>
    </row>
    <row r="57" spans="1:6" ht="20.149999999999999" customHeight="1" x14ac:dyDescent="0.25">
      <c r="A57" s="344" t="s">
        <v>33</v>
      </c>
      <c r="B57" s="15" t="s">
        <v>75</v>
      </c>
      <c r="C57" s="449">
        <v>2E-3</v>
      </c>
      <c r="D57" s="449">
        <v>1.0999999999999999E-2</v>
      </c>
      <c r="E57" s="440">
        <f t="shared" si="2"/>
        <v>0.89999999999999991</v>
      </c>
      <c r="F57" s="441"/>
    </row>
    <row r="58" spans="1:6" ht="20.149999999999999" customHeight="1" x14ac:dyDescent="0.25">
      <c r="A58" s="344" t="s">
        <v>35</v>
      </c>
      <c r="B58" s="15" t="s">
        <v>76</v>
      </c>
      <c r="C58" s="449">
        <v>-7.0000000000000001E-3</v>
      </c>
      <c r="D58" s="449">
        <v>1.6E-2</v>
      </c>
      <c r="E58" s="440">
        <f t="shared" si="2"/>
        <v>2.2999999999999998</v>
      </c>
      <c r="F58" s="441"/>
    </row>
    <row r="59" spans="1:6" ht="20.149999999999999" customHeight="1" x14ac:dyDescent="0.25">
      <c r="A59" s="344" t="s">
        <v>37</v>
      </c>
      <c r="B59" s="15" t="s">
        <v>77</v>
      </c>
      <c r="C59" s="449">
        <v>2.1000000000000001E-2</v>
      </c>
      <c r="D59" s="449">
        <v>2.1000000000000001E-2</v>
      </c>
      <c r="E59" s="440">
        <f t="shared" si="2"/>
        <v>0</v>
      </c>
      <c r="F59" s="441"/>
    </row>
    <row r="60" spans="1:6" ht="20.149999999999999" customHeight="1" x14ac:dyDescent="0.25">
      <c r="A60" s="344" t="s">
        <v>39</v>
      </c>
      <c r="B60" s="15" t="s">
        <v>78</v>
      </c>
      <c r="C60" s="449">
        <v>2.1000000000000001E-2</v>
      </c>
      <c r="D60" s="449">
        <v>2.5999999999999999E-2</v>
      </c>
      <c r="E60" s="440">
        <f t="shared" si="2"/>
        <v>0.49999999999999978</v>
      </c>
      <c r="F60" s="441"/>
    </row>
    <row r="61" spans="1:6" ht="20.149999999999999" customHeight="1" x14ac:dyDescent="0.25">
      <c r="A61" s="344" t="s">
        <v>41</v>
      </c>
      <c r="B61" s="15" t="s">
        <v>79</v>
      </c>
      <c r="C61" s="449">
        <v>-1E-3</v>
      </c>
      <c r="D61" s="449">
        <v>3.0000000000000001E-3</v>
      </c>
      <c r="E61" s="440">
        <f t="shared" si="2"/>
        <v>0.4</v>
      </c>
      <c r="F61" s="441"/>
    </row>
    <row r="62" spans="1:6" ht="20.149999999999999" customHeight="1" x14ac:dyDescent="0.25">
      <c r="A62" s="344" t="s">
        <v>43</v>
      </c>
      <c r="B62" s="15" t="s">
        <v>80</v>
      </c>
      <c r="C62" s="449">
        <v>0.01</v>
      </c>
      <c r="D62" s="449">
        <v>0.03</v>
      </c>
      <c r="E62" s="440">
        <f t="shared" si="2"/>
        <v>1.9999999999999998</v>
      </c>
      <c r="F62" s="441"/>
    </row>
    <row r="63" spans="1:6" ht="20.149999999999999" customHeight="1" x14ac:dyDescent="0.25">
      <c r="A63" s="344" t="s">
        <v>45</v>
      </c>
      <c r="B63" s="15" t="s">
        <v>81</v>
      </c>
      <c r="C63" s="449">
        <v>-4.8000000000000001E-2</v>
      </c>
      <c r="D63" s="449">
        <v>-6.2E-2</v>
      </c>
      <c r="E63" s="440">
        <f t="shared" si="2"/>
        <v>-1.4</v>
      </c>
      <c r="F63" s="441"/>
    </row>
    <row r="64" spans="1:6" ht="20.149999999999999" customHeight="1" x14ac:dyDescent="0.25">
      <c r="A64" s="344" t="s">
        <v>47</v>
      </c>
      <c r="B64" s="15" t="s">
        <v>82</v>
      </c>
      <c r="C64" s="449">
        <v>-0.05</v>
      </c>
      <c r="D64" s="449">
        <v>-0.11799999999999999</v>
      </c>
      <c r="E64" s="440">
        <f t="shared" si="2"/>
        <v>-6.7999999999999989</v>
      </c>
      <c r="F64" s="441"/>
    </row>
    <row r="65" spans="1:6" ht="20.149999999999999" customHeight="1" x14ac:dyDescent="0.25">
      <c r="A65" s="344" t="s">
        <v>49</v>
      </c>
      <c r="B65" s="15" t="s">
        <v>83</v>
      </c>
      <c r="C65" s="449">
        <v>5.7000000000000002E-2</v>
      </c>
      <c r="D65" s="449">
        <v>-1.4E-2</v>
      </c>
      <c r="E65" s="440" t="s">
        <v>166</v>
      </c>
      <c r="F65" s="441"/>
    </row>
    <row r="66" spans="1:6" ht="20.149999999999999" customHeight="1" x14ac:dyDescent="0.25">
      <c r="A66" s="344" t="s">
        <v>51</v>
      </c>
      <c r="B66" s="15" t="s">
        <v>85</v>
      </c>
      <c r="C66" s="449">
        <v>1.2E-2</v>
      </c>
      <c r="D66" s="449">
        <v>3.2000000000000001E-2</v>
      </c>
      <c r="E66" s="440">
        <f t="shared" ref="E66:E80" si="3">+(D66-C66)*100</f>
        <v>2</v>
      </c>
      <c r="F66" s="441"/>
    </row>
    <row r="67" spans="1:6" ht="20.149999999999999" customHeight="1" x14ac:dyDescent="0.25">
      <c r="A67" s="344" t="s">
        <v>53</v>
      </c>
      <c r="B67" s="15" t="s">
        <v>86</v>
      </c>
      <c r="C67" s="449">
        <v>1.0999999999999999E-2</v>
      </c>
      <c r="D67" s="449">
        <v>2.3E-2</v>
      </c>
      <c r="E67" s="440">
        <f t="shared" si="3"/>
        <v>1.2</v>
      </c>
      <c r="F67" s="441"/>
    </row>
    <row r="68" spans="1:6" ht="20.149999999999999" customHeight="1" x14ac:dyDescent="0.25">
      <c r="A68" s="344" t="s">
        <v>55</v>
      </c>
      <c r="B68" s="15" t="s">
        <v>87</v>
      </c>
      <c r="C68" s="449">
        <v>2E-3</v>
      </c>
      <c r="D68" s="449">
        <v>2.1000000000000001E-2</v>
      </c>
      <c r="E68" s="440">
        <f t="shared" si="3"/>
        <v>1.9000000000000004</v>
      </c>
      <c r="F68" s="441"/>
    </row>
    <row r="69" spans="1:6" ht="20.149999999999999" customHeight="1" x14ac:dyDescent="0.25">
      <c r="A69" s="344" t="s">
        <v>57</v>
      </c>
      <c r="B69" s="15" t="s">
        <v>88</v>
      </c>
      <c r="C69" s="449">
        <v>1E-3</v>
      </c>
      <c r="D69" s="449">
        <v>0.02</v>
      </c>
      <c r="E69" s="440" t="s">
        <v>166</v>
      </c>
      <c r="F69" s="441"/>
    </row>
    <row r="70" spans="1:6" ht="20.149999999999999" customHeight="1" x14ac:dyDescent="0.25">
      <c r="A70" s="344" t="s">
        <v>59</v>
      </c>
      <c r="B70" s="15" t="s">
        <v>89</v>
      </c>
      <c r="C70" s="449">
        <v>5.8000000000000003E-2</v>
      </c>
      <c r="D70" s="449">
        <v>0.06</v>
      </c>
      <c r="E70" s="440">
        <f t="shared" si="3"/>
        <v>0.19999999999999948</v>
      </c>
      <c r="F70" s="441"/>
    </row>
    <row r="71" spans="1:6" ht="20.149999999999999" customHeight="1" x14ac:dyDescent="0.25">
      <c r="A71" s="344" t="s">
        <v>61</v>
      </c>
      <c r="B71" s="15" t="s">
        <v>90</v>
      </c>
      <c r="C71" s="449">
        <v>3.0000000000000001E-3</v>
      </c>
      <c r="D71" s="449">
        <v>1.0999999999999999E-2</v>
      </c>
      <c r="E71" s="440">
        <f t="shared" si="3"/>
        <v>0.8</v>
      </c>
      <c r="F71" s="441"/>
    </row>
    <row r="72" spans="1:6" ht="20.149999999999999" customHeight="1" x14ac:dyDescent="0.25">
      <c r="A72" s="344" t="s">
        <v>91</v>
      </c>
      <c r="B72" s="15" t="s">
        <v>92</v>
      </c>
      <c r="C72" s="449">
        <v>1.7000000000000001E-2</v>
      </c>
      <c r="D72" s="449">
        <v>2.7E-2</v>
      </c>
      <c r="E72" s="440">
        <f t="shared" si="3"/>
        <v>0.99999999999999989</v>
      </c>
      <c r="F72" s="441"/>
    </row>
    <row r="73" spans="1:6" ht="20.149999999999999" customHeight="1" x14ac:dyDescent="0.25">
      <c r="A73" s="344" t="s">
        <v>93</v>
      </c>
      <c r="B73" s="15" t="s">
        <v>94</v>
      </c>
      <c r="C73" s="449">
        <v>0.107</v>
      </c>
      <c r="D73" s="449">
        <v>0.12</v>
      </c>
      <c r="E73" s="440">
        <f t="shared" si="3"/>
        <v>1.2999999999999998</v>
      </c>
      <c r="F73" s="441"/>
    </row>
    <row r="74" spans="1:6" ht="20.149999999999999" customHeight="1" x14ac:dyDescent="0.25">
      <c r="A74" s="344" t="s">
        <v>95</v>
      </c>
      <c r="B74" s="15" t="s">
        <v>96</v>
      </c>
      <c r="C74" s="449">
        <v>-0.02</v>
      </c>
      <c r="D74" s="449">
        <v>2.1999999999999999E-2</v>
      </c>
      <c r="E74" s="440">
        <f t="shared" si="3"/>
        <v>4.1999999999999993</v>
      </c>
      <c r="F74" s="441"/>
    </row>
    <row r="75" spans="1:6" ht="20.149999999999999" customHeight="1" x14ac:dyDescent="0.25">
      <c r="A75" s="344" t="s">
        <v>97</v>
      </c>
      <c r="B75" s="15" t="s">
        <v>98</v>
      </c>
      <c r="C75" s="449">
        <v>2.3E-2</v>
      </c>
      <c r="D75" s="449">
        <v>2.3E-2</v>
      </c>
      <c r="E75" s="440">
        <f t="shared" si="3"/>
        <v>0</v>
      </c>
      <c r="F75" s="441"/>
    </row>
    <row r="76" spans="1:6" ht="20.149999999999999" customHeight="1" x14ac:dyDescent="0.25">
      <c r="A76" s="344" t="s">
        <v>99</v>
      </c>
      <c r="B76" s="15" t="s">
        <v>100</v>
      </c>
      <c r="C76" s="449">
        <v>-0.14399999999999999</v>
      </c>
      <c r="D76" s="449">
        <v>-1.4999999999999999E-2</v>
      </c>
      <c r="E76" s="440">
        <f t="shared" si="3"/>
        <v>12.9</v>
      </c>
      <c r="F76" s="441"/>
    </row>
    <row r="77" spans="1:6" ht="20.149999999999999" customHeight="1" x14ac:dyDescent="0.25">
      <c r="A77" s="344" t="s">
        <v>101</v>
      </c>
      <c r="B77" s="15" t="s">
        <v>102</v>
      </c>
      <c r="C77" s="449">
        <v>1.2999999999999999E-2</v>
      </c>
      <c r="D77" s="449">
        <v>0.02</v>
      </c>
      <c r="E77" s="440">
        <f t="shared" si="3"/>
        <v>0.70000000000000007</v>
      </c>
      <c r="F77" s="441"/>
    </row>
    <row r="78" spans="1:6" ht="20.149999999999999" customHeight="1" x14ac:dyDescent="0.25">
      <c r="A78" s="344" t="s">
        <v>103</v>
      </c>
      <c r="B78" s="15" t="s">
        <v>104</v>
      </c>
      <c r="C78" s="449">
        <v>3.1E-2</v>
      </c>
      <c r="D78" s="449">
        <v>0.04</v>
      </c>
      <c r="E78" s="440">
        <f t="shared" si="3"/>
        <v>0.90000000000000013</v>
      </c>
      <c r="F78" s="441"/>
    </row>
    <row r="79" spans="1:6" ht="20.149999999999999" customHeight="1" thickBot="1" x14ac:dyDescent="0.3">
      <c r="A79" s="344" t="s">
        <v>105</v>
      </c>
      <c r="B79" s="15" t="s">
        <v>106</v>
      </c>
      <c r="C79" s="449">
        <v>1.9E-2</v>
      </c>
      <c r="D79" s="449">
        <v>3.3000000000000002E-2</v>
      </c>
      <c r="E79" s="440">
        <f t="shared" si="3"/>
        <v>1.4000000000000001</v>
      </c>
      <c r="F79" s="441"/>
    </row>
    <row r="80" spans="1:6" ht="20.149999999999999" customHeight="1" thickBot="1" x14ac:dyDescent="0.3">
      <c r="A80" s="89"/>
      <c r="B80" s="38" t="s">
        <v>10</v>
      </c>
      <c r="C80" s="450">
        <v>3.7999999999999999E-2</v>
      </c>
      <c r="D80" s="450">
        <v>4.2999999999999997E-2</v>
      </c>
      <c r="E80" s="445">
        <f t="shared" si="3"/>
        <v>0.49999999999999978</v>
      </c>
      <c r="F80" s="441"/>
    </row>
    <row r="81" spans="3:5" ht="20.149999999999999" customHeight="1" x14ac:dyDescent="0.25">
      <c r="C81" s="451"/>
      <c r="D81" s="451"/>
      <c r="E81" s="451"/>
    </row>
    <row r="82" spans="3:5" ht="20.149999999999999" customHeight="1" x14ac:dyDescent="0.25"/>
    <row r="83" spans="3:5" ht="20.149999999999999" customHeight="1" x14ac:dyDescent="0.25"/>
    <row r="84" spans="3:5" ht="20.149999999999999" customHeight="1" x14ac:dyDescent="0.25"/>
    <row r="85" spans="3:5" ht="20.149999999999999" customHeight="1" x14ac:dyDescent="0.25"/>
    <row r="86" spans="3:5" ht="20.149999999999999" customHeight="1" x14ac:dyDescent="0.25"/>
    <row r="87" spans="3:5" ht="20.149999999999999" customHeight="1" x14ac:dyDescent="0.25"/>
    <row r="88" spans="3:5" ht="20.149999999999999" customHeight="1" x14ac:dyDescent="0.25"/>
    <row r="89" spans="3:5" ht="20.149999999999999" customHeight="1" x14ac:dyDescent="0.25"/>
    <row r="90" spans="3:5" ht="20.149999999999999" customHeight="1" x14ac:dyDescent="0.25"/>
    <row r="91" spans="3:5" ht="20.149999999999999" customHeight="1" x14ac:dyDescent="0.25"/>
    <row r="92" spans="3:5" ht="20.149999999999999" customHeight="1" x14ac:dyDescent="0.25"/>
    <row r="93" spans="3:5" ht="20.149999999999999" customHeight="1" x14ac:dyDescent="0.25"/>
    <row r="94" spans="3:5" ht="20.149999999999999" customHeight="1" x14ac:dyDescent="0.25"/>
    <row r="95" spans="3:5" ht="20.149999999999999" customHeight="1" x14ac:dyDescent="0.25"/>
    <row r="96" spans="3:5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07B4-542E-41E8-8384-9B682A70FE95}">
  <dimension ref="A1:F82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4.453125" style="132" customWidth="1"/>
    <col min="2" max="2" width="35.81640625" style="132" customWidth="1"/>
    <col min="3" max="3" width="15.453125" style="132" customWidth="1"/>
    <col min="4" max="5" width="14.7265625" style="132" customWidth="1"/>
    <col min="6" max="16384" width="9.1796875" style="132"/>
  </cols>
  <sheetData>
    <row r="1" spans="1:6" ht="20.149999999999999" customHeight="1" x14ac:dyDescent="0.25">
      <c r="A1" s="572" t="s">
        <v>243</v>
      </c>
      <c r="B1" s="572"/>
      <c r="C1" s="572"/>
      <c r="D1" s="572"/>
      <c r="E1" s="572"/>
    </row>
    <row r="2" spans="1:6" ht="20.149999999999999" customHeight="1" x14ac:dyDescent="0.25">
      <c r="A2" s="345"/>
      <c r="B2" s="345"/>
      <c r="C2" s="345"/>
      <c r="D2" s="345"/>
      <c r="E2" s="345"/>
    </row>
    <row r="3" spans="1:6" ht="20.149999999999999" customHeight="1" thickBot="1" x14ac:dyDescent="0.3">
      <c r="A3" s="157"/>
      <c r="B3" s="157"/>
      <c r="C3" s="157"/>
      <c r="D3" s="157"/>
      <c r="E3" s="157"/>
    </row>
    <row r="4" spans="1:6" ht="20.149999999999999" customHeight="1" thickBot="1" x14ac:dyDescent="0.3">
      <c r="A4" s="158" t="s">
        <v>1</v>
      </c>
      <c r="B4" s="159" t="s">
        <v>2</v>
      </c>
      <c r="C4" s="615" t="s">
        <v>243</v>
      </c>
      <c r="D4" s="616"/>
      <c r="E4" s="617"/>
    </row>
    <row r="5" spans="1:6" ht="20.149999999999999" customHeight="1" thickBot="1" x14ac:dyDescent="0.3">
      <c r="A5" s="165"/>
      <c r="B5" s="437"/>
      <c r="C5" s="34">
        <v>2017</v>
      </c>
      <c r="D5" s="34">
        <v>2018</v>
      </c>
      <c r="E5" s="14" t="s">
        <v>197</v>
      </c>
    </row>
    <row r="6" spans="1:6" ht="20.149999999999999" customHeight="1" x14ac:dyDescent="0.25">
      <c r="A6" s="438" t="s">
        <v>6</v>
      </c>
      <c r="B6" s="167" t="s">
        <v>7</v>
      </c>
      <c r="C6" s="447">
        <f>+C40</f>
        <v>1.0489999999999999</v>
      </c>
      <c r="D6" s="447">
        <f t="shared" ref="D6" si="0">+D40</f>
        <v>1.2350000000000001</v>
      </c>
      <c r="E6" s="440">
        <f t="shared" ref="E6:E8" si="1">+(D6-C6)*100</f>
        <v>18.600000000000016</v>
      </c>
      <c r="F6" s="441"/>
    </row>
    <row r="7" spans="1:6" ht="20.149999999999999" customHeight="1" thickBot="1" x14ac:dyDescent="0.3">
      <c r="A7" s="442" t="s">
        <v>8</v>
      </c>
      <c r="B7" s="171" t="s">
        <v>9</v>
      </c>
      <c r="C7" s="453">
        <f>+C80</f>
        <v>0.95199999999999996</v>
      </c>
      <c r="D7" s="453">
        <f t="shared" ref="D7" si="2">+D80</f>
        <v>0.91900000000000004</v>
      </c>
      <c r="E7" s="440">
        <f t="shared" si="1"/>
        <v>-3.2999999999999918</v>
      </c>
      <c r="F7" s="441"/>
    </row>
    <row r="8" spans="1:6" ht="20.149999999999999" customHeight="1" thickBot="1" x14ac:dyDescent="0.3">
      <c r="A8" s="125" t="s">
        <v>15</v>
      </c>
      <c r="B8" s="444" t="s">
        <v>142</v>
      </c>
      <c r="C8" s="454">
        <v>0.99199999999999999</v>
      </c>
      <c r="D8" s="454">
        <v>1.0329999999999999</v>
      </c>
      <c r="E8" s="445">
        <f t="shared" si="1"/>
        <v>4.0999999999999925</v>
      </c>
      <c r="F8" s="441"/>
    </row>
    <row r="9" spans="1:6" ht="20.149999999999999" customHeight="1" x14ac:dyDescent="0.25">
      <c r="A9" s="174"/>
      <c r="B9" s="164"/>
    </row>
    <row r="10" spans="1:6" ht="20.149999999999999" customHeight="1" x14ac:dyDescent="0.25">
      <c r="A10" s="572" t="s">
        <v>244</v>
      </c>
      <c r="B10" s="572"/>
      <c r="C10" s="572"/>
      <c r="D10" s="572"/>
      <c r="E10" s="572"/>
    </row>
    <row r="11" spans="1:6" ht="20.149999999999999" customHeight="1" thickBot="1" x14ac:dyDescent="0.3">
      <c r="A11" s="157"/>
      <c r="B11" s="157"/>
      <c r="C11" s="157"/>
      <c r="D11" s="157"/>
      <c r="E11" s="157"/>
    </row>
    <row r="12" spans="1:6" ht="20.149999999999999" customHeight="1" thickBot="1" x14ac:dyDescent="0.3">
      <c r="A12" s="158" t="s">
        <v>1</v>
      </c>
      <c r="B12" s="159" t="s">
        <v>12</v>
      </c>
      <c r="C12" s="615" t="s">
        <v>243</v>
      </c>
      <c r="D12" s="616"/>
      <c r="E12" s="617"/>
    </row>
    <row r="13" spans="1:6" ht="20.149999999999999" customHeight="1" thickBot="1" x14ac:dyDescent="0.3">
      <c r="A13" s="165"/>
      <c r="B13" s="437"/>
      <c r="C13" s="34">
        <f>+C5</f>
        <v>2017</v>
      </c>
      <c r="D13" s="34">
        <f>+D5</f>
        <v>2018</v>
      </c>
      <c r="E13" s="14" t="s">
        <v>197</v>
      </c>
    </row>
    <row r="14" spans="1:6" ht="20.149999999999999" customHeight="1" x14ac:dyDescent="0.25">
      <c r="A14" s="343" t="s">
        <v>6</v>
      </c>
      <c r="B14" s="15" t="s">
        <v>13</v>
      </c>
      <c r="C14" s="431">
        <v>2.137</v>
      </c>
      <c r="D14" s="431">
        <v>2.2290000000000001</v>
      </c>
      <c r="E14" s="440">
        <f>+(D14-C14)*100</f>
        <v>9.2000000000000082</v>
      </c>
      <c r="F14" s="441"/>
    </row>
    <row r="15" spans="1:6" ht="20.149999999999999" customHeight="1" x14ac:dyDescent="0.25">
      <c r="A15" s="344" t="s">
        <v>8</v>
      </c>
      <c r="B15" s="15" t="s">
        <v>14</v>
      </c>
      <c r="C15" s="431">
        <v>1.2410000000000001</v>
      </c>
      <c r="D15" s="431">
        <v>1.2230000000000001</v>
      </c>
      <c r="E15" s="440">
        <f t="shared" ref="E15:E40" si="3">+(D15-C15)*100</f>
        <v>-1.8000000000000016</v>
      </c>
      <c r="F15" s="441"/>
    </row>
    <row r="16" spans="1:6" ht="20.149999999999999" customHeight="1" x14ac:dyDescent="0.25">
      <c r="A16" s="344" t="s">
        <v>15</v>
      </c>
      <c r="B16" s="15" t="s">
        <v>16</v>
      </c>
      <c r="C16" s="431">
        <v>0.95299999999999996</v>
      </c>
      <c r="D16" s="431">
        <v>0.89700000000000002</v>
      </c>
      <c r="E16" s="440">
        <f t="shared" si="3"/>
        <v>-5.5999999999999943</v>
      </c>
      <c r="F16" s="441"/>
    </row>
    <row r="17" spans="1:6" ht="20.149999999999999" customHeight="1" x14ac:dyDescent="0.25">
      <c r="A17" s="344" t="s">
        <v>17</v>
      </c>
      <c r="B17" s="15" t="s">
        <v>18</v>
      </c>
      <c r="C17" s="431">
        <v>1.4490000000000001</v>
      </c>
      <c r="D17" s="431">
        <v>1.929</v>
      </c>
      <c r="E17" s="440">
        <f t="shared" si="3"/>
        <v>48</v>
      </c>
      <c r="F17" s="441"/>
    </row>
    <row r="18" spans="1:6" ht="20.149999999999999" customHeight="1" x14ac:dyDescent="0.25">
      <c r="A18" s="344" t="s">
        <v>19</v>
      </c>
      <c r="B18" s="15" t="s">
        <v>20</v>
      </c>
      <c r="C18" s="431">
        <v>0.80800000000000005</v>
      </c>
      <c r="D18" s="431">
        <v>0.88900000000000001</v>
      </c>
      <c r="E18" s="440">
        <f t="shared" si="3"/>
        <v>8.0999999999999961</v>
      </c>
      <c r="F18" s="441"/>
    </row>
    <row r="19" spans="1:6" ht="20.149999999999999" customHeight="1" x14ac:dyDescent="0.25">
      <c r="A19" s="344" t="s">
        <v>21</v>
      </c>
      <c r="B19" s="15" t="s">
        <v>22</v>
      </c>
      <c r="C19" s="431">
        <v>0.85</v>
      </c>
      <c r="D19" s="431">
        <v>0.97399999999999998</v>
      </c>
      <c r="E19" s="440">
        <f t="shared" si="3"/>
        <v>12.4</v>
      </c>
      <c r="F19" s="441"/>
    </row>
    <row r="20" spans="1:6" ht="20.149999999999999" customHeight="1" x14ac:dyDescent="0.25">
      <c r="A20" s="344" t="s">
        <v>23</v>
      </c>
      <c r="B20" s="15" t="s">
        <v>24</v>
      </c>
      <c r="C20" s="431">
        <v>0.84799999999999998</v>
      </c>
      <c r="D20" s="431">
        <v>0.89800000000000002</v>
      </c>
      <c r="E20" s="440">
        <f t="shared" si="3"/>
        <v>5.0000000000000044</v>
      </c>
      <c r="F20" s="441"/>
    </row>
    <row r="21" spans="1:6" ht="20.149999999999999" customHeight="1" x14ac:dyDescent="0.25">
      <c r="A21" s="344" t="s">
        <v>25</v>
      </c>
      <c r="B21" s="15" t="s">
        <v>26</v>
      </c>
      <c r="C21" s="431">
        <v>2.16</v>
      </c>
      <c r="D21" s="431">
        <v>3.302</v>
      </c>
      <c r="E21" s="440">
        <f t="shared" si="3"/>
        <v>114.19999999999999</v>
      </c>
      <c r="F21" s="441"/>
    </row>
    <row r="22" spans="1:6" ht="20.149999999999999" customHeight="1" x14ac:dyDescent="0.25">
      <c r="A22" s="344" t="s">
        <v>27</v>
      </c>
      <c r="B22" s="15" t="s">
        <v>28</v>
      </c>
      <c r="C22" s="431">
        <v>1.0449999999999999</v>
      </c>
      <c r="D22" s="431">
        <v>1.67</v>
      </c>
      <c r="E22" s="440">
        <f t="shared" si="3"/>
        <v>62.5</v>
      </c>
      <c r="F22" s="441"/>
    </row>
    <row r="23" spans="1:6" ht="20.149999999999999" customHeight="1" x14ac:dyDescent="0.25">
      <c r="A23" s="344" t="s">
        <v>29</v>
      </c>
      <c r="B23" s="15" t="s">
        <v>30</v>
      </c>
      <c r="C23" s="431">
        <v>0.99299999999999999</v>
      </c>
      <c r="D23" s="431">
        <v>1.143</v>
      </c>
      <c r="E23" s="440">
        <f t="shared" si="3"/>
        <v>15.000000000000002</v>
      </c>
      <c r="F23" s="441"/>
    </row>
    <row r="24" spans="1:6" ht="20.149999999999999" customHeight="1" x14ac:dyDescent="0.25">
      <c r="A24" s="344" t="s">
        <v>31</v>
      </c>
      <c r="B24" s="15" t="s">
        <v>32</v>
      </c>
      <c r="C24" s="431">
        <v>1.1970000000000001</v>
      </c>
      <c r="D24" s="431">
        <v>1.252</v>
      </c>
      <c r="E24" s="440">
        <f t="shared" si="3"/>
        <v>5.4999999999999938</v>
      </c>
      <c r="F24" s="441"/>
    </row>
    <row r="25" spans="1:6" ht="20.149999999999999" customHeight="1" x14ac:dyDescent="0.25">
      <c r="A25" s="344" t="s">
        <v>33</v>
      </c>
      <c r="B25" s="15" t="s">
        <v>34</v>
      </c>
      <c r="C25" s="431">
        <v>0.96</v>
      </c>
      <c r="D25" s="431">
        <v>1.0289999999999999</v>
      </c>
      <c r="E25" s="440">
        <f t="shared" si="3"/>
        <v>6.899999999999995</v>
      </c>
      <c r="F25" s="441"/>
    </row>
    <row r="26" spans="1:6" ht="20.149999999999999" customHeight="1" x14ac:dyDescent="0.25">
      <c r="A26" s="344" t="s">
        <v>35</v>
      </c>
      <c r="B26" s="15" t="s">
        <v>36</v>
      </c>
      <c r="C26" s="431">
        <v>1.32</v>
      </c>
      <c r="D26" s="431">
        <v>1.3959999999999999</v>
      </c>
      <c r="E26" s="440">
        <f t="shared" si="3"/>
        <v>7.5999999999999845</v>
      </c>
      <c r="F26" s="441"/>
    </row>
    <row r="27" spans="1:6" ht="20.149999999999999" customHeight="1" x14ac:dyDescent="0.25">
      <c r="A27" s="344" t="s">
        <v>37</v>
      </c>
      <c r="B27" s="15" t="s">
        <v>38</v>
      </c>
      <c r="C27" s="431">
        <v>0.83899999999999997</v>
      </c>
      <c r="D27" s="431">
        <v>0.99199999999999999</v>
      </c>
      <c r="E27" s="440">
        <f t="shared" si="3"/>
        <v>15.300000000000002</v>
      </c>
      <c r="F27" s="441"/>
    </row>
    <row r="28" spans="1:6" ht="20.149999999999999" customHeight="1" x14ac:dyDescent="0.25">
      <c r="A28" s="344" t="s">
        <v>39</v>
      </c>
      <c r="B28" s="15" t="s">
        <v>40</v>
      </c>
      <c r="C28" s="431">
        <v>1.1160000000000001</v>
      </c>
      <c r="D28" s="431">
        <v>1.9330000000000001</v>
      </c>
      <c r="E28" s="440">
        <f t="shared" si="3"/>
        <v>81.699999999999989</v>
      </c>
      <c r="F28" s="441"/>
    </row>
    <row r="29" spans="1:6" ht="20.149999999999999" customHeight="1" x14ac:dyDescent="0.25">
      <c r="A29" s="344" t="s">
        <v>41</v>
      </c>
      <c r="B29" s="15" t="s">
        <v>42</v>
      </c>
      <c r="C29" s="431">
        <v>1.7470000000000001</v>
      </c>
      <c r="D29" s="431">
        <v>1.3380000000000001</v>
      </c>
      <c r="E29" s="440">
        <f t="shared" si="3"/>
        <v>-40.900000000000006</v>
      </c>
      <c r="F29" s="441"/>
    </row>
    <row r="30" spans="1:6" ht="20.149999999999999" customHeight="1" x14ac:dyDescent="0.25">
      <c r="A30" s="344" t="s">
        <v>43</v>
      </c>
      <c r="B30" s="15" t="s">
        <v>44</v>
      </c>
      <c r="C30" s="431">
        <v>0.97599999999999998</v>
      </c>
      <c r="D30" s="431">
        <v>0.95599999999999996</v>
      </c>
      <c r="E30" s="440">
        <f t="shared" si="3"/>
        <v>-2.0000000000000018</v>
      </c>
      <c r="F30" s="441"/>
    </row>
    <row r="31" spans="1:6" ht="20.149999999999999" customHeight="1" x14ac:dyDescent="0.25">
      <c r="A31" s="344" t="s">
        <v>45</v>
      </c>
      <c r="B31" s="15" t="s">
        <v>46</v>
      </c>
      <c r="C31" s="431">
        <v>0.87</v>
      </c>
      <c r="D31" s="431">
        <v>0.89900000000000002</v>
      </c>
      <c r="E31" s="440">
        <f t="shared" si="3"/>
        <v>2.9000000000000026</v>
      </c>
      <c r="F31" s="441"/>
    </row>
    <row r="32" spans="1:6" ht="20.149999999999999" customHeight="1" x14ac:dyDescent="0.25">
      <c r="A32" s="344" t="s">
        <v>47</v>
      </c>
      <c r="B32" s="15" t="s">
        <v>48</v>
      </c>
      <c r="C32" s="431">
        <v>0.50600000000000001</v>
      </c>
      <c r="D32" s="431">
        <v>0.63600000000000001</v>
      </c>
      <c r="E32" s="440">
        <f t="shared" si="3"/>
        <v>13</v>
      </c>
      <c r="F32" s="441"/>
    </row>
    <row r="33" spans="1:6" ht="20.149999999999999" customHeight="1" x14ac:dyDescent="0.25">
      <c r="A33" s="344" t="s">
        <v>49</v>
      </c>
      <c r="B33" s="15" t="s">
        <v>50</v>
      </c>
      <c r="C33" s="431">
        <v>1.0509999999999999</v>
      </c>
      <c r="D33" s="431">
        <v>1.0189999999999999</v>
      </c>
      <c r="E33" s="440">
        <f t="shared" si="3"/>
        <v>-3.2000000000000028</v>
      </c>
      <c r="F33" s="441"/>
    </row>
    <row r="34" spans="1:6" ht="20.149999999999999" customHeight="1" x14ac:dyDescent="0.25">
      <c r="A34" s="344" t="s">
        <v>51</v>
      </c>
      <c r="B34" s="15" t="s">
        <v>52</v>
      </c>
      <c r="C34" s="431">
        <v>1.4570000000000001</v>
      </c>
      <c r="D34" s="431">
        <v>0.83799999999999997</v>
      </c>
      <c r="E34" s="440">
        <f t="shared" si="3"/>
        <v>-61.900000000000013</v>
      </c>
      <c r="F34" s="441"/>
    </row>
    <row r="35" spans="1:6" ht="20.149999999999999" customHeight="1" x14ac:dyDescent="0.25">
      <c r="A35" s="344" t="s">
        <v>53</v>
      </c>
      <c r="B35" s="15" t="s">
        <v>54</v>
      </c>
      <c r="C35" s="431">
        <v>0.98399999999999999</v>
      </c>
      <c r="D35" s="431">
        <v>1.0309999999999999</v>
      </c>
      <c r="E35" s="440">
        <f t="shared" si="3"/>
        <v>4.6999999999999931</v>
      </c>
      <c r="F35" s="441"/>
    </row>
    <row r="36" spans="1:6" ht="20.149999999999999" customHeight="1" x14ac:dyDescent="0.25">
      <c r="A36" s="344" t="s">
        <v>55</v>
      </c>
      <c r="B36" s="15" t="s">
        <v>56</v>
      </c>
      <c r="C36" s="431">
        <v>0.69099999999999995</v>
      </c>
      <c r="D36" s="431">
        <v>4.266</v>
      </c>
      <c r="E36" s="440">
        <f t="shared" si="3"/>
        <v>357.5</v>
      </c>
      <c r="F36" s="441"/>
    </row>
    <row r="37" spans="1:6" ht="20.149999999999999" customHeight="1" x14ac:dyDescent="0.25">
      <c r="A37" s="344" t="s">
        <v>57</v>
      </c>
      <c r="B37" s="15" t="s">
        <v>58</v>
      </c>
      <c r="C37" s="431">
        <v>0.68100000000000005</v>
      </c>
      <c r="D37" s="431">
        <v>0.73299999999999998</v>
      </c>
      <c r="E37" s="440">
        <f t="shared" si="3"/>
        <v>5.199999999999994</v>
      </c>
      <c r="F37" s="441"/>
    </row>
    <row r="38" spans="1:6" ht="20.149999999999999" customHeight="1" x14ac:dyDescent="0.25">
      <c r="A38" s="344" t="s">
        <v>59</v>
      </c>
      <c r="B38" s="15" t="s">
        <v>60</v>
      </c>
      <c r="C38" s="431">
        <v>0.93</v>
      </c>
      <c r="D38" s="431">
        <v>2.94</v>
      </c>
      <c r="E38" s="440">
        <f t="shared" si="3"/>
        <v>200.99999999999997</v>
      </c>
      <c r="F38" s="441"/>
    </row>
    <row r="39" spans="1:6" ht="20.149999999999999" customHeight="1" thickBot="1" x14ac:dyDescent="0.3">
      <c r="A39" s="344" t="s">
        <v>61</v>
      </c>
      <c r="B39" s="15" t="s">
        <v>62</v>
      </c>
      <c r="C39" s="431">
        <v>1.5309999999999999</v>
      </c>
      <c r="D39" s="431">
        <v>1.4430000000000001</v>
      </c>
      <c r="E39" s="440">
        <f t="shared" si="3"/>
        <v>-8.7999999999999865</v>
      </c>
      <c r="F39" s="441"/>
    </row>
    <row r="40" spans="1:6" ht="20.149999999999999" customHeight="1" thickBot="1" x14ac:dyDescent="0.3">
      <c r="A40" s="151"/>
      <c r="B40" s="152" t="s">
        <v>10</v>
      </c>
      <c r="C40" s="272">
        <v>1.0489999999999999</v>
      </c>
      <c r="D40" s="272">
        <v>1.2350000000000001</v>
      </c>
      <c r="E40" s="445">
        <f t="shared" si="3"/>
        <v>18.600000000000016</v>
      </c>
      <c r="F40" s="441"/>
    </row>
    <row r="41" spans="1:6" ht="20.149999999999999" customHeight="1" x14ac:dyDescent="0.25">
      <c r="C41" s="455"/>
      <c r="D41" s="455"/>
    </row>
    <row r="42" spans="1:6" ht="20.149999999999999" customHeight="1" x14ac:dyDescent="0.25">
      <c r="A42" s="572" t="s">
        <v>245</v>
      </c>
      <c r="B42" s="572"/>
      <c r="C42" s="572"/>
      <c r="D42" s="572"/>
      <c r="E42" s="572"/>
    </row>
    <row r="43" spans="1:6" ht="20.149999999999999" customHeight="1" thickBot="1" x14ac:dyDescent="0.3">
      <c r="A43" s="157"/>
      <c r="B43" s="157"/>
      <c r="C43" s="157"/>
      <c r="D43" s="157"/>
      <c r="E43" s="157"/>
    </row>
    <row r="44" spans="1:6" ht="20.149999999999999" customHeight="1" thickBot="1" x14ac:dyDescent="0.3">
      <c r="A44" s="158" t="s">
        <v>1</v>
      </c>
      <c r="B44" s="159" t="s">
        <v>12</v>
      </c>
      <c r="C44" s="615" t="s">
        <v>243</v>
      </c>
      <c r="D44" s="616"/>
      <c r="E44" s="617"/>
    </row>
    <row r="45" spans="1:6" ht="20.149999999999999" customHeight="1" thickBot="1" x14ac:dyDescent="0.3">
      <c r="A45" s="165"/>
      <c r="B45" s="437"/>
      <c r="C45" s="34">
        <f>+C5</f>
        <v>2017</v>
      </c>
      <c r="D45" s="34">
        <f>+D5</f>
        <v>2018</v>
      </c>
      <c r="E45" s="14" t="s">
        <v>197</v>
      </c>
    </row>
    <row r="46" spans="1:6" ht="20.149999999999999" customHeight="1" x14ac:dyDescent="0.25">
      <c r="A46" s="343" t="s">
        <v>6</v>
      </c>
      <c r="B46" s="15" t="s">
        <v>64</v>
      </c>
      <c r="C46" s="456">
        <v>0.96299999999999997</v>
      </c>
      <c r="D46" s="456">
        <v>0.92200000000000004</v>
      </c>
      <c r="E46" s="440">
        <f>+(D46-C46)*100</f>
        <v>-4.0999999999999925</v>
      </c>
      <c r="F46" s="441"/>
    </row>
    <row r="47" spans="1:6" ht="20.149999999999999" customHeight="1" x14ac:dyDescent="0.25">
      <c r="A47" s="344" t="s">
        <v>8</v>
      </c>
      <c r="B47" s="15" t="s">
        <v>65</v>
      </c>
      <c r="C47" s="456">
        <v>0.90800000000000003</v>
      </c>
      <c r="D47" s="456">
        <v>0.88400000000000001</v>
      </c>
      <c r="E47" s="440">
        <f t="shared" ref="E47:E80" si="4">+(D47-C47)*100</f>
        <v>-2.4000000000000021</v>
      </c>
      <c r="F47" s="441"/>
    </row>
    <row r="48" spans="1:6" ht="20.149999999999999" customHeight="1" x14ac:dyDescent="0.25">
      <c r="A48" s="344" t="s">
        <v>15</v>
      </c>
      <c r="B48" s="15" t="s">
        <v>66</v>
      </c>
      <c r="C48" s="456">
        <v>1.0229999999999999</v>
      </c>
      <c r="D48" s="456">
        <v>0.97199999999999998</v>
      </c>
      <c r="E48" s="440">
        <f t="shared" si="4"/>
        <v>-5.0999999999999934</v>
      </c>
      <c r="F48" s="441"/>
    </row>
    <row r="49" spans="1:6" ht="20.149999999999999" customHeight="1" x14ac:dyDescent="0.25">
      <c r="A49" s="344" t="s">
        <v>17</v>
      </c>
      <c r="B49" s="15" t="s">
        <v>67</v>
      </c>
      <c r="C49" s="456">
        <v>1.0029999999999999</v>
      </c>
      <c r="D49" s="456">
        <v>0.94</v>
      </c>
      <c r="E49" s="440">
        <f t="shared" si="4"/>
        <v>-6.2999999999999945</v>
      </c>
      <c r="F49" s="441"/>
    </row>
    <row r="50" spans="1:6" ht="20.149999999999999" customHeight="1" x14ac:dyDescent="0.25">
      <c r="A50" s="344" t="s">
        <v>19</v>
      </c>
      <c r="B50" s="15" t="s">
        <v>68</v>
      </c>
      <c r="C50" s="456">
        <v>0.76400000000000001</v>
      </c>
      <c r="D50" s="456">
        <v>0.746</v>
      </c>
      <c r="E50" s="440">
        <f t="shared" si="4"/>
        <v>-1.8000000000000016</v>
      </c>
      <c r="F50" s="441"/>
    </row>
    <row r="51" spans="1:6" ht="20.149999999999999" customHeight="1" x14ac:dyDescent="0.25">
      <c r="A51" s="344" t="s">
        <v>21</v>
      </c>
      <c r="B51" s="15" t="s">
        <v>69</v>
      </c>
      <c r="C51" s="456">
        <v>1.327</v>
      </c>
      <c r="D51" s="456">
        <v>1.143</v>
      </c>
      <c r="E51" s="440">
        <f t="shared" si="4"/>
        <v>-18.399999999999995</v>
      </c>
      <c r="F51" s="441"/>
    </row>
    <row r="52" spans="1:6" ht="20.149999999999999" customHeight="1" x14ac:dyDescent="0.25">
      <c r="A52" s="344" t="s">
        <v>23</v>
      </c>
      <c r="B52" s="15" t="s">
        <v>70</v>
      </c>
      <c r="C52" s="456">
        <v>0.498</v>
      </c>
      <c r="D52" s="456">
        <v>0.35299999999999998</v>
      </c>
      <c r="E52" s="440">
        <f t="shared" si="4"/>
        <v>-14.500000000000002</v>
      </c>
      <c r="F52" s="441"/>
    </row>
    <row r="53" spans="1:6" ht="20.149999999999999" customHeight="1" x14ac:dyDescent="0.25">
      <c r="A53" s="344" t="s">
        <v>25</v>
      </c>
      <c r="B53" s="15" t="s">
        <v>71</v>
      </c>
      <c r="C53" s="456">
        <v>1.284</v>
      </c>
      <c r="D53" s="456">
        <v>1.24</v>
      </c>
      <c r="E53" s="440">
        <f t="shared" si="4"/>
        <v>-4.4000000000000039</v>
      </c>
      <c r="F53" s="441"/>
    </row>
    <row r="54" spans="1:6" ht="20.149999999999999" customHeight="1" x14ac:dyDescent="0.25">
      <c r="A54" s="344" t="s">
        <v>27</v>
      </c>
      <c r="B54" s="15" t="s">
        <v>72</v>
      </c>
      <c r="C54" s="456">
        <v>0.95099999999999996</v>
      </c>
      <c r="D54" s="456">
        <v>0.93899999999999995</v>
      </c>
      <c r="E54" s="440">
        <f t="shared" si="4"/>
        <v>-1.2000000000000011</v>
      </c>
      <c r="F54" s="441"/>
    </row>
    <row r="55" spans="1:6" ht="20.149999999999999" customHeight="1" x14ac:dyDescent="0.25">
      <c r="A55" s="344" t="s">
        <v>29</v>
      </c>
      <c r="B55" s="15" t="s">
        <v>73</v>
      </c>
      <c r="C55" s="456">
        <v>1.056</v>
      </c>
      <c r="D55" s="456">
        <v>0.874</v>
      </c>
      <c r="E55" s="440">
        <f t="shared" si="4"/>
        <v>-18.200000000000006</v>
      </c>
      <c r="F55" s="441"/>
    </row>
    <row r="56" spans="1:6" ht="20.149999999999999" customHeight="1" x14ac:dyDescent="0.25">
      <c r="A56" s="344" t="s">
        <v>31</v>
      </c>
      <c r="B56" s="15" t="s">
        <v>74</v>
      </c>
      <c r="C56" s="456">
        <v>0.80700000000000005</v>
      </c>
      <c r="D56" s="456">
        <v>0.80500000000000005</v>
      </c>
      <c r="E56" s="440">
        <f t="shared" si="4"/>
        <v>-0.20000000000000018</v>
      </c>
      <c r="F56" s="441"/>
    </row>
    <row r="57" spans="1:6" ht="20.149999999999999" customHeight="1" x14ac:dyDescent="0.25">
      <c r="A57" s="344" t="s">
        <v>33</v>
      </c>
      <c r="B57" s="15" t="s">
        <v>75</v>
      </c>
      <c r="C57" s="456">
        <v>1.028</v>
      </c>
      <c r="D57" s="456">
        <v>1.004</v>
      </c>
      <c r="E57" s="440">
        <f t="shared" si="4"/>
        <v>-2.4000000000000021</v>
      </c>
      <c r="F57" s="441"/>
    </row>
    <row r="58" spans="1:6" ht="20.149999999999999" customHeight="1" x14ac:dyDescent="0.25">
      <c r="A58" s="344" t="s">
        <v>35</v>
      </c>
      <c r="B58" s="15" t="s">
        <v>76</v>
      </c>
      <c r="C58" s="456">
        <v>1.0349999999999999</v>
      </c>
      <c r="D58" s="456">
        <v>0.93700000000000006</v>
      </c>
      <c r="E58" s="440">
        <f t="shared" si="4"/>
        <v>-9.7999999999999865</v>
      </c>
      <c r="F58" s="441"/>
    </row>
    <row r="59" spans="1:6" ht="20.149999999999999" customHeight="1" x14ac:dyDescent="0.25">
      <c r="A59" s="344" t="s">
        <v>37</v>
      </c>
      <c r="B59" s="15" t="s">
        <v>77</v>
      </c>
      <c r="C59" s="456">
        <v>1.024</v>
      </c>
      <c r="D59" s="456">
        <v>1.0269999999999999</v>
      </c>
      <c r="E59" s="440">
        <f t="shared" si="4"/>
        <v>0.29999999999998916</v>
      </c>
      <c r="F59" s="441"/>
    </row>
    <row r="60" spans="1:6" ht="20.149999999999999" customHeight="1" x14ac:dyDescent="0.25">
      <c r="A60" s="344" t="s">
        <v>39</v>
      </c>
      <c r="B60" s="15" t="s">
        <v>78</v>
      </c>
      <c r="C60" s="456">
        <v>0.94099999999999995</v>
      </c>
      <c r="D60" s="456">
        <v>0.93799999999999994</v>
      </c>
      <c r="E60" s="440">
        <f t="shared" si="4"/>
        <v>-0.30000000000000027</v>
      </c>
      <c r="F60" s="441"/>
    </row>
    <row r="61" spans="1:6" ht="20.149999999999999" customHeight="1" x14ac:dyDescent="0.25">
      <c r="A61" s="344" t="s">
        <v>41</v>
      </c>
      <c r="B61" s="15" t="s">
        <v>79</v>
      </c>
      <c r="C61" s="456">
        <v>1.2609999999999999</v>
      </c>
      <c r="D61" s="456">
        <v>1.2629999999999999</v>
      </c>
      <c r="E61" s="440">
        <f t="shared" si="4"/>
        <v>0.20000000000000018</v>
      </c>
      <c r="F61" s="441"/>
    </row>
    <row r="62" spans="1:6" ht="20.149999999999999" customHeight="1" x14ac:dyDescent="0.25">
      <c r="A62" s="344" t="s">
        <v>43</v>
      </c>
      <c r="B62" s="15" t="s">
        <v>80</v>
      </c>
      <c r="C62" s="456">
        <v>0.94499999999999995</v>
      </c>
      <c r="D62" s="456">
        <v>0.98199999999999998</v>
      </c>
      <c r="E62" s="440">
        <f t="shared" si="4"/>
        <v>3.7000000000000033</v>
      </c>
      <c r="F62" s="441"/>
    </row>
    <row r="63" spans="1:6" ht="20.149999999999999" customHeight="1" x14ac:dyDescent="0.25">
      <c r="A63" s="344" t="s">
        <v>45</v>
      </c>
      <c r="B63" s="15" t="s">
        <v>81</v>
      </c>
      <c r="C63" s="456">
        <v>1.9059999999999999</v>
      </c>
      <c r="D63" s="456">
        <v>1.55</v>
      </c>
      <c r="E63" s="440">
        <f t="shared" si="4"/>
        <v>-35.599999999999987</v>
      </c>
      <c r="F63" s="441"/>
    </row>
    <row r="64" spans="1:6" ht="20.149999999999999" customHeight="1" x14ac:dyDescent="0.25">
      <c r="A64" s="344" t="s">
        <v>47</v>
      </c>
      <c r="B64" s="15" t="s">
        <v>82</v>
      </c>
      <c r="C64" s="456">
        <v>14.81</v>
      </c>
      <c r="D64" s="456">
        <v>2.6949999999999998</v>
      </c>
      <c r="E64" s="440">
        <f t="shared" si="4"/>
        <v>-1211.5</v>
      </c>
      <c r="F64" s="441"/>
    </row>
    <row r="65" spans="1:6" ht="20.149999999999999" customHeight="1" x14ac:dyDescent="0.25">
      <c r="A65" s="344" t="s">
        <v>49</v>
      </c>
      <c r="B65" s="15" t="s">
        <v>83</v>
      </c>
      <c r="C65" s="456">
        <v>-0.245</v>
      </c>
      <c r="D65" s="456">
        <v>2.3340000000000001</v>
      </c>
      <c r="E65" s="440" t="s">
        <v>166</v>
      </c>
      <c r="F65" s="441"/>
    </row>
    <row r="66" spans="1:6" ht="20.149999999999999" customHeight="1" x14ac:dyDescent="0.25">
      <c r="A66" s="344" t="s">
        <v>51</v>
      </c>
      <c r="B66" s="15" t="s">
        <v>85</v>
      </c>
      <c r="C66" s="456">
        <v>0.873</v>
      </c>
      <c r="D66" s="456">
        <v>0.81499999999999995</v>
      </c>
      <c r="E66" s="440">
        <f t="shared" si="4"/>
        <v>-5.8000000000000052</v>
      </c>
      <c r="F66" s="441"/>
    </row>
    <row r="67" spans="1:6" ht="20.149999999999999" customHeight="1" x14ac:dyDescent="0.25">
      <c r="A67" s="344" t="s">
        <v>53</v>
      </c>
      <c r="B67" s="15" t="s">
        <v>86</v>
      </c>
      <c r="C67" s="456">
        <v>0.997</v>
      </c>
      <c r="D67" s="456">
        <v>0.92</v>
      </c>
      <c r="E67" s="440">
        <f t="shared" si="4"/>
        <v>-7.6999999999999957</v>
      </c>
      <c r="F67" s="441"/>
    </row>
    <row r="68" spans="1:6" ht="20.149999999999999" customHeight="1" x14ac:dyDescent="0.25">
      <c r="A68" s="344" t="s">
        <v>55</v>
      </c>
      <c r="B68" s="15" t="s">
        <v>87</v>
      </c>
      <c r="C68" s="456">
        <v>2.04</v>
      </c>
      <c r="D68" s="456">
        <v>0.54800000000000004</v>
      </c>
      <c r="E68" s="440">
        <f t="shared" si="4"/>
        <v>-149.19999999999999</v>
      </c>
      <c r="F68" s="441"/>
    </row>
    <row r="69" spans="1:6" ht="20.149999999999999" customHeight="1" x14ac:dyDescent="0.25">
      <c r="A69" s="344" t="s">
        <v>57</v>
      </c>
      <c r="B69" s="15" t="s">
        <v>88</v>
      </c>
      <c r="C69" s="456">
        <v>0.88800000000000001</v>
      </c>
      <c r="D69" s="456">
        <v>0.95599999999999996</v>
      </c>
      <c r="E69" s="440" t="s">
        <v>166</v>
      </c>
      <c r="F69" s="441"/>
    </row>
    <row r="70" spans="1:6" ht="20.149999999999999" customHeight="1" x14ac:dyDescent="0.25">
      <c r="A70" s="344" t="s">
        <v>59</v>
      </c>
      <c r="B70" s="15" t="s">
        <v>89</v>
      </c>
      <c r="C70" s="456">
        <v>0.92700000000000005</v>
      </c>
      <c r="D70" s="456">
        <v>0.89300000000000002</v>
      </c>
      <c r="E70" s="440">
        <f t="shared" si="4"/>
        <v>-3.400000000000003</v>
      </c>
      <c r="F70" s="441"/>
    </row>
    <row r="71" spans="1:6" ht="20.149999999999999" customHeight="1" x14ac:dyDescent="0.25">
      <c r="A71" s="344" t="s">
        <v>61</v>
      </c>
      <c r="B71" s="15" t="s">
        <v>90</v>
      </c>
      <c r="C71" s="456">
        <v>1.4410000000000001</v>
      </c>
      <c r="D71" s="456">
        <v>0.47399999999999998</v>
      </c>
      <c r="E71" s="440">
        <f t="shared" si="4"/>
        <v>-96.7</v>
      </c>
      <c r="F71" s="441"/>
    </row>
    <row r="72" spans="1:6" ht="20.149999999999999" customHeight="1" x14ac:dyDescent="0.25">
      <c r="A72" s="344" t="s">
        <v>91</v>
      </c>
      <c r="B72" s="15" t="s">
        <v>92</v>
      </c>
      <c r="C72" s="456">
        <v>0.90800000000000003</v>
      </c>
      <c r="D72" s="456">
        <v>0.93200000000000005</v>
      </c>
      <c r="E72" s="440">
        <f t="shared" si="4"/>
        <v>2.4000000000000021</v>
      </c>
      <c r="F72" s="441"/>
    </row>
    <row r="73" spans="1:6" ht="20.149999999999999" customHeight="1" x14ac:dyDescent="0.25">
      <c r="A73" s="344" t="s">
        <v>93</v>
      </c>
      <c r="B73" s="15" t="s">
        <v>94</v>
      </c>
      <c r="C73" s="456">
        <v>0.57099999999999995</v>
      </c>
      <c r="D73" s="456">
        <v>0.57599999999999996</v>
      </c>
      <c r="E73" s="440">
        <f t="shared" si="4"/>
        <v>0.50000000000000044</v>
      </c>
      <c r="F73" s="441"/>
    </row>
    <row r="74" spans="1:6" ht="20.149999999999999" customHeight="1" x14ac:dyDescent="0.25">
      <c r="A74" s="344" t="s">
        <v>95</v>
      </c>
      <c r="B74" s="15" t="s">
        <v>96</v>
      </c>
      <c r="C74" s="456">
        <v>1.0429999999999999</v>
      </c>
      <c r="D74" s="456">
        <v>0.995</v>
      </c>
      <c r="E74" s="440">
        <f t="shared" si="4"/>
        <v>-4.7999999999999936</v>
      </c>
      <c r="F74" s="441"/>
    </row>
    <row r="75" spans="1:6" ht="20.149999999999999" customHeight="1" x14ac:dyDescent="0.25">
      <c r="A75" s="344" t="s">
        <v>97</v>
      </c>
      <c r="B75" s="15" t="s">
        <v>98</v>
      </c>
      <c r="C75" s="456">
        <v>0.94199999999999995</v>
      </c>
      <c r="D75" s="456">
        <v>0.96899999999999997</v>
      </c>
      <c r="E75" s="440">
        <f t="shared" si="4"/>
        <v>2.7000000000000024</v>
      </c>
      <c r="F75" s="441"/>
    </row>
    <row r="76" spans="1:6" ht="20.149999999999999" customHeight="1" x14ac:dyDescent="0.25">
      <c r="A76" s="344" t="s">
        <v>99</v>
      </c>
      <c r="B76" s="15" t="s">
        <v>100</v>
      </c>
      <c r="C76" s="456">
        <v>1.3759999999999999</v>
      </c>
      <c r="D76" s="456">
        <v>0.94399999999999995</v>
      </c>
      <c r="E76" s="440">
        <f t="shared" si="4"/>
        <v>-43.199999999999996</v>
      </c>
      <c r="F76" s="441"/>
    </row>
    <row r="77" spans="1:6" ht="20.149999999999999" customHeight="1" x14ac:dyDescent="0.25">
      <c r="A77" s="344" t="s">
        <v>101</v>
      </c>
      <c r="B77" s="15" t="s">
        <v>102</v>
      </c>
      <c r="C77" s="456">
        <v>0.96099999999999997</v>
      </c>
      <c r="D77" s="456">
        <v>0.94</v>
      </c>
      <c r="E77" s="440">
        <f t="shared" si="4"/>
        <v>-2.1000000000000019</v>
      </c>
      <c r="F77" s="441"/>
    </row>
    <row r="78" spans="1:6" ht="20.149999999999999" customHeight="1" x14ac:dyDescent="0.25">
      <c r="A78" s="344" t="s">
        <v>103</v>
      </c>
      <c r="B78" s="15" t="s">
        <v>104</v>
      </c>
      <c r="C78" s="456">
        <v>0.93799999999999994</v>
      </c>
      <c r="D78" s="456">
        <v>0.95499999999999996</v>
      </c>
      <c r="E78" s="440">
        <f t="shared" si="4"/>
        <v>1.7000000000000015</v>
      </c>
      <c r="F78" s="441"/>
    </row>
    <row r="79" spans="1:6" ht="20.149999999999999" customHeight="1" thickBot="1" x14ac:dyDescent="0.3">
      <c r="A79" s="344" t="s">
        <v>105</v>
      </c>
      <c r="B79" s="15" t="s">
        <v>106</v>
      </c>
      <c r="C79" s="456">
        <v>0.98299999999999998</v>
      </c>
      <c r="D79" s="456">
        <v>0.94799999999999995</v>
      </c>
      <c r="E79" s="457">
        <f t="shared" si="4"/>
        <v>-3.5000000000000031</v>
      </c>
      <c r="F79" s="441"/>
    </row>
    <row r="80" spans="1:6" ht="20.149999999999999" customHeight="1" thickBot="1" x14ac:dyDescent="0.3">
      <c r="A80" s="89"/>
      <c r="B80" s="38" t="s">
        <v>10</v>
      </c>
      <c r="C80" s="458">
        <v>0.95199999999999996</v>
      </c>
      <c r="D80" s="458">
        <v>0.91900000000000004</v>
      </c>
      <c r="E80" s="445">
        <f t="shared" si="4"/>
        <v>-3.2999999999999918</v>
      </c>
      <c r="F80" s="441"/>
    </row>
    <row r="81" spans="3:4" ht="20.149999999999999" customHeight="1" x14ac:dyDescent="0.25">
      <c r="C81" s="455"/>
      <c r="D81" s="455"/>
    </row>
    <row r="82" spans="3:4" x14ac:dyDescent="0.25">
      <c r="C82" s="132" t="e">
        <f>C80=#REF!</f>
        <v>#REF!</v>
      </c>
      <c r="D82" s="132" t="e">
        <f>+D80=#REF!</f>
        <v>#REF!</v>
      </c>
    </row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B5DB8-8F5F-4C62-B332-D36C7BD7CC8F}">
  <dimension ref="A1:J70"/>
  <sheetViews>
    <sheetView view="pageBreakPreview" topLeftCell="A40" zoomScale="80" zoomScaleNormal="80" zoomScaleSheetLayoutView="80" workbookViewId="0">
      <selection activeCell="A40" sqref="A40:D40"/>
    </sheetView>
  </sheetViews>
  <sheetFormatPr defaultColWidth="9.1796875" defaultRowHeight="12.5" x14ac:dyDescent="0.25"/>
  <cols>
    <col min="1" max="1" width="3.7265625" style="132" customWidth="1"/>
    <col min="2" max="2" width="38.1796875" style="248" customWidth="1"/>
    <col min="3" max="4" width="18" style="132" bestFit="1" customWidth="1"/>
    <col min="5" max="5" width="14" style="132" customWidth="1"/>
    <col min="6" max="6" width="14" style="132" bestFit="1" customWidth="1"/>
    <col min="7" max="16384" width="9.1796875" style="132"/>
  </cols>
  <sheetData>
    <row r="1" spans="1:6" ht="20.149999999999999" customHeight="1" x14ac:dyDescent="0.25"/>
    <row r="2" spans="1:6" ht="20.149999999999999" customHeight="1" x14ac:dyDescent="0.25">
      <c r="A2" s="572" t="s">
        <v>11</v>
      </c>
      <c r="B2" s="572"/>
      <c r="C2" s="572"/>
      <c r="D2" s="572"/>
      <c r="E2" s="572"/>
    </row>
    <row r="3" spans="1:6" ht="20.149999999999999" customHeight="1" thickBot="1" x14ac:dyDescent="0.3">
      <c r="A3" s="157"/>
      <c r="B3" s="459"/>
      <c r="C3" s="157"/>
      <c r="D3" s="157"/>
      <c r="E3" s="157"/>
    </row>
    <row r="4" spans="1:6" ht="20.149999999999999" customHeight="1" thickBot="1" x14ac:dyDescent="0.3">
      <c r="A4" s="158" t="s">
        <v>1</v>
      </c>
      <c r="B4" s="158" t="s">
        <v>246</v>
      </c>
      <c r="C4" s="460" t="s">
        <v>3</v>
      </c>
      <c r="D4" s="461"/>
      <c r="E4" s="158" t="s">
        <v>4</v>
      </c>
    </row>
    <row r="5" spans="1:6" ht="20.149999999999999" customHeight="1" thickBot="1" x14ac:dyDescent="0.3">
      <c r="A5" s="347"/>
      <c r="B5" s="165"/>
      <c r="C5" s="89">
        <v>2017</v>
      </c>
      <c r="D5" s="89">
        <v>2018</v>
      </c>
      <c r="E5" s="89" t="s">
        <v>5</v>
      </c>
    </row>
    <row r="6" spans="1:6" ht="20.149999999999999" customHeight="1" x14ac:dyDescent="0.25">
      <c r="A6" s="124" t="s">
        <v>6</v>
      </c>
      <c r="B6" s="462" t="s">
        <v>247</v>
      </c>
      <c r="C6" s="35">
        <v>7402079.0488700001</v>
      </c>
      <c r="D6" s="35">
        <v>7609136.7090799995</v>
      </c>
      <c r="E6" s="24">
        <f t="shared" ref="E6:E10" si="0">+IF(C6=0,"X",D6/C6)</f>
        <v>1.0279729058340181</v>
      </c>
      <c r="F6" s="19"/>
    </row>
    <row r="7" spans="1:6" ht="20.149999999999999" customHeight="1" x14ac:dyDescent="0.25">
      <c r="A7" s="124" t="s">
        <v>8</v>
      </c>
      <c r="B7" s="462" t="s">
        <v>248</v>
      </c>
      <c r="C7" s="35">
        <v>11379054.52586</v>
      </c>
      <c r="D7" s="35">
        <v>7928380.8786800001</v>
      </c>
      <c r="E7" s="24">
        <f t="shared" si="0"/>
        <v>0.69675216518753724</v>
      </c>
      <c r="F7" s="19"/>
    </row>
    <row r="8" spans="1:6" ht="20.149999999999999" customHeight="1" x14ac:dyDescent="0.25">
      <c r="A8" s="124" t="s">
        <v>15</v>
      </c>
      <c r="B8" s="462" t="s">
        <v>249</v>
      </c>
      <c r="C8" s="35">
        <v>5510066.7699700007</v>
      </c>
      <c r="D8" s="35">
        <v>5918307.9150700001</v>
      </c>
      <c r="E8" s="24">
        <f t="shared" si="0"/>
        <v>1.0740900541033229</v>
      </c>
      <c r="F8" s="19"/>
    </row>
    <row r="9" spans="1:6" ht="20.149999999999999" customHeight="1" thickBot="1" x14ac:dyDescent="0.3">
      <c r="A9" s="124" t="s">
        <v>17</v>
      </c>
      <c r="B9" s="462" t="s">
        <v>250</v>
      </c>
      <c r="C9" s="35">
        <v>270066.73736999999</v>
      </c>
      <c r="D9" s="35">
        <v>248969.15344999998</v>
      </c>
      <c r="E9" s="24">
        <f t="shared" si="0"/>
        <v>0.92188010961492217</v>
      </c>
      <c r="F9" s="19"/>
    </row>
    <row r="10" spans="1:6" ht="20.149999999999999" customHeight="1" thickBot="1" x14ac:dyDescent="0.3">
      <c r="A10" s="125"/>
      <c r="B10" s="94">
        <f>SUM(B6:B9)</f>
        <v>0</v>
      </c>
      <c r="C10" s="94">
        <v>24561267.08207</v>
      </c>
      <c r="D10" s="94">
        <f>SUM(D6:D9)</f>
        <v>21704794.65628</v>
      </c>
      <c r="E10" s="28">
        <f t="shared" si="0"/>
        <v>0.88370011953189265</v>
      </c>
      <c r="F10" s="19"/>
    </row>
    <row r="11" spans="1:6" ht="20.149999999999999" customHeight="1" x14ac:dyDescent="0.25">
      <c r="A11" s="15"/>
      <c r="B11" s="15"/>
      <c r="C11" s="463"/>
      <c r="D11" s="463"/>
      <c r="E11" s="464"/>
    </row>
    <row r="12" spans="1:6" ht="20.149999999999999" customHeight="1" x14ac:dyDescent="0.25">
      <c r="A12" s="618" t="s">
        <v>63</v>
      </c>
      <c r="B12" s="618"/>
      <c r="C12" s="618"/>
      <c r="D12" s="618"/>
      <c r="E12" s="618"/>
      <c r="F12" s="20"/>
    </row>
    <row r="13" spans="1:6" ht="20.149999999999999" customHeight="1" thickBot="1" x14ac:dyDescent="0.3">
      <c r="A13" s="465"/>
      <c r="B13" s="465"/>
      <c r="C13" s="465"/>
      <c r="D13" s="465"/>
      <c r="E13" s="164"/>
    </row>
    <row r="14" spans="1:6" ht="20.149999999999999" customHeight="1" thickBot="1" x14ac:dyDescent="0.3">
      <c r="A14" s="203" t="s">
        <v>1</v>
      </c>
      <c r="B14" s="158" t="s">
        <v>246</v>
      </c>
      <c r="C14" s="348" t="s">
        <v>3</v>
      </c>
      <c r="D14" s="352"/>
      <c r="E14" s="158" t="s">
        <v>4</v>
      </c>
    </row>
    <row r="15" spans="1:6" ht="20.149999999999999" customHeight="1" thickBot="1" x14ac:dyDescent="0.3">
      <c r="A15" s="347"/>
      <c r="B15" s="466"/>
      <c r="C15" s="343">
        <f>+C5</f>
        <v>2017</v>
      </c>
      <c r="D15" s="343">
        <f t="shared" ref="D15:E15" si="1">+D5</f>
        <v>2018</v>
      </c>
      <c r="E15" s="89" t="str">
        <f t="shared" si="1"/>
        <v>18/17</v>
      </c>
    </row>
    <row r="16" spans="1:6" ht="20.149999999999999" customHeight="1" x14ac:dyDescent="0.25">
      <c r="A16" s="118" t="s">
        <v>6</v>
      </c>
      <c r="B16" s="467" t="s">
        <v>251</v>
      </c>
      <c r="C16" s="190">
        <v>22462762.725919999</v>
      </c>
      <c r="D16" s="190">
        <v>23484702.152630001</v>
      </c>
      <c r="E16" s="51">
        <f t="shared" ref="E16:E23" si="2">+IF(C16=0,"X",D16/C16)</f>
        <v>1.0454948235521704</v>
      </c>
      <c r="F16" s="19"/>
    </row>
    <row r="17" spans="1:10" ht="20.149999999999999" customHeight="1" x14ac:dyDescent="0.25">
      <c r="A17" s="468" t="s">
        <v>8</v>
      </c>
      <c r="B17" s="469" t="s">
        <v>252</v>
      </c>
      <c r="C17" s="356">
        <v>6221345.3350099996</v>
      </c>
      <c r="D17" s="356">
        <v>6788690.8360799998</v>
      </c>
      <c r="E17" s="51">
        <f t="shared" si="2"/>
        <v>1.0911933786856871</v>
      </c>
      <c r="F17" s="19"/>
    </row>
    <row r="18" spans="1:10" ht="20.149999999999999" customHeight="1" x14ac:dyDescent="0.25">
      <c r="A18" s="468" t="s">
        <v>15</v>
      </c>
      <c r="B18" s="470" t="s">
        <v>253</v>
      </c>
      <c r="C18" s="356">
        <v>2181293.4329500003</v>
      </c>
      <c r="D18" s="356">
        <v>2465306.73068</v>
      </c>
      <c r="E18" s="51">
        <f t="shared" si="2"/>
        <v>1.1302040768288097</v>
      </c>
      <c r="F18" s="19"/>
    </row>
    <row r="19" spans="1:10" ht="20.149999999999999" customHeight="1" x14ac:dyDescent="0.25">
      <c r="A19" s="468" t="s">
        <v>17</v>
      </c>
      <c r="B19" s="469" t="s">
        <v>254</v>
      </c>
      <c r="C19" s="356">
        <v>1701997.9156699998</v>
      </c>
      <c r="D19" s="356">
        <v>1731025.7220100001</v>
      </c>
      <c r="E19" s="51">
        <f t="shared" si="2"/>
        <v>1.0170551362447311</v>
      </c>
      <c r="F19" s="19"/>
    </row>
    <row r="20" spans="1:10" ht="20.149999999999999" customHeight="1" x14ac:dyDescent="0.25">
      <c r="A20" s="468" t="s">
        <v>19</v>
      </c>
      <c r="B20" s="471" t="s">
        <v>255</v>
      </c>
      <c r="C20" s="356">
        <v>1953253.4508499999</v>
      </c>
      <c r="D20" s="356">
        <v>2174124.68139</v>
      </c>
      <c r="E20" s="51">
        <f t="shared" si="2"/>
        <v>1.113078633212645</v>
      </c>
      <c r="F20" s="19"/>
    </row>
    <row r="21" spans="1:10" ht="20.149999999999999" customHeight="1" x14ac:dyDescent="0.25">
      <c r="A21" s="468" t="s">
        <v>21</v>
      </c>
      <c r="B21" s="471" t="s">
        <v>256</v>
      </c>
      <c r="C21" s="356">
        <v>294676.06258999999</v>
      </c>
      <c r="D21" s="356">
        <v>362784.61035999999</v>
      </c>
      <c r="E21" s="51">
        <f t="shared" si="2"/>
        <v>1.2311302355928497</v>
      </c>
      <c r="F21" s="19"/>
    </row>
    <row r="22" spans="1:10" ht="20.149999999999999" customHeight="1" thickBot="1" x14ac:dyDescent="0.3">
      <c r="A22" s="347" t="s">
        <v>23</v>
      </c>
      <c r="B22" s="472" t="s">
        <v>257</v>
      </c>
      <c r="C22" s="193">
        <v>2962146.0340499999</v>
      </c>
      <c r="D22" s="193">
        <v>3458362.3252300001</v>
      </c>
      <c r="E22" s="51">
        <f t="shared" si="2"/>
        <v>1.1675191855755833</v>
      </c>
      <c r="F22" s="19"/>
    </row>
    <row r="23" spans="1:10" ht="20.149999999999999" customHeight="1" thickBot="1" x14ac:dyDescent="0.3">
      <c r="A23" s="353"/>
      <c r="B23" s="473" t="s">
        <v>10</v>
      </c>
      <c r="C23" s="474">
        <f>SUM(C16:C22)</f>
        <v>37777474.957040004</v>
      </c>
      <c r="D23" s="475">
        <f>SUM(D16:D22)</f>
        <v>40464997.05838</v>
      </c>
      <c r="E23" s="28">
        <f t="shared" si="2"/>
        <v>1.0711408611718016</v>
      </c>
      <c r="F23" s="19"/>
    </row>
    <row r="24" spans="1:10" ht="20.149999999999999" customHeight="1" x14ac:dyDescent="0.25">
      <c r="C24" s="476"/>
      <c r="D24" s="476"/>
      <c r="E24" s="135"/>
    </row>
    <row r="25" spans="1:10" ht="20.149999999999999" customHeight="1" x14ac:dyDescent="0.25">
      <c r="A25" s="619" t="s">
        <v>258</v>
      </c>
      <c r="B25" s="619"/>
      <c r="C25" s="619"/>
      <c r="D25" s="619"/>
    </row>
    <row r="26" spans="1:10" ht="20.149999999999999" customHeight="1" thickBot="1" x14ac:dyDescent="0.3"/>
    <row r="27" spans="1:10" ht="20.149999999999999" customHeight="1" thickBot="1" x14ac:dyDescent="0.3">
      <c r="A27" s="477" t="s">
        <v>1</v>
      </c>
      <c r="B27" s="353" t="s">
        <v>259</v>
      </c>
      <c r="C27" s="89">
        <f>+C5</f>
        <v>2017</v>
      </c>
      <c r="D27" s="89">
        <f t="shared" ref="D27" si="3">+D5</f>
        <v>2018</v>
      </c>
      <c r="E27" s="14" t="s">
        <v>197</v>
      </c>
      <c r="F27" s="478"/>
    </row>
    <row r="28" spans="1:10" ht="20.149999999999999" customHeight="1" x14ac:dyDescent="0.35">
      <c r="A28" s="346" t="s">
        <v>6</v>
      </c>
      <c r="B28" s="92" t="s">
        <v>89</v>
      </c>
      <c r="C28" s="231">
        <v>0.19944605814576225</v>
      </c>
      <c r="D28" s="231">
        <v>0.20915083243738528</v>
      </c>
      <c r="E28" s="479">
        <f>+(D28-C28)*100</f>
        <v>0.97047742916230306</v>
      </c>
      <c r="F28" s="441"/>
      <c r="J28" s="480"/>
    </row>
    <row r="29" spans="1:10" ht="20.149999999999999" customHeight="1" x14ac:dyDescent="0.35">
      <c r="A29" s="124" t="s">
        <v>8</v>
      </c>
      <c r="B29" s="92" t="s">
        <v>46</v>
      </c>
      <c r="C29" s="231">
        <v>0.13736346968543198</v>
      </c>
      <c r="D29" s="231">
        <v>0.13312682412475188</v>
      </c>
      <c r="E29" s="440">
        <f t="shared" ref="E29:E38" si="4">+(D29-C29)*100</f>
        <v>-0.42366455606800968</v>
      </c>
      <c r="F29" s="441"/>
      <c r="J29" s="480"/>
    </row>
    <row r="30" spans="1:10" ht="20.149999999999999" customHeight="1" x14ac:dyDescent="0.35">
      <c r="A30" s="124" t="s">
        <v>15</v>
      </c>
      <c r="B30" s="92" t="s">
        <v>72</v>
      </c>
      <c r="C30" s="231">
        <v>8.7184084449738908E-2</v>
      </c>
      <c r="D30" s="231">
        <v>9.7989329693434948E-2</v>
      </c>
      <c r="E30" s="440">
        <f t="shared" si="4"/>
        <v>1.080524524369604</v>
      </c>
      <c r="F30" s="441"/>
      <c r="J30" s="480"/>
    </row>
    <row r="31" spans="1:10" ht="20.149999999999999" customHeight="1" x14ac:dyDescent="0.35">
      <c r="A31" s="124" t="s">
        <v>17</v>
      </c>
      <c r="B31" s="92" t="s">
        <v>104</v>
      </c>
      <c r="C31" s="231">
        <v>8.2138706474473147E-2</v>
      </c>
      <c r="D31" s="231">
        <v>8.9747955875076446E-2</v>
      </c>
      <c r="E31" s="440">
        <f t="shared" si="4"/>
        <v>0.76092494006032996</v>
      </c>
      <c r="F31" s="441"/>
      <c r="J31" s="480"/>
    </row>
    <row r="32" spans="1:10" ht="20.149999999999999" customHeight="1" x14ac:dyDescent="0.35">
      <c r="A32" s="124" t="s">
        <v>19</v>
      </c>
      <c r="B32" s="92" t="s">
        <v>64</v>
      </c>
      <c r="C32" s="231">
        <v>2.943723999624696E-2</v>
      </c>
      <c r="D32" s="231">
        <v>3.368220218898077E-2</v>
      </c>
      <c r="E32" s="440">
        <f t="shared" si="4"/>
        <v>0.42449621927338094</v>
      </c>
      <c r="F32" s="441"/>
      <c r="J32" s="480"/>
    </row>
    <row r="33" spans="1:10" ht="20.149999999999999" customHeight="1" x14ac:dyDescent="0.35">
      <c r="A33" s="124" t="s">
        <v>21</v>
      </c>
      <c r="B33" s="92" t="s">
        <v>66</v>
      </c>
      <c r="C33" s="231">
        <v>2.9909142672459685E-2</v>
      </c>
      <c r="D33" s="231">
        <v>3.1126585986835209E-2</v>
      </c>
      <c r="E33" s="440">
        <f t="shared" si="4"/>
        <v>0.12174433143755242</v>
      </c>
      <c r="F33" s="441"/>
      <c r="J33" s="480"/>
    </row>
    <row r="34" spans="1:10" ht="20.149999999999999" customHeight="1" x14ac:dyDescent="0.35">
      <c r="A34" s="124" t="s">
        <v>23</v>
      </c>
      <c r="B34" s="92" t="s">
        <v>16</v>
      </c>
      <c r="C34" s="231">
        <v>3.0147271816141828E-2</v>
      </c>
      <c r="D34" s="231">
        <v>3.0751720178904502E-2</v>
      </c>
      <c r="E34" s="440">
        <f t="shared" si="4"/>
        <v>6.0444836276267455E-2</v>
      </c>
      <c r="F34" s="441"/>
      <c r="J34" s="480"/>
    </row>
    <row r="35" spans="1:10" ht="20.149999999999999" customHeight="1" x14ac:dyDescent="0.35">
      <c r="A35" s="124" t="s">
        <v>25</v>
      </c>
      <c r="B35" s="92" t="s">
        <v>67</v>
      </c>
      <c r="C35" s="231">
        <v>2.2633552609456709E-2</v>
      </c>
      <c r="D35" s="231">
        <v>2.547379561039375E-2</v>
      </c>
      <c r="E35" s="440">
        <f t="shared" si="4"/>
        <v>0.28402430009370416</v>
      </c>
      <c r="F35" s="441"/>
      <c r="J35" s="480"/>
    </row>
    <row r="36" spans="1:10" ht="20.149999999999999" customHeight="1" x14ac:dyDescent="0.35">
      <c r="A36" s="124" t="s">
        <v>27</v>
      </c>
      <c r="B36" s="92" t="s">
        <v>40</v>
      </c>
      <c r="C36" s="231">
        <v>3.776351903864715E-2</v>
      </c>
      <c r="D36" s="231">
        <v>2.5345756926485424E-2</v>
      </c>
      <c r="E36" s="440">
        <f t="shared" si="4"/>
        <v>-1.2417762112161728</v>
      </c>
      <c r="F36" s="441"/>
      <c r="J36" s="480"/>
    </row>
    <row r="37" spans="1:10" ht="20.149999999999999" customHeight="1" thickBot="1" x14ac:dyDescent="0.4">
      <c r="A37" s="124" t="s">
        <v>29</v>
      </c>
      <c r="B37" s="92" t="s">
        <v>38</v>
      </c>
      <c r="C37" s="231">
        <v>2.7062745467834982E-2</v>
      </c>
      <c r="D37" s="231">
        <v>2.4357359623949339E-2</v>
      </c>
      <c r="E37" s="440">
        <f t="shared" si="4"/>
        <v>-0.27053858438856432</v>
      </c>
      <c r="F37" s="441"/>
      <c r="J37" s="480"/>
    </row>
    <row r="38" spans="1:10" ht="20.149999999999999" customHeight="1" thickBot="1" x14ac:dyDescent="0.3">
      <c r="A38" s="353" t="s">
        <v>31</v>
      </c>
      <c r="B38" s="481" t="s">
        <v>257</v>
      </c>
      <c r="C38" s="482">
        <v>0.31691420964380645</v>
      </c>
      <c r="D38" s="482">
        <v>0.29924763735380244</v>
      </c>
      <c r="E38" s="483">
        <f t="shared" si="4"/>
        <v>-1.7666572290004012</v>
      </c>
      <c r="F38" s="441"/>
    </row>
    <row r="39" spans="1:10" ht="20.149999999999999" customHeight="1" x14ac:dyDescent="0.25">
      <c r="C39" s="484"/>
      <c r="D39" s="484"/>
      <c r="F39" s="478"/>
    </row>
    <row r="40" spans="1:10" ht="20.149999999999999" customHeight="1" x14ac:dyDescent="0.25">
      <c r="A40" s="619" t="s">
        <v>261</v>
      </c>
      <c r="B40" s="619"/>
      <c r="C40" s="619"/>
      <c r="D40" s="619"/>
      <c r="F40" s="478"/>
    </row>
    <row r="41" spans="1:10" ht="20.149999999999999" customHeight="1" thickBot="1" x14ac:dyDescent="0.3">
      <c r="F41" s="478"/>
    </row>
    <row r="42" spans="1:10" ht="20.149999999999999" customHeight="1" thickBot="1" x14ac:dyDescent="0.3">
      <c r="A42" s="477" t="s">
        <v>1</v>
      </c>
      <c r="B42" s="353" t="s">
        <v>259</v>
      </c>
      <c r="C42" s="89">
        <v>2017</v>
      </c>
      <c r="D42" s="89">
        <v>2018</v>
      </c>
      <c r="E42" s="14" t="s">
        <v>197</v>
      </c>
      <c r="F42" s="478"/>
    </row>
    <row r="43" spans="1:10" ht="20.149999999999999" customHeight="1" x14ac:dyDescent="0.25">
      <c r="A43" s="346" t="s">
        <v>6</v>
      </c>
      <c r="B43" s="92" t="s">
        <v>46</v>
      </c>
      <c r="C43" s="231">
        <v>0.34864104826751069</v>
      </c>
      <c r="D43" s="231">
        <v>0.38131975254948147</v>
      </c>
      <c r="E43" s="479">
        <f>+(D43-C43)*100</f>
        <v>3.2678704281970781</v>
      </c>
      <c r="F43" s="441"/>
    </row>
    <row r="44" spans="1:10" ht="20.149999999999999" customHeight="1" x14ac:dyDescent="0.25">
      <c r="A44" s="124" t="s">
        <v>8</v>
      </c>
      <c r="B44" s="92" t="s">
        <v>16</v>
      </c>
      <c r="C44" s="231">
        <v>7.6516532906855977E-2</v>
      </c>
      <c r="D44" s="231">
        <v>8.8083212426837545E-2</v>
      </c>
      <c r="E44" s="440">
        <f>+(D44-C44)*100</f>
        <v>1.1566679519981569</v>
      </c>
      <c r="F44" s="441"/>
    </row>
    <row r="45" spans="1:10" ht="20.149999999999999" customHeight="1" x14ac:dyDescent="0.25">
      <c r="A45" s="124" t="s">
        <v>15</v>
      </c>
      <c r="B45" s="92" t="s">
        <v>40</v>
      </c>
      <c r="C45" s="231">
        <v>9.5847264880936159E-2</v>
      </c>
      <c r="D45" s="231">
        <v>7.2598725485480672E-2</v>
      </c>
      <c r="E45" s="440">
        <f t="shared" ref="E45:E53" si="5">+(D45-C45)*100</f>
        <v>-2.3248539395455485</v>
      </c>
      <c r="F45" s="441"/>
    </row>
    <row r="46" spans="1:10" ht="20.149999999999999" customHeight="1" x14ac:dyDescent="0.25">
      <c r="A46" s="124" t="s">
        <v>17</v>
      </c>
      <c r="B46" s="92" t="s">
        <v>38</v>
      </c>
      <c r="C46" s="231">
        <v>6.868772294780974E-2</v>
      </c>
      <c r="D46" s="231">
        <v>6.9767625011916842E-2</v>
      </c>
      <c r="E46" s="440">
        <f t="shared" si="5"/>
        <v>0.10799020641071022</v>
      </c>
      <c r="F46" s="441"/>
    </row>
    <row r="47" spans="1:10" ht="20.149999999999999" customHeight="1" x14ac:dyDescent="0.25">
      <c r="A47" s="124" t="s">
        <v>19</v>
      </c>
      <c r="B47" s="92" t="s">
        <v>30</v>
      </c>
      <c r="C47" s="231">
        <v>3.9692681616012096E-2</v>
      </c>
      <c r="D47" s="231">
        <v>4.296419781194219E-2</v>
      </c>
      <c r="E47" s="440">
        <f t="shared" si="5"/>
        <v>0.32715161959300937</v>
      </c>
      <c r="F47" s="441"/>
    </row>
    <row r="48" spans="1:10" ht="20.149999999999999" customHeight="1" x14ac:dyDescent="0.25">
      <c r="A48" s="124" t="s">
        <v>21</v>
      </c>
      <c r="B48" s="92" t="s">
        <v>28</v>
      </c>
      <c r="C48" s="231">
        <v>4.9077584899237144E-2</v>
      </c>
      <c r="D48" s="231">
        <v>3.9866767894053141E-2</v>
      </c>
      <c r="E48" s="440">
        <f t="shared" si="5"/>
        <v>-0.92108170051840021</v>
      </c>
      <c r="F48" s="441"/>
    </row>
    <row r="49" spans="1:6" ht="20.149999999999999" customHeight="1" x14ac:dyDescent="0.25">
      <c r="A49" s="124" t="s">
        <v>23</v>
      </c>
      <c r="B49" s="92" t="s">
        <v>36</v>
      </c>
      <c r="C49" s="231">
        <v>3.4623668990837818E-2</v>
      </c>
      <c r="D49" s="231">
        <v>3.9707573915270196E-2</v>
      </c>
      <c r="E49" s="440">
        <f t="shared" si="5"/>
        <v>0.50839049244323786</v>
      </c>
      <c r="F49" s="441"/>
    </row>
    <row r="50" spans="1:6" ht="20.149999999999999" customHeight="1" x14ac:dyDescent="0.25">
      <c r="A50" s="124" t="s">
        <v>25</v>
      </c>
      <c r="B50" s="92" t="s">
        <v>22</v>
      </c>
      <c r="C50" s="231">
        <v>3.5205790944568612E-2</v>
      </c>
      <c r="D50" s="231">
        <v>3.8432197297413526E-2</v>
      </c>
      <c r="E50" s="440">
        <f t="shared" si="5"/>
        <v>0.32264063528449138</v>
      </c>
      <c r="F50" s="441"/>
    </row>
    <row r="51" spans="1:6" ht="20.149999999999999" customHeight="1" x14ac:dyDescent="0.25">
      <c r="A51" s="124" t="s">
        <v>27</v>
      </c>
      <c r="B51" s="92" t="s">
        <v>62</v>
      </c>
      <c r="C51" s="231">
        <v>3.2808959032234589E-2</v>
      </c>
      <c r="D51" s="231">
        <v>3.7313813082570167E-2</v>
      </c>
      <c r="E51" s="440">
        <f t="shared" si="5"/>
        <v>0.45048540503355783</v>
      </c>
      <c r="F51" s="441"/>
    </row>
    <row r="52" spans="1:6" ht="20.149999999999999" customHeight="1" thickBot="1" x14ac:dyDescent="0.3">
      <c r="A52" s="124" t="s">
        <v>29</v>
      </c>
      <c r="B52" s="92" t="s">
        <v>18</v>
      </c>
      <c r="C52" s="231">
        <v>4.2894001980178141E-2</v>
      </c>
      <c r="D52" s="231">
        <v>3.2933406668428353E-2</v>
      </c>
      <c r="E52" s="440">
        <f t="shared" si="5"/>
        <v>-0.99605953117497881</v>
      </c>
      <c r="F52" s="441"/>
    </row>
    <row r="53" spans="1:6" ht="20.149999999999999" customHeight="1" thickBot="1" x14ac:dyDescent="0.3">
      <c r="A53" s="353" t="s">
        <v>31</v>
      </c>
      <c r="B53" s="481" t="s">
        <v>260</v>
      </c>
      <c r="C53" s="482">
        <v>0.1760047435338189</v>
      </c>
      <c r="D53" s="482">
        <v>0.1570127278566058</v>
      </c>
      <c r="E53" s="483">
        <f t="shared" si="5"/>
        <v>-1.8992015677213092</v>
      </c>
      <c r="F53" s="441"/>
    </row>
    <row r="54" spans="1:6" ht="20.149999999999999" customHeight="1" x14ac:dyDescent="0.25">
      <c r="F54" s="478"/>
    </row>
    <row r="55" spans="1:6" ht="20.149999999999999" customHeight="1" x14ac:dyDescent="0.25">
      <c r="A55" s="619" t="s">
        <v>262</v>
      </c>
      <c r="B55" s="619"/>
      <c r="C55" s="619"/>
      <c r="D55" s="619"/>
      <c r="F55" s="478"/>
    </row>
    <row r="56" spans="1:6" ht="20.149999999999999" customHeight="1" thickBot="1" x14ac:dyDescent="0.3">
      <c r="F56" s="478"/>
    </row>
    <row r="57" spans="1:6" ht="20.149999999999999" customHeight="1" thickBot="1" x14ac:dyDescent="0.3">
      <c r="A57" s="485" t="s">
        <v>1</v>
      </c>
      <c r="B57" s="353" t="s">
        <v>259</v>
      </c>
      <c r="C57" s="89">
        <f>+C5</f>
        <v>2017</v>
      </c>
      <c r="D57" s="89">
        <f t="shared" ref="D57" si="6">+D5</f>
        <v>2018</v>
      </c>
      <c r="E57" s="14" t="s">
        <v>197</v>
      </c>
      <c r="F57" s="478"/>
    </row>
    <row r="58" spans="1:6" ht="20.149999999999999" customHeight="1" x14ac:dyDescent="0.25">
      <c r="A58" s="346" t="s">
        <v>6</v>
      </c>
      <c r="B58" s="92" t="s">
        <v>89</v>
      </c>
      <c r="C58" s="231">
        <v>0.32911718910934007</v>
      </c>
      <c r="D58" s="231">
        <v>0.32133608389543183</v>
      </c>
      <c r="E58" s="479">
        <f>+(D58-C58)*100</f>
        <v>-0.77811052139082348</v>
      </c>
      <c r="F58" s="441"/>
    </row>
    <row r="59" spans="1:6" ht="20.149999999999999" customHeight="1" x14ac:dyDescent="0.25">
      <c r="A59" s="124" t="s">
        <v>8</v>
      </c>
      <c r="B59" s="92" t="s">
        <v>72</v>
      </c>
      <c r="C59" s="231">
        <v>0.14386737484778445</v>
      </c>
      <c r="D59" s="231">
        <v>0.1505492811110534</v>
      </c>
      <c r="E59" s="440">
        <f>+(D59-C59)*100</f>
        <v>0.66819062632689497</v>
      </c>
      <c r="F59" s="441"/>
    </row>
    <row r="60" spans="1:6" ht="20.149999999999999" customHeight="1" x14ac:dyDescent="0.25">
      <c r="A60" s="124" t="s">
        <v>15</v>
      </c>
      <c r="B60" s="92" t="s">
        <v>104</v>
      </c>
      <c r="C60" s="231">
        <v>0.13554171209640498</v>
      </c>
      <c r="D60" s="231">
        <v>0.1378873626388786</v>
      </c>
      <c r="E60" s="440">
        <f t="shared" ref="E60:E68" si="7">+(D60-C60)*100</f>
        <v>0.23456505424736263</v>
      </c>
      <c r="F60" s="441"/>
    </row>
    <row r="61" spans="1:6" ht="20.149999999999999" customHeight="1" x14ac:dyDescent="0.25">
      <c r="A61" s="124" t="s">
        <v>17</v>
      </c>
      <c r="B61" s="92" t="s">
        <v>64</v>
      </c>
      <c r="C61" s="231">
        <v>4.8576049949411809E-2</v>
      </c>
      <c r="D61" s="231">
        <v>5.174881123947455E-2</v>
      </c>
      <c r="E61" s="440">
        <f>+(D61-C61)*100</f>
        <v>0.31727612900627411</v>
      </c>
      <c r="F61" s="441"/>
    </row>
    <row r="62" spans="1:6" ht="20.149999999999999" customHeight="1" x14ac:dyDescent="0.25">
      <c r="A62" s="124" t="s">
        <v>19</v>
      </c>
      <c r="B62" s="92" t="s">
        <v>66</v>
      </c>
      <c r="C62" s="231">
        <v>4.9354763170280785E-2</v>
      </c>
      <c r="D62" s="231">
        <v>4.7822402280126894E-2</v>
      </c>
      <c r="E62" s="440">
        <f t="shared" si="7"/>
        <v>-0.15323608901538915</v>
      </c>
      <c r="F62" s="441"/>
    </row>
    <row r="63" spans="1:6" ht="20.149999999999999" customHeight="1" x14ac:dyDescent="0.25">
      <c r="A63" s="124" t="s">
        <v>21</v>
      </c>
      <c r="B63" s="92" t="s">
        <v>67</v>
      </c>
      <c r="C63" s="231">
        <v>3.7348901671141084E-2</v>
      </c>
      <c r="D63" s="231">
        <v>3.9137543121408117E-2</v>
      </c>
      <c r="E63" s="440">
        <f t="shared" si="7"/>
        <v>0.17886414502670325</v>
      </c>
      <c r="F63" s="441"/>
    </row>
    <row r="64" spans="1:6" ht="20.149999999999999" customHeight="1" x14ac:dyDescent="0.25">
      <c r="A64" s="124" t="s">
        <v>23</v>
      </c>
      <c r="B64" s="92" t="s">
        <v>75</v>
      </c>
      <c r="C64" s="231">
        <v>3.6256527264512277E-2</v>
      </c>
      <c r="D64" s="231">
        <v>3.5926530411026822E-2</v>
      </c>
      <c r="E64" s="440">
        <f t="shared" si="7"/>
        <v>-3.2999685348545499E-2</v>
      </c>
      <c r="F64" s="441"/>
    </row>
    <row r="65" spans="1:6" ht="20.149999999999999" customHeight="1" x14ac:dyDescent="0.25">
      <c r="A65" s="124" t="s">
        <v>25</v>
      </c>
      <c r="B65" s="92" t="s">
        <v>102</v>
      </c>
      <c r="C65" s="231">
        <v>2.9665593697778731E-2</v>
      </c>
      <c r="D65" s="231">
        <v>2.9671956433550483E-2</v>
      </c>
      <c r="E65" s="440">
        <f t="shared" si="7"/>
        <v>6.3627357717518929E-4</v>
      </c>
      <c r="F65" s="441"/>
    </row>
    <row r="66" spans="1:6" ht="20.149999999999999" customHeight="1" x14ac:dyDescent="0.25">
      <c r="A66" s="124" t="s">
        <v>27</v>
      </c>
      <c r="B66" s="92" t="s">
        <v>78</v>
      </c>
      <c r="C66" s="231">
        <v>2.4474472950729506E-2</v>
      </c>
      <c r="D66" s="231">
        <v>2.5961209217546327E-2</v>
      </c>
      <c r="E66" s="440">
        <f>+(D66-C66)*100</f>
        <v>0.1486736266816821</v>
      </c>
      <c r="F66" s="441"/>
    </row>
    <row r="67" spans="1:6" ht="20.149999999999999" customHeight="1" thickBot="1" x14ac:dyDescent="0.3">
      <c r="A67" s="124" t="s">
        <v>29</v>
      </c>
      <c r="B67" s="92" t="s">
        <v>80</v>
      </c>
      <c r="C67" s="231">
        <v>2.69118212476975E-2</v>
      </c>
      <c r="D67" s="231">
        <v>2.5348016686376689E-2</v>
      </c>
      <c r="E67" s="440">
        <f t="shared" si="7"/>
        <v>-0.15638045613208112</v>
      </c>
      <c r="F67" s="441"/>
    </row>
    <row r="68" spans="1:6" ht="20.149999999999999" customHeight="1" thickBot="1" x14ac:dyDescent="0.3">
      <c r="A68" s="353" t="s">
        <v>31</v>
      </c>
      <c r="B68" s="481" t="s">
        <v>260</v>
      </c>
      <c r="C68" s="482">
        <v>0.13888559399491884</v>
      </c>
      <c r="D68" s="482">
        <v>0.1346108029651264</v>
      </c>
      <c r="E68" s="483">
        <f t="shared" si="7"/>
        <v>-0.42747910297924463</v>
      </c>
      <c r="F68" s="441"/>
    </row>
    <row r="70" spans="1:6" x14ac:dyDescent="0.25">
      <c r="B70" s="486"/>
      <c r="C70" s="484"/>
      <c r="D70" s="484"/>
    </row>
  </sheetData>
  <mergeCells count="5">
    <mergeCell ref="A2:E2"/>
    <mergeCell ref="A12:E12"/>
    <mergeCell ref="A25:D25"/>
    <mergeCell ref="A40:D40"/>
    <mergeCell ref="A55:D55"/>
  </mergeCells>
  <phoneticPr fontId="36" type="noConversion"/>
  <conditionalFormatting sqref="F12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r:id="rId1"/>
  <headerFooter alignWithMargins="0"/>
  <rowBreaks count="1" manualBreakCount="1">
    <brk id="39" min="1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94AF-8A09-47AB-84F2-1A58B5BC7E7D}">
  <dimension ref="A1:Q99"/>
  <sheetViews>
    <sheetView view="pageBreakPreview" zoomScale="80" zoomScaleNormal="80" zoomScaleSheetLayoutView="80" workbookViewId="0">
      <selection activeCell="B1" sqref="B1:L1"/>
    </sheetView>
  </sheetViews>
  <sheetFormatPr defaultColWidth="9.1796875" defaultRowHeight="12.5" x14ac:dyDescent="0.25"/>
  <cols>
    <col min="1" max="1" width="4.7265625" style="132" customWidth="1"/>
    <col min="2" max="2" width="33.81640625" style="132" customWidth="1"/>
    <col min="3" max="4" width="8.26953125" style="132" hidden="1" customWidth="1"/>
    <col min="5" max="10" width="8.26953125" style="132" customWidth="1"/>
    <col min="11" max="13" width="8.1796875" style="132" customWidth="1"/>
    <col min="14" max="14" width="8.1796875" style="248" customWidth="1"/>
    <col min="15" max="16" width="9.1796875" style="132"/>
    <col min="17" max="17" width="9.7265625" style="132" customWidth="1"/>
    <col min="18" max="16384" width="9.1796875" style="132"/>
  </cols>
  <sheetData>
    <row r="1" spans="1:17" ht="31.5" customHeight="1" x14ac:dyDescent="0.25">
      <c r="B1" s="620" t="s">
        <v>280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248"/>
    </row>
    <row r="2" spans="1:17" ht="24" customHeight="1" thickBot="1" x14ac:dyDescent="0.3">
      <c r="N2" s="15"/>
    </row>
    <row r="3" spans="1:17" x14ac:dyDescent="0.25">
      <c r="A3" s="513"/>
      <c r="B3" s="514" t="s">
        <v>264</v>
      </c>
      <c r="C3" s="515">
        <v>2005</v>
      </c>
      <c r="D3" s="516">
        <v>2006</v>
      </c>
      <c r="E3" s="516">
        <v>2009</v>
      </c>
      <c r="F3" s="516">
        <v>2010</v>
      </c>
      <c r="G3" s="516">
        <v>2011</v>
      </c>
      <c r="H3" s="516">
        <v>2012</v>
      </c>
      <c r="I3" s="516">
        <v>2013</v>
      </c>
      <c r="J3" s="516">
        <v>2014</v>
      </c>
      <c r="K3" s="516">
        <v>2015</v>
      </c>
      <c r="L3" s="516">
        <v>2016</v>
      </c>
      <c r="M3" s="516">
        <v>2017</v>
      </c>
      <c r="N3" s="517">
        <v>2018</v>
      </c>
    </row>
    <row r="4" spans="1:17" x14ac:dyDescent="0.25">
      <c r="A4" s="513"/>
      <c r="B4" s="518"/>
      <c r="C4" s="519"/>
      <c r="D4" s="519"/>
      <c r="N4" s="520"/>
    </row>
    <row r="5" spans="1:17" ht="13" x14ac:dyDescent="0.25">
      <c r="A5" s="513"/>
      <c r="B5" s="521" t="s">
        <v>281</v>
      </c>
      <c r="N5" s="132"/>
    </row>
    <row r="6" spans="1:17" x14ac:dyDescent="0.25">
      <c r="A6" s="513"/>
      <c r="B6" s="518" t="s">
        <v>282</v>
      </c>
      <c r="C6" s="522">
        <v>45</v>
      </c>
      <c r="D6" s="257">
        <v>38.4</v>
      </c>
      <c r="E6" s="257">
        <v>63.5</v>
      </c>
      <c r="F6" s="257">
        <v>59.7</v>
      </c>
      <c r="G6" s="257">
        <v>52.8</v>
      </c>
      <c r="H6" s="257">
        <v>53.3</v>
      </c>
      <c r="I6" s="523">
        <v>53.307751378934867</v>
      </c>
      <c r="J6" s="180">
        <v>37.056960478653608</v>
      </c>
      <c r="K6" s="180">
        <v>32.144924806003651</v>
      </c>
      <c r="L6" s="180">
        <v>32.700000000000003</v>
      </c>
      <c r="M6" s="180">
        <v>30.1</v>
      </c>
      <c r="N6" s="180">
        <v>35.1</v>
      </c>
      <c r="Q6" s="519"/>
    </row>
    <row r="7" spans="1:17" x14ac:dyDescent="0.25">
      <c r="A7" s="513"/>
      <c r="B7" s="518" t="s">
        <v>283</v>
      </c>
      <c r="C7" s="522">
        <v>1</v>
      </c>
      <c r="D7" s="257">
        <v>0.7</v>
      </c>
      <c r="E7" s="257">
        <v>0.4</v>
      </c>
      <c r="F7" s="257">
        <v>0.4</v>
      </c>
      <c r="G7" s="257">
        <v>0.4</v>
      </c>
      <c r="H7" s="257">
        <v>0.3</v>
      </c>
      <c r="I7" s="523">
        <v>0.32094106742308148</v>
      </c>
      <c r="J7" s="180">
        <v>0.39979595576965121</v>
      </c>
      <c r="K7" s="180">
        <v>0.4260087453477896</v>
      </c>
      <c r="L7" s="180">
        <v>0.5</v>
      </c>
      <c r="M7" s="180">
        <v>0.5</v>
      </c>
      <c r="N7" s="180">
        <v>0.5</v>
      </c>
      <c r="Q7" s="519"/>
    </row>
    <row r="8" spans="1:17" x14ac:dyDescent="0.25">
      <c r="A8" s="513"/>
      <c r="B8" s="518" t="s">
        <v>284</v>
      </c>
      <c r="C8" s="257">
        <v>36.6</v>
      </c>
      <c r="D8" s="522">
        <v>46</v>
      </c>
      <c r="E8" s="257">
        <v>21.3</v>
      </c>
      <c r="F8" s="257">
        <v>25.8</v>
      </c>
      <c r="G8" s="257">
        <v>32.4</v>
      </c>
      <c r="H8" s="257">
        <v>33.1</v>
      </c>
      <c r="I8" s="523">
        <v>33.117978649865606</v>
      </c>
      <c r="J8" s="180">
        <v>43.951871707120318</v>
      </c>
      <c r="K8" s="180">
        <v>47.216727967925372</v>
      </c>
      <c r="L8" s="180">
        <v>43.3</v>
      </c>
      <c r="M8" s="180">
        <v>46.3</v>
      </c>
      <c r="N8" s="180">
        <v>36.5</v>
      </c>
      <c r="Q8" s="519"/>
    </row>
    <row r="9" spans="1:17" x14ac:dyDescent="0.25">
      <c r="A9" s="513"/>
      <c r="B9" s="518" t="s">
        <v>285</v>
      </c>
      <c r="C9" s="257">
        <v>0.2</v>
      </c>
      <c r="D9" s="257">
        <v>0.2</v>
      </c>
      <c r="E9" s="257">
        <v>0.2</v>
      </c>
      <c r="F9" s="257">
        <v>0.3</v>
      </c>
      <c r="G9" s="257">
        <v>0.3</v>
      </c>
      <c r="H9" s="257">
        <v>0.3</v>
      </c>
      <c r="I9" s="523">
        <v>0.27340472086652912</v>
      </c>
      <c r="J9" s="180">
        <v>0.3966433966361923</v>
      </c>
      <c r="K9" s="180">
        <v>0.47647457369191254</v>
      </c>
      <c r="L9" s="180">
        <v>0.6</v>
      </c>
      <c r="M9" s="180">
        <v>0.6</v>
      </c>
      <c r="N9" s="180">
        <v>0.6</v>
      </c>
      <c r="Q9" s="519"/>
    </row>
    <row r="10" spans="1:17" x14ac:dyDescent="0.25">
      <c r="A10" s="513"/>
      <c r="B10" s="518" t="s">
        <v>286</v>
      </c>
      <c r="C10" s="257">
        <v>16.399999999999999</v>
      </c>
      <c r="D10" s="257">
        <v>14.4</v>
      </c>
      <c r="E10" s="257">
        <v>14.4</v>
      </c>
      <c r="F10" s="257">
        <v>13.6</v>
      </c>
      <c r="G10" s="522">
        <v>14</v>
      </c>
      <c r="H10" s="522">
        <v>12.9</v>
      </c>
      <c r="I10" s="523">
        <v>12.901453295870407</v>
      </c>
      <c r="J10" s="180">
        <v>18.123541136785075</v>
      </c>
      <c r="K10" s="180">
        <v>19.662362620884537</v>
      </c>
      <c r="L10" s="180">
        <v>22.8</v>
      </c>
      <c r="M10" s="180">
        <v>22.4</v>
      </c>
      <c r="N10" s="180">
        <v>27.3</v>
      </c>
      <c r="Q10" s="519"/>
    </row>
    <row r="11" spans="1:17" x14ac:dyDescent="0.25">
      <c r="A11" s="513"/>
      <c r="B11" s="518" t="s">
        <v>287</v>
      </c>
      <c r="C11" s="524">
        <v>0.8</v>
      </c>
      <c r="D11" s="257">
        <v>0.3</v>
      </c>
      <c r="E11" s="257">
        <v>0.2</v>
      </c>
      <c r="F11" s="257">
        <v>0.2</v>
      </c>
      <c r="G11" s="257">
        <v>0.1</v>
      </c>
      <c r="H11" s="257">
        <v>0.1</v>
      </c>
      <c r="I11" s="523">
        <v>7.8478694344901373E-2</v>
      </c>
      <c r="J11" s="180">
        <v>7.1197231942162112E-2</v>
      </c>
      <c r="K11" s="180">
        <v>7.3501286146757536E-2</v>
      </c>
      <c r="L11" s="180">
        <v>0.1</v>
      </c>
      <c r="M11" s="180">
        <v>0.1</v>
      </c>
      <c r="N11" s="180">
        <v>0</v>
      </c>
      <c r="Q11" s="519"/>
    </row>
    <row r="12" spans="1:17" x14ac:dyDescent="0.25">
      <c r="A12" s="513"/>
      <c r="B12" s="518"/>
      <c r="C12" s="525"/>
      <c r="D12" s="525"/>
      <c r="N12" s="132"/>
    </row>
    <row r="13" spans="1:17" ht="13" x14ac:dyDescent="0.25">
      <c r="A13" s="513"/>
      <c r="B13" s="521" t="s">
        <v>288</v>
      </c>
      <c r="J13" s="526"/>
      <c r="K13" s="526"/>
      <c r="L13" s="526"/>
      <c r="M13" s="526"/>
      <c r="N13" s="132"/>
    </row>
    <row r="14" spans="1:17" x14ac:dyDescent="0.25">
      <c r="A14" s="513"/>
      <c r="B14" s="518" t="s">
        <v>289</v>
      </c>
      <c r="C14" s="257">
        <v>5.7</v>
      </c>
      <c r="D14" s="523">
        <v>6</v>
      </c>
      <c r="E14" s="257">
        <v>7.1</v>
      </c>
      <c r="F14" s="257">
        <v>7.1</v>
      </c>
      <c r="G14" s="522">
        <v>6.6</v>
      </c>
      <c r="H14" s="257">
        <v>6.8</v>
      </c>
      <c r="I14" s="522">
        <v>6.8236271023071184</v>
      </c>
      <c r="J14" s="526">
        <v>7.5983624788067337</v>
      </c>
      <c r="K14" s="526">
        <v>7.7806256799368017</v>
      </c>
      <c r="L14" s="526">
        <v>6.2917812399404749</v>
      </c>
      <c r="M14" s="526">
        <v>5.8</v>
      </c>
      <c r="N14" s="526">
        <v>6.1</v>
      </c>
    </row>
    <row r="15" spans="1:17" x14ac:dyDescent="0.25">
      <c r="A15" s="513"/>
      <c r="B15" s="518" t="s">
        <v>290</v>
      </c>
      <c r="C15" s="257">
        <v>17.8</v>
      </c>
      <c r="D15" s="523">
        <v>17.7</v>
      </c>
      <c r="E15" s="257">
        <v>17.8</v>
      </c>
      <c r="F15" s="257">
        <v>18.3</v>
      </c>
      <c r="G15" s="522">
        <v>19.100000000000001</v>
      </c>
      <c r="H15" s="257">
        <v>19.600000000000001</v>
      </c>
      <c r="I15" s="522">
        <v>19.617009218239655</v>
      </c>
      <c r="J15" s="526">
        <v>20.416829368497304</v>
      </c>
      <c r="K15" s="526">
        <v>19.766019868001596</v>
      </c>
      <c r="L15" s="526">
        <v>17.270277442222572</v>
      </c>
      <c r="M15" s="526">
        <v>16.5</v>
      </c>
      <c r="N15" s="526">
        <v>16.8</v>
      </c>
    </row>
    <row r="16" spans="1:17" x14ac:dyDescent="0.25">
      <c r="A16" s="513"/>
      <c r="B16" s="518" t="s">
        <v>291</v>
      </c>
      <c r="C16" s="257">
        <v>27.8</v>
      </c>
      <c r="D16" s="523">
        <v>25.7</v>
      </c>
      <c r="E16" s="257">
        <v>23.1</v>
      </c>
      <c r="F16" s="257">
        <v>23.1</v>
      </c>
      <c r="G16" s="522">
        <v>22.8</v>
      </c>
      <c r="H16" s="257">
        <v>21.4</v>
      </c>
      <c r="I16" s="522">
        <v>21.437335289666574</v>
      </c>
      <c r="J16" s="526">
        <v>20.032372846996786</v>
      </c>
      <c r="K16" s="526">
        <v>20.002491198189134</v>
      </c>
      <c r="L16" s="526">
        <v>20.527412313263859</v>
      </c>
      <c r="M16" s="526">
        <v>20.3</v>
      </c>
      <c r="N16" s="526">
        <v>20.5</v>
      </c>
    </row>
    <row r="17" spans="1:16" x14ac:dyDescent="0.25">
      <c r="A17" s="513"/>
      <c r="B17" s="518" t="s">
        <v>292</v>
      </c>
      <c r="C17" s="257">
        <v>34.9</v>
      </c>
      <c r="D17" s="523">
        <v>34.700000000000003</v>
      </c>
      <c r="E17" s="257">
        <v>33.5</v>
      </c>
      <c r="F17" s="257">
        <v>33.1</v>
      </c>
      <c r="G17" s="522">
        <v>34</v>
      </c>
      <c r="H17" s="522">
        <v>34</v>
      </c>
      <c r="I17" s="522">
        <v>34.023178980242413</v>
      </c>
      <c r="J17" s="526">
        <v>30.735124883714114</v>
      </c>
      <c r="K17" s="526">
        <v>29.881155948964082</v>
      </c>
      <c r="L17" s="526">
        <v>36.401011957184458</v>
      </c>
      <c r="M17" s="526">
        <v>39.200000000000003</v>
      </c>
      <c r="N17" s="526">
        <v>37.5</v>
      </c>
      <c r="O17" s="526"/>
    </row>
    <row r="18" spans="1:16" x14ac:dyDescent="0.25">
      <c r="A18" s="513"/>
      <c r="B18" s="518" t="s">
        <v>293</v>
      </c>
      <c r="C18" s="257">
        <v>1.9</v>
      </c>
      <c r="D18" s="523">
        <v>1.8</v>
      </c>
      <c r="E18" s="257">
        <v>1.4</v>
      </c>
      <c r="F18" s="257">
        <v>1.2</v>
      </c>
      <c r="G18" s="522">
        <v>1.2</v>
      </c>
      <c r="H18" s="257">
        <v>1.3</v>
      </c>
      <c r="I18" s="522">
        <v>1.3174626506746312</v>
      </c>
      <c r="J18" s="526">
        <v>1.3858889002831469</v>
      </c>
      <c r="K18" s="526">
        <v>1.1030988641459818</v>
      </c>
      <c r="L18" s="526">
        <v>0.87697011593466268</v>
      </c>
      <c r="M18" s="526">
        <v>0.8</v>
      </c>
      <c r="N18" s="526">
        <v>0.9</v>
      </c>
    </row>
    <row r="19" spans="1:16" x14ac:dyDescent="0.25">
      <c r="A19" s="513"/>
      <c r="B19" s="518" t="s">
        <v>294</v>
      </c>
      <c r="C19" s="257">
        <v>4.5</v>
      </c>
      <c r="D19" s="523">
        <v>5</v>
      </c>
      <c r="E19" s="257">
        <v>5.3</v>
      </c>
      <c r="F19" s="257">
        <v>5.5</v>
      </c>
      <c r="G19" s="522">
        <v>5.7</v>
      </c>
      <c r="H19" s="257">
        <v>6.7</v>
      </c>
      <c r="I19" s="522">
        <v>6.6527061703465531</v>
      </c>
      <c r="J19" s="526">
        <v>7.3119688170963357</v>
      </c>
      <c r="K19" s="526">
        <v>7.3745326736246977</v>
      </c>
      <c r="L19" s="526">
        <v>5.8180942540737961</v>
      </c>
      <c r="M19" s="526">
        <v>5.0999999999999996</v>
      </c>
      <c r="N19" s="526">
        <v>5.4</v>
      </c>
    </row>
    <row r="20" spans="1:16" x14ac:dyDescent="0.25">
      <c r="A20" s="513"/>
      <c r="B20" s="518" t="s">
        <v>295</v>
      </c>
      <c r="C20" s="257">
        <v>4.5</v>
      </c>
      <c r="D20" s="523">
        <v>5.5</v>
      </c>
      <c r="E20" s="257">
        <v>8.1</v>
      </c>
      <c r="F20" s="257">
        <v>8.1</v>
      </c>
      <c r="G20" s="522">
        <v>7.1</v>
      </c>
      <c r="H20" s="257">
        <v>6.1</v>
      </c>
      <c r="I20" s="522">
        <v>6.0963003835702185</v>
      </c>
      <c r="J20" s="526">
        <v>8.3458235702662318</v>
      </c>
      <c r="K20" s="526">
        <v>6.5611619204562013</v>
      </c>
      <c r="L20" s="526">
        <v>4.6646205484966252</v>
      </c>
      <c r="M20" s="526">
        <v>4.5</v>
      </c>
      <c r="N20" s="526">
        <v>4.3</v>
      </c>
    </row>
    <row r="21" spans="1:16" x14ac:dyDescent="0.25">
      <c r="A21" s="513"/>
      <c r="B21" s="518" t="s">
        <v>296</v>
      </c>
      <c r="C21" s="257">
        <v>0.6</v>
      </c>
      <c r="D21" s="523">
        <v>1.1000000000000001</v>
      </c>
      <c r="E21" s="257">
        <v>1.4</v>
      </c>
      <c r="F21" s="257">
        <v>1.5</v>
      </c>
      <c r="G21" s="522">
        <v>1.6</v>
      </c>
      <c r="H21" s="257">
        <v>1.7</v>
      </c>
      <c r="I21" s="522">
        <v>1.7323417706789426</v>
      </c>
      <c r="J21" s="526">
        <v>2.0826931263623916</v>
      </c>
      <c r="K21" s="526">
        <v>2.2874629186093265</v>
      </c>
      <c r="L21" s="526">
        <v>2.6319859582966378</v>
      </c>
      <c r="M21" s="526">
        <v>2.6</v>
      </c>
      <c r="N21" s="526">
        <v>2.8</v>
      </c>
    </row>
    <row r="22" spans="1:16" ht="13" thickBot="1" x14ac:dyDescent="0.3">
      <c r="A22" s="513"/>
      <c r="B22" s="527" t="s">
        <v>287</v>
      </c>
      <c r="C22" s="528">
        <v>2.2999999999999998</v>
      </c>
      <c r="D22" s="528">
        <v>2.5</v>
      </c>
      <c r="E22" s="528">
        <v>2.2999999999999998</v>
      </c>
      <c r="F22" s="528">
        <v>2.2000000000000002</v>
      </c>
      <c r="G22" s="529">
        <v>1.9</v>
      </c>
      <c r="H22" s="528">
        <v>2.2999999999999998</v>
      </c>
      <c r="I22" s="529">
        <v>2.3000364152413875</v>
      </c>
      <c r="J22" s="526">
        <v>2.090933989705845</v>
      </c>
      <c r="K22" s="526">
        <v>5.2434546309036527</v>
      </c>
      <c r="L22" s="526">
        <v>5.5178461705869228</v>
      </c>
      <c r="M22" s="526">
        <v>5.2</v>
      </c>
      <c r="N22" s="526">
        <v>5.7</v>
      </c>
    </row>
    <row r="23" spans="1:16" ht="13" x14ac:dyDescent="0.25">
      <c r="B23" s="530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31"/>
      <c r="P23" s="525"/>
    </row>
    <row r="24" spans="1:16" hidden="1" x14ac:dyDescent="0.25">
      <c r="B24" s="532"/>
      <c r="C24" s="533"/>
      <c r="D24" s="533"/>
      <c r="E24" s="533"/>
      <c r="L24" s="526">
        <f>SUM(L14:L23)</f>
        <v>100.00000000000001</v>
      </c>
      <c r="M24" s="526">
        <f t="shared" ref="M24" si="0">SUM(M14:M23)</f>
        <v>100</v>
      </c>
      <c r="N24" s="534"/>
    </row>
    <row r="25" spans="1:16" ht="13" hidden="1" x14ac:dyDescent="0.25">
      <c r="E25" s="535"/>
    </row>
    <row r="26" spans="1:16" ht="14.25" hidden="1" customHeight="1" x14ac:dyDescent="0.25"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</row>
    <row r="27" spans="1:16" hidden="1" x14ac:dyDescent="0.25"/>
    <row r="28" spans="1:16" hidden="1" x14ac:dyDescent="0.25"/>
    <row r="29" spans="1:16" hidden="1" x14ac:dyDescent="0.25"/>
    <row r="30" spans="1:16" hidden="1" x14ac:dyDescent="0.25">
      <c r="B30" s="518" t="s">
        <v>289</v>
      </c>
      <c r="L30" s="169">
        <f>+L44+L45</f>
        <v>2181293.4329500003</v>
      </c>
      <c r="M30" s="169">
        <f t="shared" ref="M30" si="1">+M44+M45</f>
        <v>2465306.73068</v>
      </c>
      <c r="N30" s="536" t="s">
        <v>289</v>
      </c>
    </row>
    <row r="31" spans="1:16" hidden="1" x14ac:dyDescent="0.25">
      <c r="B31" s="518" t="s">
        <v>290</v>
      </c>
      <c r="L31" s="169">
        <f>+L51+L52</f>
        <v>6221345.3350099996</v>
      </c>
      <c r="M31" s="169">
        <f t="shared" ref="M31" si="2">+M51+M52</f>
        <v>6788690.8360799998</v>
      </c>
      <c r="N31" s="536" t="s">
        <v>290</v>
      </c>
    </row>
    <row r="32" spans="1:16" hidden="1" x14ac:dyDescent="0.25">
      <c r="B32" s="518" t="s">
        <v>291</v>
      </c>
      <c r="L32" s="169">
        <f>+L46</f>
        <v>7652701.8283500001</v>
      </c>
      <c r="M32" s="169">
        <f t="shared" ref="M32" si="3">+M46</f>
        <v>8302224.7234399999</v>
      </c>
      <c r="N32" s="536" t="s">
        <v>291</v>
      </c>
    </row>
    <row r="33" spans="2:14" hidden="1" x14ac:dyDescent="0.25">
      <c r="B33" s="518" t="s">
        <v>292</v>
      </c>
      <c r="L33" s="169">
        <f>+L53</f>
        <v>14810060.897569999</v>
      </c>
      <c r="M33" s="169">
        <f t="shared" ref="M33" si="4">+M53</f>
        <v>15182477.429190001</v>
      </c>
      <c r="N33" s="536" t="s">
        <v>292</v>
      </c>
    </row>
    <row r="34" spans="2:14" hidden="1" x14ac:dyDescent="0.25">
      <c r="B34" s="518" t="s">
        <v>293</v>
      </c>
      <c r="L34" s="169">
        <f>+SUM(L47:L50)+L54+L55</f>
        <v>294676.06258999999</v>
      </c>
      <c r="M34" s="169">
        <f t="shared" ref="M34" si="5">+SUM(M47:M50)+M54+M55</f>
        <v>362784.61035999999</v>
      </c>
      <c r="N34" s="536" t="s">
        <v>293</v>
      </c>
    </row>
    <row r="35" spans="2:14" hidden="1" x14ac:dyDescent="0.25">
      <c r="B35" s="518" t="s">
        <v>294</v>
      </c>
      <c r="L35" s="169">
        <f>+L56</f>
        <v>1953253.4508499999</v>
      </c>
      <c r="M35" s="169">
        <f t="shared" ref="M35" si="6">+M56</f>
        <v>2174124.68139</v>
      </c>
      <c r="N35" s="536" t="s">
        <v>294</v>
      </c>
    </row>
    <row r="36" spans="2:14" hidden="1" x14ac:dyDescent="0.25">
      <c r="B36" s="518" t="s">
        <v>295</v>
      </c>
      <c r="L36" s="169">
        <f>+SUM(L57:L60)</f>
        <v>1701997.9156699998</v>
      </c>
      <c r="M36" s="169">
        <f t="shared" ref="M36" si="7">+SUM(M57:M60)</f>
        <v>1731025.7220100001</v>
      </c>
      <c r="N36" s="536" t="s">
        <v>295</v>
      </c>
    </row>
    <row r="37" spans="2:14" hidden="1" x14ac:dyDescent="0.25">
      <c r="B37" s="518" t="s">
        <v>296</v>
      </c>
      <c r="L37" s="169">
        <f>+L61</f>
        <v>985690.16260000004</v>
      </c>
      <c r="M37" s="169">
        <f t="shared" ref="M37:M38" si="8">+M61</f>
        <v>1146514.2936300002</v>
      </c>
      <c r="N37" s="536" t="s">
        <v>296</v>
      </c>
    </row>
    <row r="38" spans="2:14" ht="13" hidden="1" thickBot="1" x14ac:dyDescent="0.3">
      <c r="B38" s="527" t="s">
        <v>287</v>
      </c>
      <c r="L38" s="169">
        <f>+L62</f>
        <v>1976455.87145</v>
      </c>
      <c r="M38" s="169">
        <f t="shared" si="8"/>
        <v>2311848.0315999999</v>
      </c>
      <c r="N38" s="536" t="s">
        <v>287</v>
      </c>
    </row>
    <row r="39" spans="2:14" hidden="1" x14ac:dyDescent="0.25">
      <c r="L39" s="169">
        <f>SUM(L30:L38)</f>
        <v>37777474.957039997</v>
      </c>
      <c r="M39" s="169">
        <f t="shared" ref="M39" si="9">SUM(M30:M38)</f>
        <v>40464997.058379993</v>
      </c>
      <c r="N39" s="536"/>
    </row>
    <row r="40" spans="2:14" hidden="1" x14ac:dyDescent="0.25">
      <c r="L40" s="519">
        <f>+L39-L64</f>
        <v>0</v>
      </c>
      <c r="M40" s="519">
        <f t="shared" ref="M40" si="10">+M39-M64</f>
        <v>0</v>
      </c>
      <c r="N40" s="537"/>
    </row>
    <row r="41" spans="2:14" hidden="1" x14ac:dyDescent="0.25">
      <c r="L41" s="169"/>
      <c r="M41" s="169"/>
      <c r="N41" s="536"/>
    </row>
    <row r="42" spans="2:14" hidden="1" x14ac:dyDescent="0.25">
      <c r="L42" s="519"/>
      <c r="M42" s="519"/>
      <c r="N42" s="537"/>
    </row>
    <row r="43" spans="2:14" hidden="1" x14ac:dyDescent="0.25"/>
    <row r="44" spans="2:14" hidden="1" x14ac:dyDescent="0.25">
      <c r="K44" s="132" t="s">
        <v>297</v>
      </c>
      <c r="L44" s="519">
        <v>1492687.9439100001</v>
      </c>
      <c r="M44" s="519">
        <v>1542936.5120099999</v>
      </c>
      <c r="N44" s="537"/>
    </row>
    <row r="45" spans="2:14" hidden="1" x14ac:dyDescent="0.25">
      <c r="K45" s="132" t="s">
        <v>298</v>
      </c>
      <c r="L45" s="519">
        <v>688605.48904000001</v>
      </c>
      <c r="M45" s="519">
        <v>922370.21866999997</v>
      </c>
      <c r="N45" s="537"/>
    </row>
    <row r="46" spans="2:14" hidden="1" x14ac:dyDescent="0.25">
      <c r="K46" s="132" t="s">
        <v>299</v>
      </c>
      <c r="L46" s="519">
        <v>7652701.8283500001</v>
      </c>
      <c r="M46" s="519">
        <v>8302224.7234399999</v>
      </c>
      <c r="N46" s="537"/>
    </row>
    <row r="47" spans="2:14" hidden="1" x14ac:dyDescent="0.25">
      <c r="K47" s="132" t="s">
        <v>300</v>
      </c>
      <c r="L47" s="519">
        <v>39326.743350000004</v>
      </c>
      <c r="M47" s="519">
        <v>63025.052539999997</v>
      </c>
      <c r="N47" s="537"/>
    </row>
    <row r="48" spans="2:14" hidden="1" x14ac:dyDescent="0.25">
      <c r="K48" s="132" t="s">
        <v>301</v>
      </c>
      <c r="L48" s="519">
        <v>23373.45937</v>
      </c>
      <c r="M48" s="519">
        <v>26581.87009</v>
      </c>
      <c r="N48" s="537"/>
    </row>
    <row r="49" spans="11:14" hidden="1" x14ac:dyDescent="0.25">
      <c r="K49" s="132" t="s">
        <v>302</v>
      </c>
      <c r="L49" s="519">
        <v>59250.363539999998</v>
      </c>
      <c r="M49" s="519">
        <v>72819.168420000002</v>
      </c>
      <c r="N49" s="537"/>
    </row>
    <row r="50" spans="11:14" hidden="1" x14ac:dyDescent="0.25">
      <c r="K50" s="132" t="s">
        <v>303</v>
      </c>
      <c r="L50" s="519">
        <v>130835.06487999999</v>
      </c>
      <c r="M50" s="519">
        <v>156665.59359</v>
      </c>
      <c r="N50" s="537"/>
    </row>
    <row r="51" spans="11:14" hidden="1" x14ac:dyDescent="0.25">
      <c r="K51" s="132" t="s">
        <v>304</v>
      </c>
      <c r="L51" s="519">
        <v>3017396.5255300002</v>
      </c>
      <c r="M51" s="519">
        <v>3302360.78284</v>
      </c>
      <c r="N51" s="537"/>
    </row>
    <row r="52" spans="11:14" hidden="1" x14ac:dyDescent="0.25">
      <c r="K52" s="132" t="s">
        <v>305</v>
      </c>
      <c r="L52" s="519">
        <v>3203948.8094799998</v>
      </c>
      <c r="M52" s="519">
        <v>3486330.0532399998</v>
      </c>
      <c r="N52" s="537"/>
    </row>
    <row r="53" spans="11:14" hidden="1" x14ac:dyDescent="0.25">
      <c r="K53" s="132" t="s">
        <v>306</v>
      </c>
      <c r="L53" s="519">
        <v>14810060.897569999</v>
      </c>
      <c r="M53" s="519">
        <v>15182477.429190001</v>
      </c>
      <c r="N53" s="537"/>
    </row>
    <row r="54" spans="11:14" hidden="1" x14ac:dyDescent="0.25">
      <c r="K54" s="132" t="s">
        <v>307</v>
      </c>
      <c r="L54" s="519">
        <v>21778.053739999999</v>
      </c>
      <c r="M54" s="519">
        <v>24891.03184</v>
      </c>
      <c r="N54" s="537"/>
    </row>
    <row r="55" spans="11:14" hidden="1" x14ac:dyDescent="0.25">
      <c r="K55" s="132" t="s">
        <v>308</v>
      </c>
      <c r="L55" s="519">
        <v>20112.377710000001</v>
      </c>
      <c r="M55" s="519">
        <v>18801.89388</v>
      </c>
      <c r="N55" s="537"/>
    </row>
    <row r="56" spans="11:14" hidden="1" x14ac:dyDescent="0.25">
      <c r="K56" s="132" t="s">
        <v>309</v>
      </c>
      <c r="L56" s="519">
        <v>1953253.4508499999</v>
      </c>
      <c r="M56" s="519">
        <v>2174124.68139</v>
      </c>
      <c r="N56" s="537"/>
    </row>
    <row r="57" spans="11:14" hidden="1" x14ac:dyDescent="0.25">
      <c r="K57" s="132" t="s">
        <v>310</v>
      </c>
      <c r="L57" s="519">
        <v>389666.86531999998</v>
      </c>
      <c r="M57" s="519">
        <v>405784.98923000001</v>
      </c>
      <c r="N57" s="537"/>
    </row>
    <row r="58" spans="11:14" hidden="1" x14ac:dyDescent="0.25">
      <c r="K58" s="132" t="s">
        <v>311</v>
      </c>
      <c r="L58" s="519">
        <v>449096.38202999998</v>
      </c>
      <c r="M58" s="519">
        <v>476430.21023999999</v>
      </c>
      <c r="N58" s="537"/>
    </row>
    <row r="59" spans="11:14" hidden="1" x14ac:dyDescent="0.25">
      <c r="K59" s="132" t="s">
        <v>312</v>
      </c>
      <c r="L59" s="519">
        <v>763912.16137999995</v>
      </c>
      <c r="M59" s="519">
        <v>748990.17651999998</v>
      </c>
      <c r="N59" s="537"/>
    </row>
    <row r="60" spans="11:14" hidden="1" x14ac:dyDescent="0.25">
      <c r="K60" s="132" t="s">
        <v>313</v>
      </c>
      <c r="L60" s="519">
        <v>99322.506939999992</v>
      </c>
      <c r="M60" s="519">
        <v>99820.346019999997</v>
      </c>
      <c r="N60" s="537"/>
    </row>
    <row r="61" spans="11:14" hidden="1" x14ac:dyDescent="0.25">
      <c r="K61" s="132" t="s">
        <v>314</v>
      </c>
      <c r="L61" s="519">
        <v>985690.16260000004</v>
      </c>
      <c r="M61" s="519">
        <v>1146514.2936300002</v>
      </c>
      <c r="N61" s="537"/>
    </row>
    <row r="62" spans="11:14" hidden="1" x14ac:dyDescent="0.25">
      <c r="K62" s="132" t="s">
        <v>315</v>
      </c>
      <c r="L62" s="519">
        <v>1976455.87145</v>
      </c>
      <c r="M62" s="519">
        <v>2311848.0315999999</v>
      </c>
      <c r="N62" s="537"/>
    </row>
    <row r="63" spans="11:14" hidden="1" x14ac:dyDescent="0.25">
      <c r="L63" s="519"/>
      <c r="M63" s="519"/>
      <c r="N63" s="537"/>
    </row>
    <row r="64" spans="11:14" hidden="1" x14ac:dyDescent="0.25">
      <c r="L64" s="519">
        <f>SUM(L44:L63)</f>
        <v>37777474.957040004</v>
      </c>
      <c r="M64" s="519">
        <f t="shared" ref="M64" si="11">SUM(M44:M63)</f>
        <v>40464997.058379993</v>
      </c>
      <c r="N64" s="537"/>
    </row>
    <row r="65" spans="12:14" x14ac:dyDescent="0.25">
      <c r="L65" s="519"/>
      <c r="M65" s="519"/>
      <c r="N65" s="537"/>
    </row>
    <row r="67" spans="12:14" x14ac:dyDescent="0.25">
      <c r="N67" s="132"/>
    </row>
    <row r="68" spans="12:14" x14ac:dyDescent="0.25">
      <c r="N68" s="132"/>
    </row>
    <row r="69" spans="12:14" x14ac:dyDescent="0.25">
      <c r="N69" s="132"/>
    </row>
    <row r="70" spans="12:14" x14ac:dyDescent="0.25">
      <c r="N70" s="132"/>
    </row>
    <row r="71" spans="12:14" x14ac:dyDescent="0.25">
      <c r="N71" s="132"/>
    </row>
    <row r="72" spans="12:14" x14ac:dyDescent="0.25">
      <c r="N72" s="132"/>
    </row>
    <row r="73" spans="12:14" x14ac:dyDescent="0.25">
      <c r="N73" s="132"/>
    </row>
    <row r="74" spans="12:14" x14ac:dyDescent="0.25">
      <c r="N74" s="132"/>
    </row>
    <row r="75" spans="12:14" x14ac:dyDescent="0.25">
      <c r="N75" s="132"/>
    </row>
    <row r="76" spans="12:14" x14ac:dyDescent="0.25">
      <c r="N76" s="132"/>
    </row>
    <row r="77" spans="12:14" x14ac:dyDescent="0.25">
      <c r="N77" s="132"/>
    </row>
    <row r="78" spans="12:14" x14ac:dyDescent="0.25">
      <c r="N78" s="132"/>
    </row>
    <row r="79" spans="12:14" x14ac:dyDescent="0.25">
      <c r="N79" s="132"/>
    </row>
    <row r="80" spans="12:14" x14ac:dyDescent="0.25">
      <c r="N80" s="132"/>
    </row>
    <row r="81" spans="13:14" x14ac:dyDescent="0.25">
      <c r="N81" s="132"/>
    </row>
    <row r="82" spans="13:14" x14ac:dyDescent="0.25">
      <c r="N82" s="132"/>
    </row>
    <row r="83" spans="13:14" x14ac:dyDescent="0.25">
      <c r="N83" s="132"/>
    </row>
    <row r="84" spans="13:14" x14ac:dyDescent="0.25">
      <c r="N84" s="132"/>
    </row>
    <row r="85" spans="13:14" x14ac:dyDescent="0.25">
      <c r="N85" s="132"/>
    </row>
    <row r="86" spans="13:14" ht="13" x14ac:dyDescent="0.25">
      <c r="M86" s="115"/>
      <c r="N86" s="115"/>
    </row>
    <row r="89" spans="13:14" x14ac:dyDescent="0.25">
      <c r="N89" s="132"/>
    </row>
    <row r="90" spans="13:14" x14ac:dyDescent="0.25">
      <c r="N90" s="132"/>
    </row>
    <row r="91" spans="13:14" x14ac:dyDescent="0.25">
      <c r="N91" s="132"/>
    </row>
    <row r="92" spans="13:14" x14ac:dyDescent="0.25">
      <c r="N92" s="132"/>
    </row>
    <row r="93" spans="13:14" x14ac:dyDescent="0.25">
      <c r="N93" s="132"/>
    </row>
    <row r="94" spans="13:14" x14ac:dyDescent="0.25">
      <c r="N94" s="132"/>
    </row>
    <row r="95" spans="13:14" x14ac:dyDescent="0.25">
      <c r="N95" s="132"/>
    </row>
    <row r="96" spans="13:14" x14ac:dyDescent="0.25">
      <c r="N96" s="132"/>
    </row>
    <row r="97" spans="13:14" x14ac:dyDescent="0.25">
      <c r="N97" s="132"/>
    </row>
    <row r="98" spans="13:14" x14ac:dyDescent="0.25">
      <c r="N98" s="132"/>
    </row>
    <row r="99" spans="13:14" x14ac:dyDescent="0.25">
      <c r="M99" s="519"/>
      <c r="N99" s="519"/>
    </row>
  </sheetData>
  <mergeCells count="1">
    <mergeCell ref="B1:L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1943-51C8-41A2-850F-F58DE2C250F7}">
  <sheetPr>
    <pageSetUpPr fitToPage="1"/>
  </sheetPr>
  <dimension ref="A1:N55"/>
  <sheetViews>
    <sheetView view="pageBreakPreview" zoomScale="80" zoomScaleNormal="80" zoomScaleSheetLayoutView="80" workbookViewId="0">
      <selection sqref="A1:J1"/>
    </sheetView>
  </sheetViews>
  <sheetFormatPr defaultColWidth="9.1796875" defaultRowHeight="13" x14ac:dyDescent="0.3"/>
  <cols>
    <col min="1" max="1" width="9.7265625" style="490" customWidth="1"/>
    <col min="2" max="2" width="70.54296875" style="490" customWidth="1"/>
    <col min="3" max="12" width="12" style="490" bestFit="1" customWidth="1"/>
    <col min="13" max="13" width="9.1796875" style="490"/>
    <col min="14" max="14" width="11.54296875" style="490" customWidth="1"/>
    <col min="15" max="16384" width="9.1796875" style="490"/>
  </cols>
  <sheetData>
    <row r="1" spans="1:12" ht="16.5" customHeight="1" x14ac:dyDescent="0.3">
      <c r="A1" s="621" t="s">
        <v>263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12" x14ac:dyDescent="0.3">
      <c r="B2" s="491"/>
    </row>
    <row r="3" spans="1:12" x14ac:dyDescent="0.3">
      <c r="A3" s="492"/>
      <c r="B3" s="492"/>
      <c r="C3" s="492"/>
      <c r="D3" s="492"/>
    </row>
    <row r="4" spans="1:12" x14ac:dyDescent="0.3">
      <c r="A4" s="493"/>
      <c r="B4" s="493" t="s">
        <v>264</v>
      </c>
      <c r="C4" s="494">
        <v>2009</v>
      </c>
      <c r="D4" s="494">
        <v>2010</v>
      </c>
      <c r="E4" s="494">
        <v>2011</v>
      </c>
      <c r="F4" s="494">
        <v>2012</v>
      </c>
      <c r="G4" s="494">
        <v>2013</v>
      </c>
      <c r="H4" s="494">
        <v>2014</v>
      </c>
      <c r="I4" s="494">
        <v>2015</v>
      </c>
      <c r="J4" s="494">
        <v>2016</v>
      </c>
      <c r="K4" s="494">
        <v>2017</v>
      </c>
      <c r="L4" s="494">
        <v>2018</v>
      </c>
    </row>
    <row r="5" spans="1:12" x14ac:dyDescent="0.3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</row>
    <row r="6" spans="1:12" x14ac:dyDescent="0.3">
      <c r="A6" s="493"/>
      <c r="B6" s="495" t="s">
        <v>265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x14ac:dyDescent="0.3">
      <c r="A7" s="493"/>
      <c r="B7" s="496" t="s">
        <v>7</v>
      </c>
      <c r="C7" s="493">
        <v>30</v>
      </c>
      <c r="D7" s="493">
        <v>30</v>
      </c>
      <c r="E7" s="493">
        <v>28</v>
      </c>
      <c r="F7" s="493">
        <v>28</v>
      </c>
      <c r="G7" s="493">
        <v>27</v>
      </c>
      <c r="H7" s="493">
        <v>26</v>
      </c>
      <c r="I7" s="493">
        <v>27</v>
      </c>
      <c r="J7" s="493">
        <v>27</v>
      </c>
      <c r="K7" s="493">
        <f>+J7</f>
        <v>27</v>
      </c>
      <c r="L7" s="493">
        <v>26</v>
      </c>
    </row>
    <row r="8" spans="1:12" x14ac:dyDescent="0.3">
      <c r="A8" s="493"/>
      <c r="B8" s="496" t="s">
        <v>9</v>
      </c>
      <c r="C8" s="493">
        <v>36</v>
      </c>
      <c r="D8" s="493">
        <v>35</v>
      </c>
      <c r="E8" s="493">
        <v>33</v>
      </c>
      <c r="F8" s="493">
        <v>31</v>
      </c>
      <c r="G8" s="493">
        <v>31</v>
      </c>
      <c r="H8" s="493">
        <v>30</v>
      </c>
      <c r="I8" s="493">
        <v>30</v>
      </c>
      <c r="J8" s="493">
        <v>34</v>
      </c>
      <c r="K8" s="493">
        <f>+J8</f>
        <v>34</v>
      </c>
      <c r="L8" s="493">
        <v>34</v>
      </c>
    </row>
    <row r="9" spans="1:12" x14ac:dyDescent="0.3">
      <c r="A9" s="497"/>
      <c r="B9" s="497" t="s">
        <v>10</v>
      </c>
      <c r="C9" s="497">
        <v>66</v>
      </c>
      <c r="D9" s="497">
        <v>65</v>
      </c>
      <c r="E9" s="497">
        <v>61</v>
      </c>
      <c r="F9" s="497">
        <v>59</v>
      </c>
      <c r="G9" s="497">
        <v>58</v>
      </c>
      <c r="H9" s="497">
        <v>56</v>
      </c>
      <c r="I9" s="497">
        <f>SUM(I7:I8)</f>
        <v>57</v>
      </c>
      <c r="J9" s="497">
        <f>SUM(J7:J8)</f>
        <v>61</v>
      </c>
      <c r="K9" s="497">
        <f>SUM(K7:K8)</f>
        <v>61</v>
      </c>
      <c r="L9" s="497">
        <f>SUM(L7:L8)</f>
        <v>60</v>
      </c>
    </row>
    <row r="10" spans="1:12" x14ac:dyDescent="0.3">
      <c r="A10" s="493"/>
      <c r="B10" s="493"/>
      <c r="C10" s="498"/>
      <c r="D10" s="498"/>
      <c r="E10" s="498"/>
      <c r="F10" s="498"/>
      <c r="G10" s="498"/>
      <c r="H10" s="498"/>
      <c r="I10" s="498"/>
      <c r="J10" s="498"/>
      <c r="K10" s="498"/>
      <c r="L10" s="498"/>
    </row>
    <row r="11" spans="1:12" x14ac:dyDescent="0.3">
      <c r="A11" s="493"/>
      <c r="B11" s="495" t="s">
        <v>266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</row>
    <row r="12" spans="1:12" x14ac:dyDescent="0.3">
      <c r="A12" s="493"/>
      <c r="B12" s="496" t="s">
        <v>7</v>
      </c>
      <c r="C12" s="499">
        <v>2895</v>
      </c>
      <c r="D12" s="499">
        <v>3099</v>
      </c>
      <c r="E12" s="499">
        <v>3080</v>
      </c>
      <c r="F12" s="499">
        <v>3014</v>
      </c>
      <c r="G12" s="499">
        <v>2990.6</v>
      </c>
      <c r="H12" s="499">
        <v>3051</v>
      </c>
      <c r="I12" s="500">
        <v>3000.25</v>
      </c>
      <c r="J12" s="500">
        <v>3022</v>
      </c>
      <c r="K12" s="500">
        <v>2964.25</v>
      </c>
      <c r="L12" s="500">
        <v>2921.14323229</v>
      </c>
    </row>
    <row r="13" spans="1:12" x14ac:dyDescent="0.3">
      <c r="A13" s="493"/>
      <c r="B13" s="496" t="s">
        <v>9</v>
      </c>
      <c r="C13" s="499">
        <v>3107</v>
      </c>
      <c r="D13" s="499">
        <v>3294</v>
      </c>
      <c r="E13" s="499">
        <v>2940</v>
      </c>
      <c r="F13" s="499">
        <v>3673</v>
      </c>
      <c r="G13" s="499">
        <v>2594.8000000000002</v>
      </c>
      <c r="H13" s="499">
        <v>2643</v>
      </c>
      <c r="I13" s="499">
        <v>2826.25</v>
      </c>
      <c r="J13" s="499">
        <v>3316</v>
      </c>
      <c r="K13" s="499">
        <v>3361.25</v>
      </c>
      <c r="L13" s="499">
        <v>3316.7944010000001</v>
      </c>
    </row>
    <row r="14" spans="1:12" x14ac:dyDescent="0.3">
      <c r="A14" s="497"/>
      <c r="B14" s="497" t="s">
        <v>10</v>
      </c>
      <c r="C14" s="501">
        <f>SUM(C12:C13)</f>
        <v>6002</v>
      </c>
      <c r="D14" s="501">
        <f t="shared" ref="D14:L14" si="0">SUM(D12:D13)</f>
        <v>6393</v>
      </c>
      <c r="E14" s="501">
        <f t="shared" si="0"/>
        <v>6020</v>
      </c>
      <c r="F14" s="501">
        <f t="shared" si="0"/>
        <v>6687</v>
      </c>
      <c r="G14" s="501">
        <f t="shared" si="0"/>
        <v>5585.4</v>
      </c>
      <c r="H14" s="501">
        <f t="shared" si="0"/>
        <v>5694</v>
      </c>
      <c r="I14" s="501">
        <f t="shared" si="0"/>
        <v>5826.5</v>
      </c>
      <c r="J14" s="501">
        <f t="shared" si="0"/>
        <v>6338</v>
      </c>
      <c r="K14" s="501">
        <f t="shared" si="0"/>
        <v>6325.5</v>
      </c>
      <c r="L14" s="501">
        <f t="shared" si="0"/>
        <v>6237.9376332900001</v>
      </c>
    </row>
    <row r="15" spans="1:12" x14ac:dyDescent="0.3">
      <c r="A15" s="493"/>
      <c r="B15" s="493"/>
      <c r="C15" s="498"/>
      <c r="D15" s="498"/>
      <c r="E15" s="498"/>
      <c r="F15" s="498"/>
      <c r="G15" s="498"/>
      <c r="H15" s="498"/>
      <c r="I15" s="498"/>
      <c r="J15" s="498"/>
      <c r="K15" s="498"/>
      <c r="L15" s="498"/>
    </row>
    <row r="16" spans="1:12" x14ac:dyDescent="0.3">
      <c r="A16" s="493"/>
      <c r="B16" s="495" t="s">
        <v>267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</row>
    <row r="17" spans="1:12" x14ac:dyDescent="0.3">
      <c r="A17" s="497"/>
      <c r="B17" s="502"/>
      <c r="C17" s="503">
        <v>0.82199999999999995</v>
      </c>
      <c r="D17" s="503">
        <v>0.77400000000000002</v>
      </c>
      <c r="E17" s="503">
        <v>0.77100000000000002</v>
      </c>
      <c r="F17" s="503">
        <v>0.77700000000000002</v>
      </c>
      <c r="G17" s="503">
        <v>0.77200000000000002</v>
      </c>
      <c r="H17" s="503">
        <v>0.69599999999999995</v>
      </c>
      <c r="I17" s="503">
        <v>0.69499999999999995</v>
      </c>
      <c r="J17" s="503">
        <v>0.65500000000000003</v>
      </c>
      <c r="K17" s="503">
        <v>0.64400000000000002</v>
      </c>
      <c r="L17" s="503">
        <v>0.64100000000000001</v>
      </c>
    </row>
    <row r="18" spans="1:12" x14ac:dyDescent="0.3">
      <c r="A18" s="493"/>
      <c r="B18" s="504"/>
      <c r="C18" s="504"/>
      <c r="D18" s="493"/>
      <c r="E18" s="493"/>
      <c r="F18" s="493"/>
      <c r="G18" s="493"/>
      <c r="H18" s="493"/>
      <c r="I18" s="493"/>
      <c r="J18" s="493"/>
      <c r="K18" s="493"/>
      <c r="L18" s="493"/>
    </row>
    <row r="19" spans="1:12" x14ac:dyDescent="0.3">
      <c r="A19" s="493"/>
      <c r="B19" s="495" t="s">
        <v>268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</row>
    <row r="20" spans="1:12" x14ac:dyDescent="0.3">
      <c r="A20" s="493"/>
      <c r="B20" s="496" t="s">
        <v>7</v>
      </c>
      <c r="C20" s="499">
        <v>33732</v>
      </c>
      <c r="D20" s="499">
        <v>34991</v>
      </c>
      <c r="E20" s="499">
        <v>34000</v>
      </c>
      <c r="F20" s="499">
        <v>37468</v>
      </c>
      <c r="G20" s="499">
        <v>31915</v>
      </c>
      <c r="H20" s="499">
        <v>29264</v>
      </c>
      <c r="I20" s="499">
        <v>28354</v>
      </c>
      <c r="J20" s="499">
        <v>24712</v>
      </c>
      <c r="K20" s="499">
        <v>24954</v>
      </c>
      <c r="L20" s="499">
        <v>21704.794656279999</v>
      </c>
    </row>
    <row r="21" spans="1:12" x14ac:dyDescent="0.3">
      <c r="A21" s="493"/>
      <c r="B21" s="496" t="s">
        <v>9</v>
      </c>
      <c r="C21" s="499">
        <v>23273</v>
      </c>
      <c r="D21" s="499">
        <v>25333</v>
      </c>
      <c r="E21" s="499">
        <v>27014</v>
      </c>
      <c r="F21" s="499">
        <v>27038</v>
      </c>
      <c r="G21" s="499">
        <v>27157</v>
      </c>
      <c r="H21" s="499">
        <v>26807</v>
      </c>
      <c r="I21" s="499">
        <v>28407</v>
      </c>
      <c r="J21" s="499">
        <v>33198</v>
      </c>
      <c r="K21" s="499">
        <v>38382</v>
      </c>
      <c r="L21" s="499">
        <v>40464.99705838001</v>
      </c>
    </row>
    <row r="22" spans="1:12" x14ac:dyDescent="0.3">
      <c r="A22" s="497"/>
      <c r="B22" s="497" t="s">
        <v>10</v>
      </c>
      <c r="C22" s="501">
        <f t="shared" ref="C22:L22" si="1">SUM(C20:C21)</f>
        <v>57005</v>
      </c>
      <c r="D22" s="501">
        <f t="shared" si="1"/>
        <v>60324</v>
      </c>
      <c r="E22" s="501">
        <f t="shared" si="1"/>
        <v>61014</v>
      </c>
      <c r="F22" s="501">
        <f t="shared" si="1"/>
        <v>64506</v>
      </c>
      <c r="G22" s="501">
        <f t="shared" si="1"/>
        <v>59072</v>
      </c>
      <c r="H22" s="501">
        <f t="shared" si="1"/>
        <v>56071</v>
      </c>
      <c r="I22" s="501">
        <f t="shared" si="1"/>
        <v>56761</v>
      </c>
      <c r="J22" s="501">
        <f t="shared" si="1"/>
        <v>57910</v>
      </c>
      <c r="K22" s="501">
        <f t="shared" si="1"/>
        <v>63336</v>
      </c>
      <c r="L22" s="501">
        <f t="shared" si="1"/>
        <v>62169.791714660008</v>
      </c>
    </row>
    <row r="23" spans="1:12" x14ac:dyDescent="0.3">
      <c r="A23" s="493"/>
      <c r="B23" s="493"/>
      <c r="C23" s="498"/>
      <c r="D23" s="498"/>
      <c r="E23" s="498"/>
      <c r="F23" s="498"/>
      <c r="G23" s="498"/>
      <c r="H23" s="498"/>
      <c r="I23" s="498"/>
      <c r="J23" s="498"/>
      <c r="K23" s="498"/>
      <c r="L23" s="498"/>
    </row>
    <row r="24" spans="1:12" x14ac:dyDescent="0.3">
      <c r="A24" s="493"/>
      <c r="B24" s="495" t="s">
        <v>269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</row>
    <row r="25" spans="1:12" x14ac:dyDescent="0.3">
      <c r="A25" s="493"/>
      <c r="B25" s="496" t="s">
        <v>7</v>
      </c>
      <c r="C25" s="499">
        <v>30877</v>
      </c>
      <c r="D25" s="499">
        <v>25174</v>
      </c>
      <c r="E25" s="499">
        <v>27845</v>
      </c>
      <c r="F25" s="499">
        <v>26694</v>
      </c>
      <c r="G25" s="499">
        <v>23571</v>
      </c>
      <c r="H25" s="499">
        <v>20783</v>
      </c>
      <c r="I25" s="499">
        <v>19947</v>
      </c>
      <c r="J25" s="499">
        <v>18949</v>
      </c>
      <c r="K25" s="499">
        <v>20680</v>
      </c>
      <c r="L25" s="499">
        <v>21487</v>
      </c>
    </row>
    <row r="26" spans="1:12" x14ac:dyDescent="0.3">
      <c r="A26" s="493"/>
      <c r="B26" s="496" t="s">
        <v>9</v>
      </c>
      <c r="C26" s="499">
        <v>13775</v>
      </c>
      <c r="D26" s="499">
        <v>15889</v>
      </c>
      <c r="E26" s="499">
        <v>14675</v>
      </c>
      <c r="F26" s="499">
        <v>14467</v>
      </c>
      <c r="G26" s="499">
        <v>14000</v>
      </c>
      <c r="H26" s="499">
        <v>14099</v>
      </c>
      <c r="I26" s="499">
        <v>16151</v>
      </c>
      <c r="J26" s="499">
        <v>19058</v>
      </c>
      <c r="K26" s="499">
        <v>19797</v>
      </c>
      <c r="L26" s="499">
        <v>20189</v>
      </c>
    </row>
    <row r="27" spans="1:12" x14ac:dyDescent="0.3">
      <c r="A27" s="497"/>
      <c r="B27" s="497" t="s">
        <v>10</v>
      </c>
      <c r="C27" s="499">
        <f t="shared" ref="C27:K27" si="2">SUM(C25:C26)</f>
        <v>44652</v>
      </c>
      <c r="D27" s="499">
        <f t="shared" si="2"/>
        <v>41063</v>
      </c>
      <c r="E27" s="501">
        <f t="shared" si="2"/>
        <v>42520</v>
      </c>
      <c r="F27" s="501">
        <f t="shared" si="2"/>
        <v>41161</v>
      </c>
      <c r="G27" s="501">
        <f t="shared" si="2"/>
        <v>37571</v>
      </c>
      <c r="H27" s="501">
        <f t="shared" si="2"/>
        <v>34882</v>
      </c>
      <c r="I27" s="501">
        <f t="shared" si="2"/>
        <v>36098</v>
      </c>
      <c r="J27" s="501">
        <f t="shared" si="2"/>
        <v>38007</v>
      </c>
      <c r="K27" s="501">
        <f t="shared" si="2"/>
        <v>40477</v>
      </c>
      <c r="L27" s="501">
        <f>SUM(L25:L26)</f>
        <v>41676</v>
      </c>
    </row>
    <row r="28" spans="1:12" x14ac:dyDescent="0.3">
      <c r="A28" s="493"/>
      <c r="B28" s="493"/>
      <c r="C28" s="505"/>
      <c r="D28" s="505"/>
      <c r="E28" s="498"/>
      <c r="F28" s="498"/>
      <c r="G28" s="498"/>
      <c r="H28" s="498"/>
      <c r="I28" s="498"/>
      <c r="J28" s="498"/>
      <c r="K28" s="498"/>
      <c r="L28" s="498"/>
    </row>
    <row r="29" spans="1:12" x14ac:dyDescent="0.3">
      <c r="A29" s="493"/>
      <c r="B29" s="495" t="s">
        <v>270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3"/>
    </row>
    <row r="30" spans="1:12" x14ac:dyDescent="0.3">
      <c r="A30" s="493"/>
      <c r="B30" s="496" t="s">
        <v>7</v>
      </c>
      <c r="C30" s="499">
        <v>883.8001414834805</v>
      </c>
      <c r="D30" s="499">
        <v>908.14949390085644</v>
      </c>
      <c r="E30" s="499">
        <v>882.25751206601274</v>
      </c>
      <c r="F30" s="499">
        <v>972.36259829237281</v>
      </c>
      <c r="G30" s="499">
        <v>829.04717373233586</v>
      </c>
      <c r="H30" s="499">
        <v>760.5147742924712</v>
      </c>
      <c r="I30" s="499">
        <v>737.66194031792281</v>
      </c>
      <c r="J30" s="499">
        <v>642.9934691541124</v>
      </c>
      <c r="K30" s="499">
        <v>649.26825206848105</v>
      </c>
      <c r="L30" s="499">
        <v>565.0671593106141</v>
      </c>
    </row>
    <row r="31" spans="1:12" x14ac:dyDescent="0.3">
      <c r="A31" s="493"/>
      <c r="B31" s="496" t="s">
        <v>9</v>
      </c>
      <c r="C31" s="499">
        <v>609.76760028296701</v>
      </c>
      <c r="D31" s="499">
        <v>657.48767194393974</v>
      </c>
      <c r="E31" s="499">
        <v>700.98147283201001</v>
      </c>
      <c r="F31" s="499">
        <v>701.67887265460774</v>
      </c>
      <c r="G31" s="499">
        <v>705.44118869492934</v>
      </c>
      <c r="H31" s="499">
        <v>696.66987187816733</v>
      </c>
      <c r="I31" s="499">
        <v>739.06288211879178</v>
      </c>
      <c r="J31" s="499">
        <v>863.78372752582425</v>
      </c>
      <c r="K31" s="499">
        <v>998.64703127439248</v>
      </c>
      <c r="L31" s="499">
        <v>1053.4741886017027</v>
      </c>
    </row>
    <row r="32" spans="1:12" x14ac:dyDescent="0.3">
      <c r="A32" s="497"/>
      <c r="B32" s="497" t="s">
        <v>10</v>
      </c>
      <c r="C32" s="499">
        <f t="shared" ref="C32:J32" si="3">SUM(C30:C31)</f>
        <v>1493.5677417664474</v>
      </c>
      <c r="D32" s="499">
        <f t="shared" si="3"/>
        <v>1565.6371658447961</v>
      </c>
      <c r="E32" s="499">
        <f t="shared" si="3"/>
        <v>1583.2389848980229</v>
      </c>
      <c r="F32" s="499">
        <f t="shared" si="3"/>
        <v>1674.0414709469806</v>
      </c>
      <c r="G32" s="499">
        <f t="shared" si="3"/>
        <v>1534.4883624272652</v>
      </c>
      <c r="H32" s="499">
        <f t="shared" si="3"/>
        <v>1457.1846461706386</v>
      </c>
      <c r="I32" s="499">
        <f t="shared" si="3"/>
        <v>1476.7248224367145</v>
      </c>
      <c r="J32" s="499">
        <f t="shared" si="3"/>
        <v>1506.7771966799367</v>
      </c>
      <c r="K32" s="499">
        <f>SUM(K30:K31)</f>
        <v>1647.9152833428734</v>
      </c>
      <c r="L32" s="499">
        <f>SUM(L30:L31)</f>
        <v>1618.5413479123167</v>
      </c>
    </row>
    <row r="33" spans="1:14" x14ac:dyDescent="0.3">
      <c r="A33" s="493"/>
      <c r="B33" s="493"/>
      <c r="C33" s="505"/>
      <c r="D33" s="505"/>
      <c r="E33" s="505"/>
      <c r="F33" s="505"/>
      <c r="G33" s="505"/>
      <c r="H33" s="505"/>
      <c r="I33" s="505"/>
      <c r="J33" s="505"/>
      <c r="K33" s="505"/>
      <c r="L33" s="505"/>
    </row>
    <row r="34" spans="1:14" x14ac:dyDescent="0.3">
      <c r="A34" s="493"/>
      <c r="B34" s="495" t="s">
        <v>271</v>
      </c>
      <c r="C34" s="493"/>
      <c r="D34" s="493"/>
      <c r="E34" s="493"/>
      <c r="F34" s="493"/>
      <c r="G34" s="493"/>
      <c r="H34" s="493"/>
      <c r="I34" s="493"/>
      <c r="J34" s="493"/>
      <c r="K34" s="493"/>
      <c r="L34" s="493"/>
    </row>
    <row r="35" spans="1:14" x14ac:dyDescent="0.3">
      <c r="A35" s="493"/>
      <c r="B35" s="496" t="s">
        <v>272</v>
      </c>
      <c r="C35" s="499">
        <f>+C37+C36</f>
        <v>93363</v>
      </c>
      <c r="D35" s="499">
        <f t="shared" ref="D35:L35" si="4">+D37+D36</f>
        <v>99897</v>
      </c>
      <c r="E35" s="499">
        <f t="shared" si="4"/>
        <v>90530</v>
      </c>
      <c r="F35" s="499">
        <f t="shared" si="4"/>
        <v>97222</v>
      </c>
      <c r="G35" s="499">
        <f t="shared" si="4"/>
        <v>97277</v>
      </c>
      <c r="H35" s="499">
        <f t="shared" si="4"/>
        <v>101233</v>
      </c>
      <c r="I35" s="499">
        <f t="shared" si="4"/>
        <v>100166</v>
      </c>
      <c r="J35" s="499">
        <f t="shared" si="4"/>
        <v>101379</v>
      </c>
      <c r="K35" s="499">
        <f t="shared" si="4"/>
        <v>101395</v>
      </c>
      <c r="L35" s="499">
        <f t="shared" si="4"/>
        <v>90533.505000000005</v>
      </c>
      <c r="M35" s="506"/>
    </row>
    <row r="36" spans="1:14" x14ac:dyDescent="0.3">
      <c r="A36" s="493"/>
      <c r="B36" s="496" t="s">
        <v>273</v>
      </c>
      <c r="C36" s="499">
        <v>56326</v>
      </c>
      <c r="D36" s="499">
        <v>56524</v>
      </c>
      <c r="E36" s="499">
        <v>50513</v>
      </c>
      <c r="F36" s="499">
        <v>50763</v>
      </c>
      <c r="G36" s="499">
        <v>46411</v>
      </c>
      <c r="H36" s="499">
        <v>46119</v>
      </c>
      <c r="I36" s="499">
        <v>43054</v>
      </c>
      <c r="J36" s="499">
        <v>42319</v>
      </c>
      <c r="K36" s="499">
        <v>41318</v>
      </c>
      <c r="L36" s="499">
        <v>39770.391000000003</v>
      </c>
    </row>
    <row r="37" spans="1:14" ht="27" customHeight="1" x14ac:dyDescent="0.3">
      <c r="A37" s="493"/>
      <c r="B37" s="507" t="s">
        <v>274</v>
      </c>
      <c r="C37" s="499">
        <v>37037</v>
      </c>
      <c r="D37" s="499">
        <v>43373</v>
      </c>
      <c r="E37" s="499">
        <v>40017</v>
      </c>
      <c r="F37" s="499">
        <v>46459</v>
      </c>
      <c r="G37" s="499">
        <v>50866</v>
      </c>
      <c r="H37" s="499">
        <v>55114</v>
      </c>
      <c r="I37" s="499">
        <v>57112</v>
      </c>
      <c r="J37" s="499">
        <v>59060</v>
      </c>
      <c r="K37" s="499">
        <v>60077</v>
      </c>
      <c r="L37" s="499">
        <v>50763.114000000001</v>
      </c>
    </row>
    <row r="38" spans="1:14" x14ac:dyDescent="0.3">
      <c r="A38" s="493"/>
      <c r="B38" s="496" t="s">
        <v>9</v>
      </c>
      <c r="C38" s="499">
        <v>47971</v>
      </c>
      <c r="D38" s="499">
        <v>46252</v>
      </c>
      <c r="E38" s="499">
        <v>48558</v>
      </c>
      <c r="F38" s="499">
        <v>53611</v>
      </c>
      <c r="G38" s="499">
        <v>54447</v>
      </c>
      <c r="H38" s="499">
        <v>60347</v>
      </c>
      <c r="I38" s="499">
        <v>64405</v>
      </c>
      <c r="J38" s="499">
        <v>65413</v>
      </c>
      <c r="K38" s="499">
        <v>73287</v>
      </c>
      <c r="L38" s="499">
        <v>76966</v>
      </c>
    </row>
    <row r="39" spans="1:14" x14ac:dyDescent="0.3">
      <c r="A39" s="497"/>
      <c r="B39" s="508" t="s">
        <v>10</v>
      </c>
      <c r="C39" s="509">
        <f t="shared" ref="C39:L39" si="5">+C35+C38</f>
        <v>141334</v>
      </c>
      <c r="D39" s="509">
        <f t="shared" si="5"/>
        <v>146149</v>
      </c>
      <c r="E39" s="509">
        <f t="shared" si="5"/>
        <v>139088</v>
      </c>
      <c r="F39" s="509">
        <f t="shared" si="5"/>
        <v>150833</v>
      </c>
      <c r="G39" s="509">
        <f t="shared" si="5"/>
        <v>151724</v>
      </c>
      <c r="H39" s="509">
        <f t="shared" si="5"/>
        <v>161580</v>
      </c>
      <c r="I39" s="509">
        <f t="shared" si="5"/>
        <v>164571</v>
      </c>
      <c r="J39" s="509">
        <f t="shared" si="5"/>
        <v>166792</v>
      </c>
      <c r="K39" s="509">
        <f t="shared" si="5"/>
        <v>174682</v>
      </c>
      <c r="L39" s="509">
        <f t="shared" si="5"/>
        <v>167499.505</v>
      </c>
    </row>
    <row r="40" spans="1:14" x14ac:dyDescent="0.3">
      <c r="A40" s="493"/>
      <c r="B40" s="493"/>
      <c r="C40" s="505"/>
      <c r="D40" s="505"/>
      <c r="E40" s="505"/>
      <c r="F40" s="505"/>
      <c r="G40" s="505"/>
      <c r="H40" s="505"/>
      <c r="I40" s="505"/>
      <c r="J40" s="505"/>
      <c r="K40" s="505"/>
      <c r="L40" s="505"/>
    </row>
    <row r="41" spans="1:14" ht="24" customHeight="1" x14ac:dyDescent="0.3">
      <c r="A41" s="493"/>
      <c r="B41" s="622" t="s">
        <v>275</v>
      </c>
      <c r="C41" s="622"/>
      <c r="D41" s="622"/>
      <c r="E41" s="622"/>
      <c r="F41" s="622"/>
      <c r="G41" s="493"/>
      <c r="H41" s="493"/>
      <c r="I41" s="493"/>
      <c r="J41" s="493"/>
      <c r="K41" s="493"/>
      <c r="L41" s="493"/>
    </row>
    <row r="42" spans="1:14" x14ac:dyDescent="0.3">
      <c r="A42" s="493"/>
      <c r="B42" s="493" t="s">
        <v>276</v>
      </c>
      <c r="C42" s="499"/>
      <c r="D42" s="499"/>
      <c r="E42" s="493"/>
      <c r="F42" s="493"/>
      <c r="G42" s="493"/>
      <c r="H42" s="493"/>
      <c r="I42" s="499"/>
      <c r="J42" s="493"/>
      <c r="K42" s="493"/>
      <c r="L42" s="493"/>
      <c r="N42" s="510">
        <v>1.016</v>
      </c>
    </row>
    <row r="43" spans="1:14" x14ac:dyDescent="0.3">
      <c r="A43" s="493"/>
      <c r="B43" s="493" t="s">
        <v>279</v>
      </c>
      <c r="C43" s="495"/>
      <c r="D43" s="495"/>
      <c r="E43" s="495"/>
      <c r="F43" s="495"/>
      <c r="G43" s="495"/>
      <c r="H43" s="495"/>
      <c r="I43" s="495"/>
      <c r="J43" s="495"/>
      <c r="K43" s="495"/>
      <c r="L43" s="495"/>
    </row>
    <row r="44" spans="1:14" x14ac:dyDescent="0.3">
      <c r="A44" s="511" t="s">
        <v>277</v>
      </c>
      <c r="B44" s="511" t="s">
        <v>278</v>
      </c>
      <c r="C44" s="512"/>
      <c r="D44" s="512"/>
      <c r="E44" s="512"/>
      <c r="F44" s="512"/>
      <c r="G44" s="512"/>
      <c r="H44" s="512"/>
      <c r="I44" s="512"/>
      <c r="J44" s="512"/>
      <c r="K44" s="512"/>
      <c r="L44" s="512"/>
    </row>
    <row r="45" spans="1:14" x14ac:dyDescent="0.3">
      <c r="A45" s="511">
        <v>2009</v>
      </c>
      <c r="B45" s="511">
        <v>38167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</row>
    <row r="46" spans="1:14" x14ac:dyDescent="0.3">
      <c r="A46" s="511">
        <v>2010</v>
      </c>
      <c r="B46" s="511">
        <v>38530</v>
      </c>
      <c r="C46" s="493"/>
      <c r="D46" s="493"/>
      <c r="E46" s="493"/>
      <c r="F46" s="493"/>
      <c r="G46" s="493"/>
      <c r="H46" s="493"/>
      <c r="I46" s="493"/>
      <c r="J46" s="493"/>
      <c r="K46" s="493"/>
      <c r="L46" s="493"/>
    </row>
    <row r="47" spans="1:14" x14ac:dyDescent="0.3">
      <c r="A47" s="511">
        <v>2011</v>
      </c>
      <c r="B47" s="511">
        <v>38538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</row>
    <row r="48" spans="1:14" x14ac:dyDescent="0.3">
      <c r="A48" s="511">
        <v>2012</v>
      </c>
      <c r="B48" s="511">
        <v>38533</v>
      </c>
      <c r="C48" s="493"/>
      <c r="D48" s="493"/>
      <c r="E48" s="493"/>
      <c r="F48" s="493"/>
      <c r="G48" s="493"/>
      <c r="H48" s="493"/>
      <c r="I48" s="493"/>
      <c r="J48" s="493"/>
      <c r="K48" s="493"/>
      <c r="L48" s="493"/>
    </row>
    <row r="49" spans="1:12" x14ac:dyDescent="0.3">
      <c r="A49" s="511">
        <v>2013</v>
      </c>
      <c r="B49" s="511">
        <v>38496</v>
      </c>
      <c r="C49" s="493"/>
      <c r="D49" s="493"/>
      <c r="E49" s="493"/>
      <c r="F49" s="493"/>
      <c r="G49" s="493"/>
      <c r="H49" s="493"/>
      <c r="I49" s="493"/>
      <c r="J49" s="493"/>
      <c r="K49" s="493"/>
      <c r="L49" s="493"/>
    </row>
    <row r="50" spans="1:12" x14ac:dyDescent="0.3">
      <c r="A50" s="511">
        <v>2014</v>
      </c>
      <c r="B50" s="511">
        <v>38479</v>
      </c>
      <c r="C50" s="493"/>
      <c r="D50" s="493"/>
      <c r="E50" s="493"/>
      <c r="F50" s="493"/>
      <c r="G50" s="493"/>
      <c r="H50" s="493"/>
      <c r="I50" s="493"/>
      <c r="J50" s="493"/>
      <c r="K50" s="493"/>
      <c r="L50" s="493"/>
    </row>
    <row r="51" spans="1:12" x14ac:dyDescent="0.3">
      <c r="A51" s="511">
        <v>2015</v>
      </c>
      <c r="B51" s="511">
        <v>38437</v>
      </c>
      <c r="C51" s="493"/>
      <c r="D51" s="493"/>
      <c r="E51" s="493"/>
      <c r="F51" s="493"/>
      <c r="G51" s="493"/>
      <c r="H51" s="493"/>
      <c r="I51" s="493"/>
      <c r="J51" s="493"/>
      <c r="K51" s="493"/>
      <c r="L51" s="493"/>
    </row>
    <row r="52" spans="1:12" x14ac:dyDescent="0.3">
      <c r="A52" s="511">
        <v>2016</v>
      </c>
      <c r="B52" s="511">
        <v>38433</v>
      </c>
      <c r="C52" s="493"/>
      <c r="D52" s="493"/>
      <c r="E52" s="493"/>
      <c r="F52" s="493"/>
      <c r="G52" s="493"/>
      <c r="H52" s="493"/>
      <c r="I52" s="493"/>
      <c r="J52" s="493"/>
      <c r="K52" s="493"/>
      <c r="L52" s="493"/>
    </row>
    <row r="53" spans="1:12" x14ac:dyDescent="0.3">
      <c r="A53" s="511">
        <v>2017</v>
      </c>
      <c r="B53" s="511">
        <v>38434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</row>
    <row r="54" spans="1:12" x14ac:dyDescent="0.3">
      <c r="A54" s="511">
        <v>2018</v>
      </c>
      <c r="B54" s="511">
        <v>38411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</row>
    <row r="55" spans="1:12" x14ac:dyDescent="0.3">
      <c r="A55" s="493"/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</row>
  </sheetData>
  <mergeCells count="2">
    <mergeCell ref="A1:J1"/>
    <mergeCell ref="B41:F4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7C2A-D6C5-49CC-B72D-725FFBE756EA}">
  <dimension ref="A2:L315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7265625" style="128" customWidth="1"/>
    <col min="2" max="2" width="52.26953125" style="15" customWidth="1"/>
    <col min="3" max="3" width="21.7265625" style="15" customWidth="1"/>
    <col min="4" max="4" width="21.54296875" style="15" customWidth="1"/>
    <col min="5" max="5" width="19" style="15" customWidth="1"/>
    <col min="6" max="6" width="14" style="15" customWidth="1"/>
    <col min="7" max="7" width="15.7265625" style="15" customWidth="1"/>
    <col min="8" max="9" width="13.26953125" style="15" customWidth="1"/>
    <col min="10" max="16384" width="9.1796875" style="15"/>
  </cols>
  <sheetData>
    <row r="2" spans="1:7" s="115" customFormat="1" ht="18" customHeight="1" x14ac:dyDescent="0.25">
      <c r="A2" s="558" t="s">
        <v>140</v>
      </c>
      <c r="B2" s="558"/>
      <c r="C2" s="558"/>
      <c r="D2" s="558"/>
      <c r="E2" s="558"/>
    </row>
    <row r="3" spans="1:7" s="115" customFormat="1" ht="18" customHeight="1" thickBot="1" x14ac:dyDescent="0.3">
      <c r="A3" s="116"/>
      <c r="B3" s="116"/>
      <c r="C3" s="116"/>
      <c r="D3" s="116"/>
    </row>
    <row r="4" spans="1:7" ht="18" customHeight="1" thickBot="1" x14ac:dyDescent="0.3">
      <c r="A4" s="117" t="s">
        <v>1</v>
      </c>
      <c r="B4" s="118" t="s">
        <v>2</v>
      </c>
      <c r="C4" s="119" t="s">
        <v>141</v>
      </c>
      <c r="D4" s="120"/>
      <c r="E4" s="121" t="s">
        <v>4</v>
      </c>
    </row>
    <row r="5" spans="1:7" ht="18" customHeight="1" thickBot="1" x14ac:dyDescent="0.3">
      <c r="A5" s="122"/>
      <c r="B5" s="13"/>
      <c r="C5" s="47">
        <v>2017</v>
      </c>
      <c r="D5" s="47">
        <v>2018</v>
      </c>
      <c r="E5" s="14" t="s">
        <v>5</v>
      </c>
    </row>
    <row r="6" spans="1:7" ht="18" customHeight="1" x14ac:dyDescent="0.25">
      <c r="A6" s="117" t="s">
        <v>6</v>
      </c>
      <c r="B6" s="123" t="s">
        <v>7</v>
      </c>
      <c r="C6" s="17">
        <f>+C40</f>
        <v>20354635.806339998</v>
      </c>
      <c r="D6" s="17">
        <f t="shared" ref="D6" si="0">+D40</f>
        <v>21486785.214110006</v>
      </c>
      <c r="E6" s="73">
        <f>+D6/C6</f>
        <v>1.0556212068121291</v>
      </c>
      <c r="F6" s="19"/>
      <c r="G6" s="20"/>
    </row>
    <row r="7" spans="1:7" ht="18" customHeight="1" thickBot="1" x14ac:dyDescent="0.3">
      <c r="A7" s="124" t="s">
        <v>8</v>
      </c>
      <c r="B7" s="53" t="s">
        <v>9</v>
      </c>
      <c r="C7" s="23">
        <f>+C80</f>
        <v>19485362.586660005</v>
      </c>
      <c r="D7" s="23">
        <f t="shared" ref="D7" si="1">+D80</f>
        <v>20188605.560169999</v>
      </c>
      <c r="E7" s="55">
        <f>+D7/C7</f>
        <v>1.0360908333310381</v>
      </c>
      <c r="F7" s="19"/>
      <c r="G7" s="20"/>
    </row>
    <row r="8" spans="1:7" s="115" customFormat="1" ht="18" customHeight="1" thickBot="1" x14ac:dyDescent="0.3">
      <c r="A8" s="125"/>
      <c r="B8" s="126" t="s">
        <v>142</v>
      </c>
      <c r="C8" s="27">
        <f>SUM(C6:C7)</f>
        <v>39839998.393000007</v>
      </c>
      <c r="D8" s="27">
        <f>SUM(D6:D7)</f>
        <v>41675390.774280004</v>
      </c>
      <c r="E8" s="127">
        <f>+D8/C8</f>
        <v>1.0460690877337606</v>
      </c>
      <c r="F8" s="19"/>
      <c r="G8" s="20"/>
    </row>
    <row r="9" spans="1:7" ht="18" customHeight="1" x14ac:dyDescent="0.25">
      <c r="C9" s="36"/>
      <c r="D9" s="36"/>
      <c r="F9" s="36"/>
      <c r="G9" s="20"/>
    </row>
    <row r="10" spans="1:7" s="129" customFormat="1" ht="18" customHeight="1" x14ac:dyDescent="0.25">
      <c r="A10" s="558" t="s">
        <v>143</v>
      </c>
      <c r="B10" s="558"/>
      <c r="C10" s="558"/>
      <c r="D10" s="558"/>
      <c r="E10" s="558"/>
      <c r="G10" s="20"/>
    </row>
    <row r="11" spans="1:7" s="115" customFormat="1" ht="18" customHeight="1" thickBot="1" x14ac:dyDescent="0.3">
      <c r="A11" s="116"/>
      <c r="B11" s="116"/>
      <c r="C11" s="116"/>
      <c r="D11" s="116"/>
      <c r="G11" s="20"/>
    </row>
    <row r="12" spans="1:7" ht="18" customHeight="1" thickBot="1" x14ac:dyDescent="0.3">
      <c r="A12" s="117" t="s">
        <v>1</v>
      </c>
      <c r="B12" s="118" t="s">
        <v>12</v>
      </c>
      <c r="C12" s="130" t="s">
        <v>141</v>
      </c>
      <c r="D12" s="131"/>
      <c r="E12" s="121" t="s">
        <v>4</v>
      </c>
      <c r="G12" s="20"/>
    </row>
    <row r="13" spans="1:7" ht="18" customHeight="1" thickBot="1" x14ac:dyDescent="0.3">
      <c r="A13" s="13"/>
      <c r="B13" s="13"/>
      <c r="C13" s="34">
        <f>+C5</f>
        <v>2017</v>
      </c>
      <c r="D13" s="34">
        <f>+D5</f>
        <v>2018</v>
      </c>
      <c r="E13" s="34" t="str">
        <f>+E5</f>
        <v>18/17</v>
      </c>
      <c r="G13" s="20"/>
    </row>
    <row r="14" spans="1:7" ht="18" customHeight="1" x14ac:dyDescent="0.25">
      <c r="A14" s="8" t="s">
        <v>6</v>
      </c>
      <c r="B14" s="132" t="s">
        <v>13</v>
      </c>
      <c r="C14" s="23">
        <v>788860.55416000006</v>
      </c>
      <c r="D14" s="23">
        <v>694402.12646000006</v>
      </c>
      <c r="E14" s="24">
        <f t="shared" ref="E14:E39" si="2">+IFERROR(IF(D14/C14&gt;0,D14/C14,"X"),"X")</f>
        <v>0.88025966414231238</v>
      </c>
      <c r="F14" s="19"/>
      <c r="G14" s="20"/>
    </row>
    <row r="15" spans="1:7" ht="18" customHeight="1" x14ac:dyDescent="0.25">
      <c r="A15" s="21" t="s">
        <v>8</v>
      </c>
      <c r="B15" s="132" t="s">
        <v>14</v>
      </c>
      <c r="C15" s="23">
        <v>562252.70022999996</v>
      </c>
      <c r="D15" s="23">
        <v>526428.97864999995</v>
      </c>
      <c r="E15" s="24">
        <f t="shared" si="2"/>
        <v>0.93628537210164464</v>
      </c>
      <c r="F15" s="19"/>
      <c r="G15" s="20"/>
    </row>
    <row r="16" spans="1:7" ht="18" customHeight="1" x14ac:dyDescent="0.25">
      <c r="A16" s="21" t="s">
        <v>15</v>
      </c>
      <c r="B16" s="132" t="s">
        <v>16</v>
      </c>
      <c r="C16" s="23">
        <v>1416131.69184</v>
      </c>
      <c r="D16" s="23">
        <v>1307741.65497</v>
      </c>
      <c r="E16" s="24">
        <f t="shared" si="2"/>
        <v>0.92346048217509547</v>
      </c>
      <c r="F16" s="19"/>
      <c r="G16" s="20"/>
    </row>
    <row r="17" spans="1:7" ht="18" customHeight="1" x14ac:dyDescent="0.25">
      <c r="A17" s="21" t="s">
        <v>17</v>
      </c>
      <c r="B17" s="132" t="s">
        <v>18</v>
      </c>
      <c r="C17" s="23">
        <v>991505.53226999997</v>
      </c>
      <c r="D17" s="23">
        <v>1018303.80774</v>
      </c>
      <c r="E17" s="24">
        <f t="shared" si="2"/>
        <v>1.0270278627781801</v>
      </c>
      <c r="F17" s="19"/>
      <c r="G17" s="20"/>
    </row>
    <row r="18" spans="1:7" ht="18" customHeight="1" x14ac:dyDescent="0.25">
      <c r="A18" s="21" t="s">
        <v>19</v>
      </c>
      <c r="B18" s="132" t="s">
        <v>20</v>
      </c>
      <c r="C18" s="23">
        <v>33167.317260000003</v>
      </c>
      <c r="D18" s="23">
        <v>29484.643359999998</v>
      </c>
      <c r="E18" s="24">
        <f t="shared" si="2"/>
        <v>0.88896678404432383</v>
      </c>
      <c r="F18" s="19"/>
      <c r="G18" s="20"/>
    </row>
    <row r="19" spans="1:7" ht="18" customHeight="1" x14ac:dyDescent="0.25">
      <c r="A19" s="21" t="s">
        <v>21</v>
      </c>
      <c r="B19" s="132" t="s">
        <v>22</v>
      </c>
      <c r="C19" s="23">
        <v>566598.48789999995</v>
      </c>
      <c r="D19" s="23">
        <v>653074.75089000002</v>
      </c>
      <c r="E19" s="24">
        <f t="shared" si="2"/>
        <v>1.1526235329545433</v>
      </c>
      <c r="F19" s="19"/>
      <c r="G19" s="20"/>
    </row>
    <row r="20" spans="1:7" ht="18" customHeight="1" x14ac:dyDescent="0.25">
      <c r="A20" s="21" t="s">
        <v>23</v>
      </c>
      <c r="B20" s="132" t="s">
        <v>24</v>
      </c>
      <c r="C20" s="23">
        <v>19404.040389999998</v>
      </c>
      <c r="D20" s="23">
        <v>22502.43419</v>
      </c>
      <c r="E20" s="24">
        <f t="shared" si="2"/>
        <v>1.1596777649255348</v>
      </c>
      <c r="F20" s="19"/>
      <c r="G20" s="20"/>
    </row>
    <row r="21" spans="1:7" ht="18" customHeight="1" x14ac:dyDescent="0.25">
      <c r="A21" s="21" t="s">
        <v>25</v>
      </c>
      <c r="B21" s="132" t="s">
        <v>26</v>
      </c>
      <c r="C21" s="23">
        <v>711403.12742000003</v>
      </c>
      <c r="D21" s="23">
        <v>1254416.7252700001</v>
      </c>
      <c r="E21" s="24">
        <f t="shared" si="2"/>
        <v>1.7632994246445226</v>
      </c>
      <c r="F21" s="19"/>
      <c r="G21" s="20"/>
    </row>
    <row r="22" spans="1:7" ht="18" customHeight="1" x14ac:dyDescent="0.25">
      <c r="A22" s="21" t="s">
        <v>27</v>
      </c>
      <c r="B22" s="132" t="s">
        <v>28</v>
      </c>
      <c r="C22" s="23">
        <v>854050.34970000002</v>
      </c>
      <c r="D22" s="23">
        <v>1044237.03739</v>
      </c>
      <c r="E22" s="24">
        <f t="shared" si="2"/>
        <v>1.2226879103284791</v>
      </c>
      <c r="F22" s="19"/>
      <c r="G22" s="20"/>
    </row>
    <row r="23" spans="1:7" ht="18" customHeight="1" x14ac:dyDescent="0.25">
      <c r="A23" s="21" t="s">
        <v>29</v>
      </c>
      <c r="B23" s="132" t="s">
        <v>30</v>
      </c>
      <c r="C23" s="23">
        <v>718821.81950999994</v>
      </c>
      <c r="D23" s="23">
        <v>843233.50263999996</v>
      </c>
      <c r="E23" s="24">
        <f t="shared" si="2"/>
        <v>1.173077221299164</v>
      </c>
      <c r="F23" s="19"/>
      <c r="G23" s="20"/>
    </row>
    <row r="24" spans="1:7" ht="18" customHeight="1" x14ac:dyDescent="0.25">
      <c r="A24" s="21" t="s">
        <v>31</v>
      </c>
      <c r="B24" s="132" t="s">
        <v>32</v>
      </c>
      <c r="C24" s="23">
        <v>10409.615949999999</v>
      </c>
      <c r="D24" s="23">
        <v>10041.27555</v>
      </c>
      <c r="E24" s="24">
        <f t="shared" si="2"/>
        <v>0.96461537084852789</v>
      </c>
      <c r="F24" s="19"/>
      <c r="G24" s="20"/>
    </row>
    <row r="25" spans="1:7" ht="18" customHeight="1" x14ac:dyDescent="0.25">
      <c r="A25" s="21" t="s">
        <v>33</v>
      </c>
      <c r="B25" s="132" t="s">
        <v>34</v>
      </c>
      <c r="C25" s="23">
        <v>7357.0871699999998</v>
      </c>
      <c r="D25" s="23">
        <v>6498.7308199999998</v>
      </c>
      <c r="E25" s="24">
        <f t="shared" si="2"/>
        <v>0.88332932175927992</v>
      </c>
      <c r="F25" s="19"/>
      <c r="G25" s="20"/>
    </row>
    <row r="26" spans="1:7" ht="18" customHeight="1" x14ac:dyDescent="0.25">
      <c r="A26" s="21" t="s">
        <v>35</v>
      </c>
      <c r="B26" s="132" t="s">
        <v>36</v>
      </c>
      <c r="C26" s="23">
        <v>1157896.52936</v>
      </c>
      <c r="D26" s="23">
        <v>1069426.47437</v>
      </c>
      <c r="E26" s="24">
        <f t="shared" si="2"/>
        <v>0.92359416170035524</v>
      </c>
      <c r="F26" s="19"/>
      <c r="G26" s="20"/>
    </row>
    <row r="27" spans="1:7" ht="18" customHeight="1" x14ac:dyDescent="0.25">
      <c r="A27" s="21" t="s">
        <v>37</v>
      </c>
      <c r="B27" s="132" t="s">
        <v>38</v>
      </c>
      <c r="C27" s="23">
        <v>1028555.34037</v>
      </c>
      <c r="D27" s="23">
        <v>1074484.25049</v>
      </c>
      <c r="E27" s="24">
        <f t="shared" si="2"/>
        <v>1.0446538055049892</v>
      </c>
      <c r="F27" s="19"/>
      <c r="G27" s="20"/>
    </row>
    <row r="28" spans="1:7" ht="18" customHeight="1" x14ac:dyDescent="0.25">
      <c r="A28" s="21" t="s">
        <v>39</v>
      </c>
      <c r="B28" s="132" t="s">
        <v>40</v>
      </c>
      <c r="C28" s="23">
        <v>2408435.00275</v>
      </c>
      <c r="D28" s="23">
        <v>2893979.79483</v>
      </c>
      <c r="E28" s="24">
        <f t="shared" si="2"/>
        <v>1.2016017835339525</v>
      </c>
      <c r="F28" s="19"/>
      <c r="G28" s="20"/>
    </row>
    <row r="29" spans="1:7" ht="18" customHeight="1" x14ac:dyDescent="0.25">
      <c r="A29" s="21" t="s">
        <v>41</v>
      </c>
      <c r="B29" s="132" t="s">
        <v>42</v>
      </c>
      <c r="C29" s="23">
        <v>584148.96887999994</v>
      </c>
      <c r="D29" s="23">
        <v>358726.88299999997</v>
      </c>
      <c r="E29" s="24">
        <f t="shared" si="2"/>
        <v>0.61410171396483659</v>
      </c>
      <c r="F29" s="19"/>
      <c r="G29" s="20"/>
    </row>
    <row r="30" spans="1:7" ht="18" customHeight="1" x14ac:dyDescent="0.25">
      <c r="A30" s="21" t="s">
        <v>43</v>
      </c>
      <c r="B30" s="132" t="s">
        <v>44</v>
      </c>
      <c r="C30" s="23">
        <v>15353.30279</v>
      </c>
      <c r="D30" s="23">
        <v>22411.001370000002</v>
      </c>
      <c r="E30" s="24">
        <f t="shared" si="2"/>
        <v>1.4596860152199214</v>
      </c>
      <c r="F30" s="19"/>
      <c r="G30" s="20"/>
    </row>
    <row r="31" spans="1:7" ht="18" customHeight="1" x14ac:dyDescent="0.25">
      <c r="A31" s="21" t="s">
        <v>45</v>
      </c>
      <c r="B31" s="132" t="s">
        <v>46</v>
      </c>
      <c r="C31" s="23">
        <v>6209076.27446</v>
      </c>
      <c r="D31" s="23">
        <v>6241471.6379300002</v>
      </c>
      <c r="E31" s="24">
        <f t="shared" si="2"/>
        <v>1.0052174207624496</v>
      </c>
      <c r="F31" s="19"/>
      <c r="G31" s="20"/>
    </row>
    <row r="32" spans="1:7" ht="18" customHeight="1" x14ac:dyDescent="0.25">
      <c r="A32" s="21" t="s">
        <v>47</v>
      </c>
      <c r="B32" s="132" t="s">
        <v>48</v>
      </c>
      <c r="C32" s="23">
        <v>7367.1902600000003</v>
      </c>
      <c r="D32" s="23">
        <v>9930.6876699999993</v>
      </c>
      <c r="E32" s="24">
        <f t="shared" si="2"/>
        <v>1.3479613420490106</v>
      </c>
      <c r="F32" s="19"/>
      <c r="G32" s="20"/>
    </row>
    <row r="33" spans="1:7" ht="18" customHeight="1" x14ac:dyDescent="0.25">
      <c r="A33" s="21" t="s">
        <v>49</v>
      </c>
      <c r="B33" s="132" t="s">
        <v>50</v>
      </c>
      <c r="C33" s="23">
        <v>19624.945790000002</v>
      </c>
      <c r="D33" s="23">
        <v>15958.404210000001</v>
      </c>
      <c r="E33" s="24">
        <f t="shared" si="2"/>
        <v>0.81316933971515437</v>
      </c>
      <c r="F33" s="19"/>
      <c r="G33" s="20"/>
    </row>
    <row r="34" spans="1:7" ht="18" customHeight="1" x14ac:dyDescent="0.25">
      <c r="A34" s="21" t="s">
        <v>51</v>
      </c>
      <c r="B34" s="132" t="s">
        <v>52</v>
      </c>
      <c r="C34" s="23">
        <v>207545.12224</v>
      </c>
      <c r="D34" s="23">
        <v>139855.90864000001</v>
      </c>
      <c r="E34" s="24">
        <f t="shared" si="2"/>
        <v>0.67385784416688976</v>
      </c>
      <c r="F34" s="19"/>
      <c r="G34" s="20"/>
    </row>
    <row r="35" spans="1:7" ht="18" customHeight="1" x14ac:dyDescent="0.25">
      <c r="A35" s="21" t="s">
        <v>53</v>
      </c>
      <c r="B35" s="132" t="s">
        <v>54</v>
      </c>
      <c r="C35" s="23">
        <v>17053.193190000002</v>
      </c>
      <c r="D35" s="23">
        <v>16799.130700000002</v>
      </c>
      <c r="E35" s="24">
        <f t="shared" si="2"/>
        <v>0.98510176439278352</v>
      </c>
      <c r="F35" s="19"/>
      <c r="G35" s="20"/>
    </row>
    <row r="36" spans="1:7" ht="18" customHeight="1" x14ac:dyDescent="0.25">
      <c r="A36" s="21" t="s">
        <v>55</v>
      </c>
      <c r="B36" s="132" t="s">
        <v>56</v>
      </c>
      <c r="C36" s="23">
        <v>437952.68641999998</v>
      </c>
      <c r="D36" s="23">
        <v>443965.34088999999</v>
      </c>
      <c r="E36" s="24">
        <f t="shared" si="2"/>
        <v>1.0137290046537899</v>
      </c>
      <c r="F36" s="19"/>
      <c r="G36" s="20"/>
    </row>
    <row r="37" spans="1:7" s="115" customFormat="1" ht="18" customHeight="1" x14ac:dyDescent="0.25">
      <c r="A37" s="21" t="s">
        <v>57</v>
      </c>
      <c r="B37" s="132" t="s">
        <v>58</v>
      </c>
      <c r="C37" s="23">
        <v>85515.588149999996</v>
      </c>
      <c r="D37" s="23">
        <v>93159.308050000007</v>
      </c>
      <c r="E37" s="24">
        <f t="shared" si="2"/>
        <v>1.089383936488777</v>
      </c>
      <c r="F37" s="19"/>
      <c r="G37" s="20"/>
    </row>
    <row r="38" spans="1:7" s="115" customFormat="1" ht="18" customHeight="1" x14ac:dyDescent="0.25">
      <c r="A38" s="21" t="s">
        <v>59</v>
      </c>
      <c r="B38" s="132" t="s">
        <v>60</v>
      </c>
      <c r="C38" s="23">
        <v>475091.26331000001</v>
      </c>
      <c r="D38" s="23">
        <v>767397.90350000001</v>
      </c>
      <c r="E38" s="24">
        <f t="shared" si="2"/>
        <v>1.6152641876709657</v>
      </c>
      <c r="F38" s="19"/>
      <c r="G38" s="20"/>
    </row>
    <row r="39" spans="1:7" s="115" customFormat="1" ht="18" customHeight="1" thickBot="1" x14ac:dyDescent="0.3">
      <c r="A39" s="21" t="s">
        <v>61</v>
      </c>
      <c r="B39" s="132" t="s">
        <v>62</v>
      </c>
      <c r="C39" s="23">
        <v>1021058.0745700001</v>
      </c>
      <c r="D39" s="23">
        <v>928852.82053000003</v>
      </c>
      <c r="E39" s="24">
        <f t="shared" si="2"/>
        <v>0.90969636660595377</v>
      </c>
      <c r="F39" s="19"/>
      <c r="G39" s="20"/>
    </row>
    <row r="40" spans="1:7" s="115" customFormat="1" ht="18" customHeight="1" thickBot="1" x14ac:dyDescent="0.3">
      <c r="A40" s="25"/>
      <c r="B40" s="38" t="s">
        <v>10</v>
      </c>
      <c r="C40" s="27">
        <f>SUM(C14:C39)</f>
        <v>20354635.806339998</v>
      </c>
      <c r="D40" s="27">
        <f>SUM(D14:D39)</f>
        <v>21486785.214110006</v>
      </c>
      <c r="E40" s="28">
        <f t="shared" ref="E40" si="3">+IF(C40=0,"X",D40/C40)</f>
        <v>1.0556212068121291</v>
      </c>
      <c r="F40" s="19"/>
      <c r="G40" s="133"/>
    </row>
    <row r="41" spans="1:7" s="115" customFormat="1" ht="18" customHeight="1" x14ac:dyDescent="0.25">
      <c r="A41" s="134"/>
      <c r="C41" s="135"/>
      <c r="D41" s="135"/>
      <c r="E41" s="136"/>
      <c r="F41" s="137"/>
      <c r="G41" s="138"/>
    </row>
    <row r="42" spans="1:7" s="115" customFormat="1" ht="18" customHeight="1" x14ac:dyDescent="0.25">
      <c r="A42" s="558" t="s">
        <v>144</v>
      </c>
      <c r="B42" s="558"/>
      <c r="C42" s="558"/>
      <c r="D42" s="558"/>
      <c r="E42" s="558"/>
      <c r="F42" s="137"/>
      <c r="G42" s="133"/>
    </row>
    <row r="43" spans="1:7" s="115" customFormat="1" ht="18" customHeight="1" thickBot="1" x14ac:dyDescent="0.3">
      <c r="A43" s="116"/>
      <c r="B43" s="116"/>
      <c r="C43" s="116"/>
      <c r="D43" s="116"/>
      <c r="E43" s="116"/>
      <c r="F43" s="137"/>
      <c r="G43" s="20"/>
    </row>
    <row r="44" spans="1:7" s="115" customFormat="1" ht="18" customHeight="1" thickBot="1" x14ac:dyDescent="0.3">
      <c r="A44" s="117" t="s">
        <v>1</v>
      </c>
      <c r="B44" s="139" t="s">
        <v>12</v>
      </c>
      <c r="C44" s="130" t="s">
        <v>141</v>
      </c>
      <c r="D44" s="131"/>
      <c r="E44" s="121" t="s">
        <v>4</v>
      </c>
      <c r="F44" s="137"/>
      <c r="G44" s="20"/>
    </row>
    <row r="45" spans="1:7" ht="18" customHeight="1" thickBot="1" x14ac:dyDescent="0.3">
      <c r="A45" s="21"/>
      <c r="B45" s="140"/>
      <c r="C45" s="34">
        <f>+C5</f>
        <v>2017</v>
      </c>
      <c r="D45" s="34">
        <f>+D5</f>
        <v>2018</v>
      </c>
      <c r="E45" s="34" t="str">
        <f>+E5</f>
        <v>18/17</v>
      </c>
      <c r="G45" s="20"/>
    </row>
    <row r="46" spans="1:7" ht="18" customHeight="1" x14ac:dyDescent="0.25">
      <c r="A46" s="8" t="s">
        <v>6</v>
      </c>
      <c r="B46" s="132" t="s">
        <v>64</v>
      </c>
      <c r="C46" s="35">
        <v>1057820.28669</v>
      </c>
      <c r="D46" s="23">
        <v>1015572.72036</v>
      </c>
      <c r="E46" s="24">
        <f t="shared" ref="E46:E79" si="4">+IFERROR(IF(D46/C46&gt;0,D46/C46,"X"),"X")</f>
        <v>0.96006167884887539</v>
      </c>
      <c r="F46" s="19"/>
      <c r="G46" s="20"/>
    </row>
    <row r="47" spans="1:7" ht="18" customHeight="1" x14ac:dyDescent="0.25">
      <c r="A47" s="21" t="s">
        <v>8</v>
      </c>
      <c r="B47" s="132" t="s">
        <v>65</v>
      </c>
      <c r="C47" s="35">
        <v>236280.18166</v>
      </c>
      <c r="D47" s="23">
        <v>193411.79884</v>
      </c>
      <c r="E47" s="24">
        <f t="shared" si="4"/>
        <v>0.81856970602093793</v>
      </c>
      <c r="F47" s="19"/>
      <c r="G47" s="20"/>
    </row>
    <row r="48" spans="1:7" ht="18" customHeight="1" x14ac:dyDescent="0.25">
      <c r="A48" s="21" t="s">
        <v>15</v>
      </c>
      <c r="B48" s="132" t="s">
        <v>66</v>
      </c>
      <c r="C48" s="35">
        <v>846778.66842999996</v>
      </c>
      <c r="D48" s="23">
        <v>896994.13751000003</v>
      </c>
      <c r="E48" s="24">
        <f t="shared" si="4"/>
        <v>1.0593017643832523</v>
      </c>
      <c r="F48" s="19"/>
      <c r="G48" s="20"/>
    </row>
    <row r="49" spans="1:7" ht="18" customHeight="1" x14ac:dyDescent="0.25">
      <c r="A49" s="21" t="s">
        <v>17</v>
      </c>
      <c r="B49" s="132" t="s">
        <v>67</v>
      </c>
      <c r="C49" s="35">
        <v>888386.37967000005</v>
      </c>
      <c r="D49" s="23">
        <v>900888.60872000002</v>
      </c>
      <c r="E49" s="24">
        <f t="shared" si="4"/>
        <v>1.0140729634493542</v>
      </c>
      <c r="F49" s="19"/>
      <c r="G49" s="20"/>
    </row>
    <row r="50" spans="1:7" ht="18" customHeight="1" x14ac:dyDescent="0.25">
      <c r="A50" s="21" t="s">
        <v>19</v>
      </c>
      <c r="B50" s="132" t="s">
        <v>68</v>
      </c>
      <c r="C50" s="35">
        <v>168791.10878000001</v>
      </c>
      <c r="D50" s="23">
        <v>145686.82574999999</v>
      </c>
      <c r="E50" s="24">
        <f t="shared" si="4"/>
        <v>0.86311907542408628</v>
      </c>
      <c r="F50" s="19"/>
      <c r="G50" s="20"/>
    </row>
    <row r="51" spans="1:7" ht="18" customHeight="1" x14ac:dyDescent="0.25">
      <c r="A51" s="21" t="s">
        <v>21</v>
      </c>
      <c r="B51" s="132" t="s">
        <v>69</v>
      </c>
      <c r="C51" s="35">
        <v>1790.8294900000001</v>
      </c>
      <c r="D51" s="23">
        <v>1828.78575</v>
      </c>
      <c r="E51" s="24">
        <f t="shared" si="4"/>
        <v>1.0211947928107885</v>
      </c>
      <c r="F51" s="19"/>
      <c r="G51" s="20"/>
    </row>
    <row r="52" spans="1:7" ht="18" customHeight="1" x14ac:dyDescent="0.25">
      <c r="A52" s="21" t="s">
        <v>23</v>
      </c>
      <c r="B52" s="132" t="s">
        <v>70</v>
      </c>
      <c r="C52" s="35">
        <v>22700.437269999999</v>
      </c>
      <c r="D52" s="23">
        <v>15112.30495</v>
      </c>
      <c r="E52" s="24">
        <f t="shared" si="4"/>
        <v>0.66572748226184286</v>
      </c>
      <c r="F52" s="19"/>
      <c r="G52" s="20"/>
    </row>
    <row r="53" spans="1:7" ht="18" customHeight="1" x14ac:dyDescent="0.25">
      <c r="A53" s="21" t="s">
        <v>25</v>
      </c>
      <c r="B53" s="132" t="s">
        <v>71</v>
      </c>
      <c r="C53" s="35">
        <v>6304.6868599999998</v>
      </c>
      <c r="D53" s="23">
        <v>5403.5195100000001</v>
      </c>
      <c r="E53" s="24">
        <f t="shared" si="4"/>
        <v>0.85706390023627599</v>
      </c>
      <c r="F53" s="19"/>
      <c r="G53" s="20"/>
    </row>
    <row r="54" spans="1:7" ht="18" customHeight="1" x14ac:dyDescent="0.25">
      <c r="A54" s="21" t="s">
        <v>27</v>
      </c>
      <c r="B54" s="132" t="s">
        <v>72</v>
      </c>
      <c r="C54" s="35">
        <v>2463602.4582199999</v>
      </c>
      <c r="D54" s="23">
        <v>2921873.7407999998</v>
      </c>
      <c r="E54" s="24">
        <f t="shared" si="4"/>
        <v>1.1860167337676346</v>
      </c>
      <c r="F54" s="19"/>
      <c r="G54" s="20"/>
    </row>
    <row r="55" spans="1:7" ht="18" customHeight="1" x14ac:dyDescent="0.25">
      <c r="A55" s="21" t="s">
        <v>29</v>
      </c>
      <c r="B55" s="132" t="s">
        <v>73</v>
      </c>
      <c r="C55" s="35">
        <v>177662.59098000001</v>
      </c>
      <c r="D55" s="23">
        <v>204539.42142999999</v>
      </c>
      <c r="E55" s="24">
        <f t="shared" si="4"/>
        <v>1.1512801896096718</v>
      </c>
      <c r="F55" s="19"/>
      <c r="G55" s="20"/>
    </row>
    <row r="56" spans="1:7" ht="18" customHeight="1" x14ac:dyDescent="0.25">
      <c r="A56" s="21" t="s">
        <v>31</v>
      </c>
      <c r="B56" s="132" t="s">
        <v>74</v>
      </c>
      <c r="C56" s="35">
        <v>79997.622340000002</v>
      </c>
      <c r="D56" s="23">
        <v>77398.389290000006</v>
      </c>
      <c r="E56" s="24">
        <f t="shared" si="4"/>
        <v>0.96750862120685377</v>
      </c>
      <c r="F56" s="19"/>
      <c r="G56" s="20"/>
    </row>
    <row r="57" spans="1:7" ht="18" customHeight="1" x14ac:dyDescent="0.25">
      <c r="A57" s="21" t="s">
        <v>33</v>
      </c>
      <c r="B57" s="132" t="s">
        <v>75</v>
      </c>
      <c r="C57" s="35">
        <v>763141.14450000005</v>
      </c>
      <c r="D57" s="23">
        <v>774738.3872</v>
      </c>
      <c r="E57" s="24">
        <f t="shared" si="4"/>
        <v>1.0151967205327375</v>
      </c>
      <c r="F57" s="19"/>
      <c r="G57" s="20"/>
    </row>
    <row r="58" spans="1:7" ht="18" customHeight="1" x14ac:dyDescent="0.25">
      <c r="A58" s="21" t="s">
        <v>35</v>
      </c>
      <c r="B58" s="132" t="s">
        <v>76</v>
      </c>
      <c r="C58" s="35">
        <v>392060.04486999998</v>
      </c>
      <c r="D58" s="23">
        <v>357680.44744999998</v>
      </c>
      <c r="E58" s="24">
        <f t="shared" si="4"/>
        <v>0.91231037727550213</v>
      </c>
      <c r="F58" s="19"/>
      <c r="G58" s="20"/>
    </row>
    <row r="59" spans="1:7" ht="18" customHeight="1" x14ac:dyDescent="0.25">
      <c r="A59" s="21" t="s">
        <v>37</v>
      </c>
      <c r="B59" s="132" t="s">
        <v>77</v>
      </c>
      <c r="C59" s="35">
        <v>42938.918080000003</v>
      </c>
      <c r="D59" s="23">
        <v>46109.687850000002</v>
      </c>
      <c r="E59" s="24">
        <f t="shared" si="4"/>
        <v>1.0738437275967807</v>
      </c>
      <c r="F59" s="19"/>
      <c r="G59" s="20"/>
    </row>
    <row r="60" spans="1:7" ht="18" customHeight="1" x14ac:dyDescent="0.25">
      <c r="A60" s="21" t="s">
        <v>39</v>
      </c>
      <c r="B60" s="132" t="s">
        <v>78</v>
      </c>
      <c r="C60" s="35">
        <v>551936.64561999997</v>
      </c>
      <c r="D60" s="23">
        <v>584521.62234</v>
      </c>
      <c r="E60" s="24">
        <f t="shared" si="4"/>
        <v>1.0590375308082629</v>
      </c>
      <c r="F60" s="19"/>
      <c r="G60" s="20"/>
    </row>
    <row r="61" spans="1:7" ht="18" customHeight="1" x14ac:dyDescent="0.25">
      <c r="A61" s="21" t="s">
        <v>41</v>
      </c>
      <c r="B61" s="132" t="s">
        <v>79</v>
      </c>
      <c r="C61" s="35">
        <v>37159.767979999997</v>
      </c>
      <c r="D61" s="23">
        <v>33181.969790000003</v>
      </c>
      <c r="E61" s="24">
        <f t="shared" si="4"/>
        <v>0.89295417043128711</v>
      </c>
      <c r="F61" s="19"/>
      <c r="G61" s="20"/>
    </row>
    <row r="62" spans="1:7" ht="18" customHeight="1" x14ac:dyDescent="0.25">
      <c r="A62" s="21" t="s">
        <v>43</v>
      </c>
      <c r="B62" s="132" t="s">
        <v>80</v>
      </c>
      <c r="C62" s="35">
        <v>454451.84899000003</v>
      </c>
      <c r="D62" s="23">
        <v>522150.56556000002</v>
      </c>
      <c r="E62" s="24">
        <f t="shared" si="4"/>
        <v>1.1489678537351262</v>
      </c>
      <c r="F62" s="19"/>
      <c r="G62" s="20"/>
    </row>
    <row r="63" spans="1:7" ht="18" customHeight="1" x14ac:dyDescent="0.25">
      <c r="A63" s="21" t="s">
        <v>45</v>
      </c>
      <c r="B63" s="132" t="s">
        <v>81</v>
      </c>
      <c r="C63" s="35">
        <v>4.5605700000000002</v>
      </c>
      <c r="D63" s="23">
        <v>875.05499999999995</v>
      </c>
      <c r="E63" s="24">
        <f t="shared" si="4"/>
        <v>191.87404206053188</v>
      </c>
      <c r="F63" s="19"/>
      <c r="G63" s="20"/>
    </row>
    <row r="64" spans="1:7" ht="18" customHeight="1" x14ac:dyDescent="0.25">
      <c r="A64" s="21" t="s">
        <v>47</v>
      </c>
      <c r="B64" s="132" t="s">
        <v>82</v>
      </c>
      <c r="C64" s="35">
        <v>0</v>
      </c>
      <c r="D64" s="23">
        <v>323.07756000000001</v>
      </c>
      <c r="E64" s="24" t="str">
        <f t="shared" si="4"/>
        <v>X</v>
      </c>
      <c r="F64" s="19"/>
      <c r="G64" s="20"/>
    </row>
    <row r="65" spans="1:7" ht="18" customHeight="1" x14ac:dyDescent="0.25">
      <c r="A65" s="21" t="s">
        <v>49</v>
      </c>
      <c r="B65" s="132" t="s">
        <v>83</v>
      </c>
      <c r="C65" s="35">
        <v>901.57732999999996</v>
      </c>
      <c r="D65" s="23">
        <v>1912.5585599999999</v>
      </c>
      <c r="E65" s="24">
        <f t="shared" si="4"/>
        <v>2.121347217104494</v>
      </c>
      <c r="F65" s="19"/>
      <c r="G65" s="20"/>
    </row>
    <row r="66" spans="1:7" ht="18" customHeight="1" x14ac:dyDescent="0.25">
      <c r="A66" s="21" t="s">
        <v>51</v>
      </c>
      <c r="B66" s="132" t="s">
        <v>85</v>
      </c>
      <c r="C66" s="35">
        <v>5854.1214799999998</v>
      </c>
      <c r="D66" s="23">
        <v>12053.72076</v>
      </c>
      <c r="E66" s="24">
        <f t="shared" si="4"/>
        <v>2.0590144569394897</v>
      </c>
      <c r="F66" s="19"/>
      <c r="G66" s="20"/>
    </row>
    <row r="67" spans="1:7" ht="18" customHeight="1" x14ac:dyDescent="0.25">
      <c r="A67" s="21" t="s">
        <v>53</v>
      </c>
      <c r="B67" s="132" t="s">
        <v>86</v>
      </c>
      <c r="C67" s="35">
        <v>54554.128089999998</v>
      </c>
      <c r="D67" s="23">
        <v>87677.929199999999</v>
      </c>
      <c r="E67" s="24">
        <f t="shared" si="4"/>
        <v>1.6071731373903442</v>
      </c>
      <c r="F67" s="19"/>
      <c r="G67" s="20"/>
    </row>
    <row r="68" spans="1:7" ht="18" customHeight="1" x14ac:dyDescent="0.25">
      <c r="A68" s="21" t="s">
        <v>55</v>
      </c>
      <c r="B68" s="132" t="s">
        <v>87</v>
      </c>
      <c r="C68" s="35">
        <v>3565.5615600000001</v>
      </c>
      <c r="D68" s="23">
        <v>15641.9828</v>
      </c>
      <c r="E68" s="24">
        <f t="shared" si="4"/>
        <v>4.3869619236079043</v>
      </c>
      <c r="F68" s="19"/>
      <c r="G68" s="20"/>
    </row>
    <row r="69" spans="1:7" ht="18" customHeight="1" x14ac:dyDescent="0.25">
      <c r="A69" s="21" t="s">
        <v>57</v>
      </c>
      <c r="B69" s="132" t="s">
        <v>88</v>
      </c>
      <c r="C69" s="35">
        <v>161936.72578000001</v>
      </c>
      <c r="D69" s="23">
        <v>202209.56719999999</v>
      </c>
      <c r="E69" s="24">
        <f t="shared" si="4"/>
        <v>1.2486949222050645</v>
      </c>
      <c r="F69" s="19"/>
      <c r="G69" s="20"/>
    </row>
    <row r="70" spans="1:7" ht="18" customHeight="1" x14ac:dyDescent="0.25">
      <c r="A70" s="21" t="s">
        <v>59</v>
      </c>
      <c r="B70" s="132" t="s">
        <v>89</v>
      </c>
      <c r="C70" s="35">
        <v>6942289.8914900003</v>
      </c>
      <c r="D70" s="23">
        <v>7076375.1652499996</v>
      </c>
      <c r="E70" s="24">
        <f t="shared" si="4"/>
        <v>1.0193142717829118</v>
      </c>
      <c r="F70" s="19"/>
      <c r="G70" s="20"/>
    </row>
    <row r="71" spans="1:7" ht="18" customHeight="1" x14ac:dyDescent="0.25">
      <c r="A71" s="21" t="s">
        <v>61</v>
      </c>
      <c r="B71" s="132" t="s">
        <v>90</v>
      </c>
      <c r="C71" s="35">
        <v>33917.065999999999</v>
      </c>
      <c r="D71" s="23">
        <v>117353.06486</v>
      </c>
      <c r="E71" s="24">
        <f t="shared" si="4"/>
        <v>3.4600004864807588</v>
      </c>
      <c r="F71" s="19"/>
      <c r="G71" s="20"/>
    </row>
    <row r="72" spans="1:7" ht="18" customHeight="1" x14ac:dyDescent="0.25">
      <c r="A72" s="21" t="s">
        <v>91</v>
      </c>
      <c r="B72" s="132" t="s">
        <v>92</v>
      </c>
      <c r="C72" s="35">
        <v>28063.469420000001</v>
      </c>
      <c r="D72" s="23">
        <v>25068.34692</v>
      </c>
      <c r="E72" s="24">
        <f t="shared" si="4"/>
        <v>0.89327326371608684</v>
      </c>
      <c r="F72" s="19"/>
      <c r="G72" s="20"/>
    </row>
    <row r="73" spans="1:7" ht="18" customHeight="1" x14ac:dyDescent="0.25">
      <c r="A73" s="21" t="s">
        <v>93</v>
      </c>
      <c r="B73" s="132" t="s">
        <v>94</v>
      </c>
      <c r="C73" s="35">
        <v>18211.168229999999</v>
      </c>
      <c r="D73" s="23">
        <v>17623.14532</v>
      </c>
      <c r="E73" s="24">
        <f t="shared" si="4"/>
        <v>0.96771086277533114</v>
      </c>
      <c r="F73" s="19"/>
      <c r="G73" s="20"/>
    </row>
    <row r="74" spans="1:7" ht="18" customHeight="1" x14ac:dyDescent="0.25">
      <c r="A74" s="21" t="s">
        <v>95</v>
      </c>
      <c r="B74" s="132" t="s">
        <v>96</v>
      </c>
      <c r="C74" s="35">
        <v>25171.014899999998</v>
      </c>
      <c r="D74" s="23">
        <v>27482.53458</v>
      </c>
      <c r="E74" s="24">
        <f t="shared" si="4"/>
        <v>1.091832597500866</v>
      </c>
      <c r="F74" s="19"/>
      <c r="G74" s="20"/>
    </row>
    <row r="75" spans="1:7" ht="18" customHeight="1" x14ac:dyDescent="0.25">
      <c r="A75" s="21" t="s">
        <v>97</v>
      </c>
      <c r="B75" s="132" t="s">
        <v>98</v>
      </c>
      <c r="C75" s="35">
        <v>408491.49897000002</v>
      </c>
      <c r="D75" s="23">
        <v>358662.88592999999</v>
      </c>
      <c r="E75" s="24">
        <f t="shared" si="4"/>
        <v>0.87801799262495916</v>
      </c>
      <c r="F75" s="19"/>
      <c r="G75" s="20"/>
    </row>
    <row r="76" spans="1:7" ht="18" customHeight="1" x14ac:dyDescent="0.25">
      <c r="A76" s="21" t="s">
        <v>99</v>
      </c>
      <c r="B76" s="132" t="s">
        <v>100</v>
      </c>
      <c r="C76" s="35">
        <v>189362.32363</v>
      </c>
      <c r="D76" s="23">
        <v>117060.18532</v>
      </c>
      <c r="E76" s="24">
        <f t="shared" si="4"/>
        <v>0.61818097220187773</v>
      </c>
      <c r="F76" s="19"/>
      <c r="G76" s="20"/>
    </row>
    <row r="77" spans="1:7" ht="18" customHeight="1" x14ac:dyDescent="0.25">
      <c r="A77" s="21" t="s">
        <v>101</v>
      </c>
      <c r="B77" s="132" t="s">
        <v>102</v>
      </c>
      <c r="C77" s="35">
        <v>691633.67139000003</v>
      </c>
      <c r="D77" s="23">
        <v>706240.70220000006</v>
      </c>
      <c r="E77" s="24">
        <f t="shared" si="4"/>
        <v>1.0211196062514478</v>
      </c>
      <c r="F77" s="19"/>
      <c r="G77" s="20"/>
    </row>
    <row r="78" spans="1:7" ht="18" customHeight="1" x14ac:dyDescent="0.25">
      <c r="A78" s="21" t="s">
        <v>103</v>
      </c>
      <c r="B78" s="132" t="s">
        <v>104</v>
      </c>
      <c r="C78" s="35">
        <v>2703235.6163499998</v>
      </c>
      <c r="D78" s="23">
        <v>2687276.5246000001</v>
      </c>
      <c r="E78" s="24">
        <f t="shared" si="4"/>
        <v>0.99409630013252481</v>
      </c>
      <c r="F78" s="19"/>
      <c r="G78" s="20"/>
    </row>
    <row r="79" spans="1:7" ht="18" customHeight="1" thickBot="1" x14ac:dyDescent="0.3">
      <c r="A79" s="21" t="s">
        <v>105</v>
      </c>
      <c r="B79" s="132" t="s">
        <v>106</v>
      </c>
      <c r="C79" s="35">
        <v>26366.571039999999</v>
      </c>
      <c r="D79" s="23">
        <v>37676.18101</v>
      </c>
      <c r="E79" s="24">
        <f t="shared" si="4"/>
        <v>1.4289374584523147</v>
      </c>
      <c r="F79" s="19"/>
      <c r="G79" s="20"/>
    </row>
    <row r="80" spans="1:7" s="115" customFormat="1" ht="18" customHeight="1" thickBot="1" x14ac:dyDescent="0.3">
      <c r="A80" s="25"/>
      <c r="B80" s="38" t="s">
        <v>10</v>
      </c>
      <c r="C80" s="141">
        <f>SUM(C46:C79)</f>
        <v>19485362.586660005</v>
      </c>
      <c r="D80" s="141">
        <f>SUM(D46:D79)</f>
        <v>20188605.560169999</v>
      </c>
      <c r="E80" s="28">
        <f t="shared" ref="E80" si="5">+IF(C80=0,"X",D80/C80)</f>
        <v>1.0360908333310381</v>
      </c>
    </row>
    <row r="81" spans="1:12" ht="18" customHeight="1" x14ac:dyDescent="0.25">
      <c r="C81" s="142"/>
      <c r="D81" s="142"/>
      <c r="E81" s="136"/>
    </row>
    <row r="82" spans="1:12" ht="18" customHeight="1" x14ac:dyDescent="0.25">
      <c r="A82" s="558" t="s">
        <v>145</v>
      </c>
      <c r="B82" s="558"/>
      <c r="C82" s="558"/>
      <c r="D82" s="558"/>
      <c r="E82" s="558"/>
      <c r="F82" s="558"/>
      <c r="G82" s="143"/>
    </row>
    <row r="83" spans="1:12" ht="18" customHeight="1" thickBot="1" x14ac:dyDescent="0.3">
      <c r="A83" s="15"/>
    </row>
    <row r="84" spans="1:12" ht="18" customHeight="1" x14ac:dyDescent="0.25">
      <c r="A84" s="117"/>
      <c r="B84" s="117"/>
      <c r="C84" s="561" t="s">
        <v>141</v>
      </c>
      <c r="D84" s="562"/>
      <c r="E84" s="565" t="s">
        <v>146</v>
      </c>
      <c r="F84" s="567" t="s">
        <v>147</v>
      </c>
      <c r="G84" s="568"/>
    </row>
    <row r="85" spans="1:12" ht="36" customHeight="1" thickBot="1" x14ac:dyDescent="0.3">
      <c r="A85" s="144" t="s">
        <v>1</v>
      </c>
      <c r="B85" s="124" t="s">
        <v>108</v>
      </c>
      <c r="C85" s="563"/>
      <c r="D85" s="564"/>
      <c r="E85" s="566"/>
      <c r="F85" s="569"/>
      <c r="G85" s="570"/>
    </row>
    <row r="86" spans="1:12" ht="18" customHeight="1" thickBot="1" x14ac:dyDescent="0.3">
      <c r="A86" s="13"/>
      <c r="B86" s="13"/>
      <c r="C86" s="47">
        <f>+C5</f>
        <v>2017</v>
      </c>
      <c r="D86" s="34">
        <f>+D5</f>
        <v>2018</v>
      </c>
      <c r="E86" s="34" t="str">
        <f>+E5</f>
        <v>18/17</v>
      </c>
      <c r="F86" s="34">
        <f>+C86</f>
        <v>2017</v>
      </c>
      <c r="G86" s="34">
        <f>+D86</f>
        <v>2018</v>
      </c>
    </row>
    <row r="87" spans="1:12" ht="18" customHeight="1" x14ac:dyDescent="0.25">
      <c r="A87" s="8"/>
      <c r="B87" s="48"/>
      <c r="C87" s="49"/>
      <c r="D87" s="50"/>
      <c r="E87" s="55"/>
      <c r="F87" s="52"/>
      <c r="G87" s="52"/>
    </row>
    <row r="88" spans="1:12" ht="13" x14ac:dyDescent="0.25">
      <c r="A88" s="21" t="s">
        <v>6</v>
      </c>
      <c r="B88" s="54" t="s">
        <v>110</v>
      </c>
      <c r="C88" s="23">
        <v>5781213.7542899996</v>
      </c>
      <c r="D88" s="23">
        <v>5754020.8685400002</v>
      </c>
      <c r="E88" s="24">
        <f t="shared" ref="E88:E93" si="6">+IF(C88=0,"X",D88/C88)</f>
        <v>0.99529633621835545</v>
      </c>
      <c r="F88" s="55">
        <f>+C88/C96</f>
        <v>0.28402442614490825</v>
      </c>
      <c r="G88" s="55">
        <f>+D88/D96</f>
        <v>0.26779347450990842</v>
      </c>
      <c r="H88" s="19"/>
      <c r="I88" s="19"/>
      <c r="J88" s="20"/>
      <c r="K88" s="19"/>
      <c r="L88" s="20"/>
    </row>
    <row r="89" spans="1:12" ht="13" x14ac:dyDescent="0.25">
      <c r="A89" s="21" t="s">
        <v>8</v>
      </c>
      <c r="B89" s="54" t="s">
        <v>111</v>
      </c>
      <c r="C89" s="23">
        <v>117260.49427</v>
      </c>
      <c r="D89" s="23">
        <v>117809.55171</v>
      </c>
      <c r="E89" s="24">
        <f t="shared" si="6"/>
        <v>1.0046823735770358</v>
      </c>
      <c r="F89" s="55">
        <f>+C89/C96</f>
        <v>5.7608741018771196E-3</v>
      </c>
      <c r="G89" s="55">
        <f>+D89/D96</f>
        <v>5.4828840394665849E-3</v>
      </c>
      <c r="H89" s="19"/>
      <c r="I89" s="19"/>
      <c r="J89" s="20"/>
      <c r="K89" s="19"/>
      <c r="L89" s="20"/>
    </row>
    <row r="90" spans="1:12" ht="25" x14ac:dyDescent="0.25">
      <c r="A90" s="21" t="s">
        <v>15</v>
      </c>
      <c r="B90" s="54" t="s">
        <v>112</v>
      </c>
      <c r="C90" s="23">
        <v>11966378.57659</v>
      </c>
      <c r="D90" s="23">
        <v>13028082.835690001</v>
      </c>
      <c r="E90" s="24">
        <f t="shared" si="6"/>
        <v>1.0887239403554412</v>
      </c>
      <c r="F90" s="55">
        <f>+C90/C96</f>
        <v>0.58789450670745946</v>
      </c>
      <c r="G90" s="55">
        <f>+D90/D96</f>
        <v>0.60633001660586039</v>
      </c>
      <c r="H90" s="19"/>
      <c r="I90" s="19"/>
      <c r="J90" s="20"/>
      <c r="K90" s="19"/>
      <c r="L90" s="20"/>
    </row>
    <row r="91" spans="1:12" ht="13" x14ac:dyDescent="0.25">
      <c r="A91" s="21" t="s">
        <v>17</v>
      </c>
      <c r="B91" s="54" t="s">
        <v>113</v>
      </c>
      <c r="C91" s="23">
        <v>78965.434689999995</v>
      </c>
      <c r="D91" s="23">
        <v>89381.233950000009</v>
      </c>
      <c r="E91" s="24">
        <f t="shared" si="6"/>
        <v>1.1319032726266882</v>
      </c>
      <c r="F91" s="55">
        <f>+C91/C96</f>
        <v>3.8794815805707765E-3</v>
      </c>
      <c r="G91" s="55">
        <f>+D91/D96</f>
        <v>4.1598234942666849E-3</v>
      </c>
      <c r="H91" s="19"/>
      <c r="I91" s="19"/>
      <c r="J91" s="20"/>
      <c r="K91" s="19"/>
      <c r="L91" s="20"/>
    </row>
    <row r="92" spans="1:12" ht="25" x14ac:dyDescent="0.25">
      <c r="A92" s="21" t="s">
        <v>19</v>
      </c>
      <c r="B92" s="54" t="s">
        <v>114</v>
      </c>
      <c r="C92" s="23">
        <v>2401951.88852</v>
      </c>
      <c r="D92" s="23">
        <v>2495608.9112399998</v>
      </c>
      <c r="E92" s="24">
        <f t="shared" si="6"/>
        <v>1.0389920477456807</v>
      </c>
      <c r="F92" s="55">
        <f>+C92/C96</f>
        <v>0.11800515181752787</v>
      </c>
      <c r="G92" s="55">
        <f>+D92/D96</f>
        <v>0.11614622133416465</v>
      </c>
      <c r="H92" s="19"/>
      <c r="I92" s="19"/>
      <c r="J92" s="20"/>
      <c r="K92" s="19"/>
      <c r="L92" s="20"/>
    </row>
    <row r="93" spans="1:12" ht="13" x14ac:dyDescent="0.25">
      <c r="A93" s="21" t="s">
        <v>21</v>
      </c>
      <c r="B93" s="56" t="s">
        <v>115</v>
      </c>
      <c r="C93" s="23">
        <v>8865.6579999999994</v>
      </c>
      <c r="D93" s="23">
        <v>1881.8130000000001</v>
      </c>
      <c r="E93" s="24">
        <f t="shared" si="6"/>
        <v>0.21225869529368269</v>
      </c>
      <c r="F93" s="55">
        <f>+C93/C96</f>
        <v>4.355596476567683E-4</v>
      </c>
      <c r="G93" s="55">
        <f>+D93/D96</f>
        <v>8.7580016333131786E-5</v>
      </c>
      <c r="H93" s="19"/>
      <c r="I93" s="19"/>
      <c r="J93" s="20"/>
      <c r="K93" s="19"/>
      <c r="L93" s="20"/>
    </row>
    <row r="94" spans="1:12" ht="18" customHeight="1" thickBot="1" x14ac:dyDescent="0.3">
      <c r="A94" s="21"/>
      <c r="B94" s="57"/>
      <c r="C94" s="58"/>
      <c r="D94" s="145"/>
      <c r="E94" s="51"/>
      <c r="F94" s="52"/>
      <c r="G94" s="52"/>
      <c r="J94" s="20"/>
      <c r="L94" s="20"/>
    </row>
    <row r="95" spans="1:12" ht="18" customHeight="1" x14ac:dyDescent="0.25">
      <c r="A95" s="8"/>
      <c r="B95" s="59"/>
      <c r="C95" s="23"/>
      <c r="D95" s="146"/>
      <c r="E95" s="18"/>
      <c r="F95" s="60"/>
      <c r="G95" s="60"/>
      <c r="J95" s="20"/>
      <c r="L95" s="20"/>
    </row>
    <row r="96" spans="1:12" ht="18" customHeight="1" x14ac:dyDescent="0.25">
      <c r="A96" s="61"/>
      <c r="B96" s="62" t="s">
        <v>10</v>
      </c>
      <c r="C96" s="63">
        <f>+SUM(C88:C93)</f>
        <v>20354635.806359995</v>
      </c>
      <c r="D96" s="63">
        <f t="shared" ref="D96" si="7">+SUM(D88:D93)</f>
        <v>21486785.214130003</v>
      </c>
      <c r="E96" s="64">
        <f t="shared" ref="E96" si="8">+IF(C96=0,"X",D96/C96)</f>
        <v>1.0556212068120745</v>
      </c>
      <c r="F96" s="52">
        <f>SUM(F88:F93)</f>
        <v>1.0000000000000004</v>
      </c>
      <c r="G96" s="52">
        <f>SUM(G88:G93)</f>
        <v>0.99999999999999989</v>
      </c>
      <c r="H96" s="19"/>
      <c r="I96" s="19"/>
      <c r="J96" s="20"/>
      <c r="K96" s="19"/>
      <c r="L96" s="20"/>
    </row>
    <row r="97" spans="1:12" ht="18" customHeight="1" thickBot="1" x14ac:dyDescent="0.3">
      <c r="A97" s="13"/>
      <c r="B97" s="65"/>
      <c r="C97" s="58"/>
      <c r="D97" s="66"/>
      <c r="E97" s="84"/>
      <c r="F97" s="68"/>
      <c r="G97" s="147"/>
    </row>
    <row r="98" spans="1:12" ht="18" customHeight="1" x14ac:dyDescent="0.25">
      <c r="C98" s="148"/>
      <c r="D98" s="148"/>
      <c r="E98" s="136"/>
    </row>
    <row r="99" spans="1:12" ht="18" customHeight="1" x14ac:dyDescent="0.25">
      <c r="A99" s="558" t="s">
        <v>148</v>
      </c>
      <c r="B99" s="558"/>
      <c r="C99" s="558"/>
      <c r="D99" s="558"/>
      <c r="E99" s="558"/>
      <c r="F99" s="558"/>
      <c r="G99" s="558"/>
    </row>
    <row r="100" spans="1:12" ht="18" customHeight="1" thickBot="1" x14ac:dyDescent="0.3">
      <c r="A100" s="15"/>
      <c r="C100" s="36"/>
      <c r="D100" s="36"/>
      <c r="F100" s="36"/>
      <c r="G100" s="36"/>
    </row>
    <row r="101" spans="1:12" ht="18" customHeight="1" x14ac:dyDescent="0.25">
      <c r="A101" s="117"/>
      <c r="B101" s="117"/>
      <c r="C101" s="561" t="s">
        <v>141</v>
      </c>
      <c r="D101" s="562"/>
      <c r="E101" s="565" t="s">
        <v>146</v>
      </c>
      <c r="F101" s="567" t="s">
        <v>147</v>
      </c>
      <c r="G101" s="568"/>
    </row>
    <row r="102" spans="1:12" ht="39" customHeight="1" thickBot="1" x14ac:dyDescent="0.3">
      <c r="A102" s="144" t="s">
        <v>1</v>
      </c>
      <c r="B102" s="124" t="s">
        <v>108</v>
      </c>
      <c r="C102" s="563"/>
      <c r="D102" s="564"/>
      <c r="E102" s="566"/>
      <c r="F102" s="569"/>
      <c r="G102" s="570"/>
    </row>
    <row r="103" spans="1:12" ht="18" customHeight="1" thickBot="1" x14ac:dyDescent="0.3">
      <c r="A103" s="13"/>
      <c r="B103" s="13"/>
      <c r="C103" s="47">
        <f>+C5</f>
        <v>2017</v>
      </c>
      <c r="D103" s="47">
        <f>+D5</f>
        <v>2018</v>
      </c>
      <c r="E103" s="47" t="str">
        <f>+E5</f>
        <v>18/17</v>
      </c>
      <c r="F103" s="34">
        <f>+C103</f>
        <v>2017</v>
      </c>
      <c r="G103" s="34">
        <f>+D103</f>
        <v>2018</v>
      </c>
    </row>
    <row r="104" spans="1:12" ht="18" customHeight="1" x14ac:dyDescent="0.25">
      <c r="A104" s="49"/>
      <c r="B104" s="71"/>
      <c r="C104" s="72"/>
      <c r="D104" s="72"/>
      <c r="E104" s="73"/>
      <c r="F104" s="73"/>
      <c r="G104" s="73"/>
    </row>
    <row r="105" spans="1:12" ht="25" x14ac:dyDescent="0.25">
      <c r="A105" s="21" t="s">
        <v>6</v>
      </c>
      <c r="B105" s="74" t="s">
        <v>117</v>
      </c>
      <c r="C105" s="23">
        <v>318062.06058999995</v>
      </c>
      <c r="D105" s="23">
        <v>328559.66037</v>
      </c>
      <c r="E105" s="24">
        <f t="shared" ref="E105:E123" si="9">+IF(C105=0,"X",D105/C105)</f>
        <v>1.0330048788608335</v>
      </c>
      <c r="F105" s="55">
        <f>+C105/C126</f>
        <v>1.632312763904176E-2</v>
      </c>
      <c r="G105" s="55">
        <f>+D105/D126</f>
        <v>1.627450986599048E-2</v>
      </c>
      <c r="H105" s="19"/>
      <c r="I105" s="19"/>
      <c r="J105" s="20"/>
      <c r="K105" s="19"/>
      <c r="L105" s="20"/>
    </row>
    <row r="106" spans="1:12" ht="13" x14ac:dyDescent="0.25">
      <c r="A106" s="21" t="s">
        <v>8</v>
      </c>
      <c r="B106" s="74" t="s">
        <v>118</v>
      </c>
      <c r="C106" s="23">
        <v>225459.35272</v>
      </c>
      <c r="D106" s="23">
        <v>272986.56517000002</v>
      </c>
      <c r="E106" s="24">
        <f t="shared" si="9"/>
        <v>1.2108016894248095</v>
      </c>
      <c r="F106" s="55">
        <f>+C106/C126</f>
        <v>1.1570703481696568E-2</v>
      </c>
      <c r="G106" s="55">
        <f>+D106/D126</f>
        <v>1.3521813795214383E-2</v>
      </c>
      <c r="H106" s="19"/>
      <c r="I106" s="19"/>
      <c r="J106" s="20"/>
      <c r="K106" s="19"/>
      <c r="L106" s="20"/>
    </row>
    <row r="107" spans="1:12" ht="25" x14ac:dyDescent="0.25">
      <c r="A107" s="21" t="s">
        <v>15</v>
      </c>
      <c r="B107" s="74" t="s">
        <v>119</v>
      </c>
      <c r="C107" s="23">
        <v>4512095.1634300007</v>
      </c>
      <c r="D107" s="23">
        <v>4959808.6703999992</v>
      </c>
      <c r="E107" s="24">
        <f t="shared" si="9"/>
        <v>1.0992251915692435</v>
      </c>
      <c r="F107" s="55">
        <f>+C107/C126</f>
        <v>0.2315633154597205</v>
      </c>
      <c r="G107" s="55">
        <f>+D107/D126</f>
        <v>0.24567366258216439</v>
      </c>
      <c r="H107" s="19"/>
      <c r="I107" s="19"/>
      <c r="J107" s="20"/>
      <c r="K107" s="19"/>
      <c r="L107" s="20"/>
    </row>
    <row r="108" spans="1:12" ht="13" x14ac:dyDescent="0.25">
      <c r="A108" s="21" t="s">
        <v>17</v>
      </c>
      <c r="B108" s="74" t="s">
        <v>120</v>
      </c>
      <c r="C108" s="23">
        <v>26860.756949999999</v>
      </c>
      <c r="D108" s="23">
        <v>25298.472149999998</v>
      </c>
      <c r="E108" s="24">
        <f t="shared" si="9"/>
        <v>0.94183764802651992</v>
      </c>
      <c r="F108" s="55">
        <f>+C108/C126</f>
        <v>1.3785094750464973E-3</v>
      </c>
      <c r="G108" s="55">
        <f>+D108/D126</f>
        <v>1.2531064651576853E-3</v>
      </c>
      <c r="H108" s="19"/>
      <c r="I108" s="19"/>
      <c r="J108" s="20"/>
      <c r="K108" s="19"/>
      <c r="L108" s="20"/>
    </row>
    <row r="109" spans="1:12" ht="13" x14ac:dyDescent="0.25">
      <c r="A109" s="21" t="s">
        <v>19</v>
      </c>
      <c r="B109" s="74" t="s">
        <v>121</v>
      </c>
      <c r="C109" s="23">
        <v>14430.144980000001</v>
      </c>
      <c r="D109" s="23">
        <v>22076.153039999997</v>
      </c>
      <c r="E109" s="24">
        <f t="shared" si="9"/>
        <v>1.5298635648219243</v>
      </c>
      <c r="F109" s="55">
        <f>+C109/C126</f>
        <v>7.4056332880911792E-4</v>
      </c>
      <c r="G109" s="55">
        <f>+D109/D126</f>
        <v>1.093495683700191E-3</v>
      </c>
      <c r="H109" s="19"/>
      <c r="I109" s="19"/>
      <c r="J109" s="20"/>
      <c r="K109" s="19"/>
      <c r="L109" s="20"/>
    </row>
    <row r="110" spans="1:12" ht="13" x14ac:dyDescent="0.25">
      <c r="A110" s="21" t="s">
        <v>21</v>
      </c>
      <c r="B110" s="74" t="s">
        <v>122</v>
      </c>
      <c r="C110" s="23">
        <v>41846.461779999998</v>
      </c>
      <c r="D110" s="23">
        <v>38687.84936</v>
      </c>
      <c r="E110" s="24">
        <f t="shared" si="9"/>
        <v>0.92451900864149961</v>
      </c>
      <c r="F110" s="55">
        <f>+C110/C126</f>
        <v>2.1475844544619621E-3</v>
      </c>
      <c r="G110" s="55">
        <f>+D110/D126</f>
        <v>1.9163210279504023E-3</v>
      </c>
      <c r="H110" s="19"/>
      <c r="I110" s="19"/>
      <c r="J110" s="20"/>
      <c r="K110" s="19"/>
      <c r="L110" s="20"/>
    </row>
    <row r="111" spans="1:12" ht="13" x14ac:dyDescent="0.25">
      <c r="A111" s="21" t="s">
        <v>23</v>
      </c>
      <c r="B111" s="74" t="s">
        <v>123</v>
      </c>
      <c r="C111" s="23">
        <v>49978.225979999996</v>
      </c>
      <c r="D111" s="23">
        <v>55618.215029999999</v>
      </c>
      <c r="E111" s="24">
        <f t="shared" si="9"/>
        <v>1.1128489244947786</v>
      </c>
      <c r="F111" s="55">
        <f>+C111/C126</f>
        <v>2.5649112639562085E-3</v>
      </c>
      <c r="G111" s="55">
        <f>+D111/D126</f>
        <v>2.7549309864004319E-3</v>
      </c>
      <c r="H111" s="19"/>
      <c r="I111" s="19"/>
      <c r="J111" s="20"/>
      <c r="K111" s="19"/>
      <c r="L111" s="20"/>
    </row>
    <row r="112" spans="1:12" ht="25" x14ac:dyDescent="0.25">
      <c r="A112" s="21" t="s">
        <v>25</v>
      </c>
      <c r="B112" s="74" t="s">
        <v>124</v>
      </c>
      <c r="C112" s="23">
        <v>1683163.3825699999</v>
      </c>
      <c r="D112" s="23">
        <v>1315545.70361</v>
      </c>
      <c r="E112" s="24">
        <f t="shared" si="9"/>
        <v>0.78159120928671266</v>
      </c>
      <c r="F112" s="55">
        <f>+C112/C126</f>
        <v>8.638091157457338E-2</v>
      </c>
      <c r="G112" s="55">
        <f>+D112/D126</f>
        <v>6.5162782030064495E-2</v>
      </c>
      <c r="H112" s="19"/>
      <c r="I112" s="19"/>
      <c r="J112" s="20"/>
      <c r="K112" s="19"/>
      <c r="L112" s="20"/>
    </row>
    <row r="113" spans="1:12" ht="25" x14ac:dyDescent="0.25">
      <c r="A113" s="21" t="s">
        <v>27</v>
      </c>
      <c r="B113" s="74" t="s">
        <v>125</v>
      </c>
      <c r="C113" s="23">
        <v>1069396.187044</v>
      </c>
      <c r="D113" s="23">
        <v>1233834.3494749998</v>
      </c>
      <c r="E113" s="24">
        <f t="shared" si="9"/>
        <v>1.1537672982410156</v>
      </c>
      <c r="F113" s="55">
        <f>+C113/C126</f>
        <v>5.4882026562499769E-2</v>
      </c>
      <c r="G113" s="55">
        <f>+D113/D126</f>
        <v>6.111538242679012E-2</v>
      </c>
      <c r="H113" s="19"/>
      <c r="I113" s="19"/>
      <c r="J113" s="20"/>
      <c r="K113" s="19"/>
      <c r="L113" s="20"/>
    </row>
    <row r="114" spans="1:12" ht="25" x14ac:dyDescent="0.25">
      <c r="A114" s="21" t="s">
        <v>29</v>
      </c>
      <c r="B114" s="74" t="s">
        <v>126</v>
      </c>
      <c r="C114" s="23">
        <v>8558435.3972200006</v>
      </c>
      <c r="D114" s="23">
        <v>8954112.2519199997</v>
      </c>
      <c r="E114" s="24">
        <f t="shared" si="9"/>
        <v>1.0462323820109134</v>
      </c>
      <c r="F114" s="55">
        <f>+C114/C126</f>
        <v>0.43922382040842317</v>
      </c>
      <c r="G114" s="55">
        <f>+D114/D126</f>
        <v>0.44352306677257558</v>
      </c>
      <c r="H114" s="19"/>
      <c r="I114" s="19"/>
      <c r="J114" s="20"/>
      <c r="K114" s="19"/>
      <c r="L114" s="20"/>
    </row>
    <row r="115" spans="1:12" ht="25" x14ac:dyDescent="0.25">
      <c r="A115" s="21" t="s">
        <v>31</v>
      </c>
      <c r="B115" s="74" t="s">
        <v>127</v>
      </c>
      <c r="C115" s="23">
        <v>5623.0967699999992</v>
      </c>
      <c r="D115" s="23">
        <v>4534.60455</v>
      </c>
      <c r="E115" s="24">
        <f t="shared" si="9"/>
        <v>0.8064247754356183</v>
      </c>
      <c r="F115" s="55">
        <f>+C115/C126</f>
        <v>2.8858055604975619E-4</v>
      </c>
      <c r="G115" s="55">
        <f>+D115/D126</f>
        <v>2.2461207320531636E-4</v>
      </c>
      <c r="H115" s="19"/>
      <c r="I115" s="19"/>
      <c r="J115" s="20"/>
      <c r="K115" s="19"/>
      <c r="L115" s="20"/>
    </row>
    <row r="116" spans="1:12" ht="25" x14ac:dyDescent="0.25">
      <c r="A116" s="21" t="s">
        <v>33</v>
      </c>
      <c r="B116" s="74" t="s">
        <v>128</v>
      </c>
      <c r="C116" s="23">
        <v>3643.6084900000001</v>
      </c>
      <c r="D116" s="23">
        <v>11385.399150000001</v>
      </c>
      <c r="E116" s="24">
        <f t="shared" si="9"/>
        <v>3.1247591999106361</v>
      </c>
      <c r="F116" s="55">
        <f>+C116/C126</f>
        <v>1.8699208053497767E-4</v>
      </c>
      <c r="G116" s="55">
        <f>+D116/D126</f>
        <v>5.6395173584685495E-4</v>
      </c>
      <c r="H116" s="19"/>
      <c r="I116" s="19"/>
      <c r="J116" s="20"/>
      <c r="K116" s="19"/>
      <c r="L116" s="20"/>
    </row>
    <row r="117" spans="1:12" ht="25" x14ac:dyDescent="0.25">
      <c r="A117" s="21" t="s">
        <v>35</v>
      </c>
      <c r="B117" s="74" t="s">
        <v>129</v>
      </c>
      <c r="C117" s="23">
        <v>940580.73282999999</v>
      </c>
      <c r="D117" s="23">
        <v>904764.33521000005</v>
      </c>
      <c r="E117" s="24">
        <f t="shared" si="9"/>
        <v>0.96192097459594317</v>
      </c>
      <c r="F117" s="55">
        <f>+C117/C126</f>
        <v>4.827114346278067E-2</v>
      </c>
      <c r="G117" s="55">
        <f>+D117/D126</f>
        <v>4.48155932569132E-2</v>
      </c>
      <c r="H117" s="19"/>
      <c r="I117" s="19"/>
      <c r="J117" s="20"/>
      <c r="K117" s="19"/>
      <c r="L117" s="20"/>
    </row>
    <row r="118" spans="1:12" ht="13" x14ac:dyDescent="0.25">
      <c r="A118" s="21" t="s">
        <v>37</v>
      </c>
      <c r="B118" s="74" t="s">
        <v>130</v>
      </c>
      <c r="C118" s="23">
        <v>239762.82930000001</v>
      </c>
      <c r="D118" s="23">
        <v>233341.036096</v>
      </c>
      <c r="E118" s="24">
        <f t="shared" si="9"/>
        <v>0.97321606012596373</v>
      </c>
      <c r="F118" s="55">
        <f>+C118/C126</f>
        <v>1.2304766115461462E-2</v>
      </c>
      <c r="G118" s="55">
        <f>+D118/D126</f>
        <v>1.1558056122313712E-2</v>
      </c>
      <c r="H118" s="19"/>
      <c r="I118" s="19"/>
      <c r="J118" s="20"/>
      <c r="K118" s="19"/>
      <c r="L118" s="20"/>
    </row>
    <row r="119" spans="1:12" ht="13" x14ac:dyDescent="0.25">
      <c r="A119" s="21" t="s">
        <v>39</v>
      </c>
      <c r="B119" s="74" t="s">
        <v>131</v>
      </c>
      <c r="C119" s="23">
        <v>132254.12088</v>
      </c>
      <c r="D119" s="23">
        <v>181670.33612999998</v>
      </c>
      <c r="E119" s="24">
        <f t="shared" si="9"/>
        <v>1.3736459395079077</v>
      </c>
      <c r="F119" s="55">
        <f>+C119/C126</f>
        <v>6.7873574481312152E-3</v>
      </c>
      <c r="G119" s="55">
        <f>+D119/D126</f>
        <v>8.9986569695622038E-3</v>
      </c>
      <c r="H119" s="19"/>
      <c r="I119" s="19"/>
      <c r="J119" s="20"/>
      <c r="K119" s="19"/>
      <c r="L119" s="20"/>
    </row>
    <row r="120" spans="1:12" ht="13" x14ac:dyDescent="0.25">
      <c r="A120" s="21" t="s">
        <v>41</v>
      </c>
      <c r="B120" s="74" t="s">
        <v>132</v>
      </c>
      <c r="C120" s="23">
        <v>266103.49218599999</v>
      </c>
      <c r="D120" s="23">
        <v>127372.092055</v>
      </c>
      <c r="E120" s="24">
        <f t="shared" si="9"/>
        <v>0.47865622133951535</v>
      </c>
      <c r="F120" s="55">
        <f>+C120/C126</f>
        <v>1.3656584064410089E-2</v>
      </c>
      <c r="G120" s="55">
        <f>+D120/D126</f>
        <v>6.3091079606868812E-3</v>
      </c>
      <c r="H120" s="19"/>
      <c r="I120" s="19"/>
      <c r="J120" s="20"/>
      <c r="K120" s="19"/>
      <c r="L120" s="20"/>
    </row>
    <row r="121" spans="1:12" ht="13" x14ac:dyDescent="0.25">
      <c r="A121" s="21" t="s">
        <v>43</v>
      </c>
      <c r="B121" s="74" t="s">
        <v>133</v>
      </c>
      <c r="C121" s="23">
        <v>16718.059239999999</v>
      </c>
      <c r="D121" s="23">
        <v>13627.609769999999</v>
      </c>
      <c r="E121" s="24">
        <f t="shared" si="9"/>
        <v>0.81514304826688722</v>
      </c>
      <c r="F121" s="55">
        <f>+C121/C126</f>
        <v>8.5798040277225483E-4</v>
      </c>
      <c r="G121" s="55">
        <f>+D121/D126</f>
        <v>6.7501491023571703E-4</v>
      </c>
      <c r="H121" s="19"/>
      <c r="I121" s="19"/>
      <c r="J121" s="20"/>
      <c r="K121" s="19"/>
      <c r="L121" s="20"/>
    </row>
    <row r="122" spans="1:12" ht="37.5" x14ac:dyDescent="0.25">
      <c r="A122" s="21" t="s">
        <v>45</v>
      </c>
      <c r="B122" s="74" t="s">
        <v>149</v>
      </c>
      <c r="C122" s="23">
        <v>478266.93400000001</v>
      </c>
      <c r="D122" s="23">
        <v>510910.00683999999</v>
      </c>
      <c r="E122" s="24">
        <f t="shared" si="9"/>
        <v>1.0682528322980405</v>
      </c>
      <c r="F122" s="55">
        <f>+C122/C126</f>
        <v>2.4544933761460427E-2</v>
      </c>
      <c r="G122" s="55">
        <f>+D122/D126</f>
        <v>2.5306849713648074E-2</v>
      </c>
      <c r="H122" s="19"/>
      <c r="I122" s="19"/>
      <c r="J122" s="20"/>
      <c r="K122" s="19"/>
      <c r="L122" s="20"/>
    </row>
    <row r="123" spans="1:12" ht="13" x14ac:dyDescent="0.25">
      <c r="A123" s="21" t="s">
        <v>47</v>
      </c>
      <c r="B123" s="74" t="s">
        <v>135</v>
      </c>
      <c r="C123" s="23">
        <v>902682.57938999997</v>
      </c>
      <c r="D123" s="23">
        <v>994472.24987000006</v>
      </c>
      <c r="E123" s="24">
        <f t="shared" si="9"/>
        <v>1.1016854346984608</v>
      </c>
      <c r="F123" s="55">
        <f>+C123/C126</f>
        <v>4.6326188460170219E-2</v>
      </c>
      <c r="G123" s="55">
        <f>+D123/D126</f>
        <v>4.9259085621579969E-2</v>
      </c>
      <c r="H123" s="19"/>
      <c r="I123" s="19"/>
      <c r="J123" s="20"/>
      <c r="K123" s="19"/>
      <c r="L123" s="20"/>
    </row>
    <row r="124" spans="1:12" ht="18" customHeight="1" thickBot="1" x14ac:dyDescent="0.3">
      <c r="A124" s="13"/>
      <c r="B124" s="1"/>
      <c r="C124" s="23"/>
      <c r="D124" s="23"/>
      <c r="E124" s="51"/>
      <c r="F124" s="55"/>
      <c r="G124" s="55"/>
      <c r="J124" s="20"/>
      <c r="L124" s="20"/>
    </row>
    <row r="125" spans="1:12" ht="18" customHeight="1" x14ac:dyDescent="0.25">
      <c r="A125" s="77"/>
      <c r="B125" s="49"/>
      <c r="C125" s="17"/>
      <c r="D125" s="17"/>
      <c r="E125" s="18"/>
      <c r="F125" s="73"/>
      <c r="G125" s="73"/>
      <c r="J125" s="20"/>
      <c r="L125" s="20"/>
    </row>
    <row r="126" spans="1:12" ht="18" customHeight="1" x14ac:dyDescent="0.25">
      <c r="A126" s="61"/>
      <c r="B126" s="149" t="s">
        <v>10</v>
      </c>
      <c r="C126" s="63">
        <f>SUM(C105:C125)</f>
        <v>19485362.586350001</v>
      </c>
      <c r="D126" s="63">
        <f>SUM(D105:D125)</f>
        <v>20188605.560195997</v>
      </c>
      <c r="E126" s="64">
        <f t="shared" ref="E126" si="10">+IF(C126=0,"X",D126/C126)</f>
        <v>1.0360908333488563</v>
      </c>
      <c r="F126" s="52">
        <f>SUM(F105:F123)</f>
        <v>1</v>
      </c>
      <c r="G126" s="52">
        <f>SUM(G105:G123)</f>
        <v>1.0000000000000002</v>
      </c>
      <c r="H126" s="19"/>
      <c r="I126" s="19"/>
      <c r="J126" s="20"/>
      <c r="K126" s="19"/>
      <c r="L126" s="20"/>
    </row>
    <row r="127" spans="1:12" ht="18" customHeight="1" thickBot="1" x14ac:dyDescent="0.3">
      <c r="A127" s="81"/>
      <c r="B127" s="81"/>
      <c r="C127" s="58"/>
      <c r="D127" s="58"/>
      <c r="E127" s="84"/>
      <c r="F127" s="84"/>
      <c r="G127" s="84"/>
    </row>
    <row r="128" spans="1:12" ht="18" customHeight="1" x14ac:dyDescent="0.25">
      <c r="C128" s="133"/>
      <c r="D128" s="133"/>
      <c r="E128" s="20"/>
      <c r="F128" s="36"/>
      <c r="G128" s="36"/>
    </row>
    <row r="129" spans="1:7" ht="18" customHeight="1" x14ac:dyDescent="0.25">
      <c r="A129" s="571" t="s">
        <v>150</v>
      </c>
      <c r="B129" s="571"/>
      <c r="C129" s="571"/>
      <c r="D129" s="571"/>
      <c r="E129" s="571"/>
    </row>
    <row r="130" spans="1:7" ht="18" customHeight="1" thickBot="1" x14ac:dyDescent="0.3">
      <c r="A130" s="134"/>
      <c r="B130" s="134"/>
      <c r="C130" s="134"/>
      <c r="D130" s="134"/>
      <c r="E130" s="134"/>
    </row>
    <row r="131" spans="1:7" ht="31.5" customHeight="1" thickBot="1" x14ac:dyDescent="0.3">
      <c r="A131" s="117" t="s">
        <v>1</v>
      </c>
      <c r="B131" s="139" t="s">
        <v>2</v>
      </c>
      <c r="C131" s="559" t="s">
        <v>151</v>
      </c>
      <c r="D131" s="560"/>
      <c r="E131" s="121" t="s">
        <v>4</v>
      </c>
    </row>
    <row r="132" spans="1:7" ht="18.75" customHeight="1" thickBot="1" x14ac:dyDescent="0.3">
      <c r="A132" s="122"/>
      <c r="B132" s="150"/>
      <c r="C132" s="47">
        <f>+C5</f>
        <v>2017</v>
      </c>
      <c r="D132" s="47">
        <f>+D5</f>
        <v>2018</v>
      </c>
      <c r="E132" s="47" t="str">
        <f>+E5</f>
        <v>18/17</v>
      </c>
    </row>
    <row r="133" spans="1:7" ht="18" customHeight="1" x14ac:dyDescent="0.25">
      <c r="A133" s="117" t="s">
        <v>6</v>
      </c>
      <c r="B133" s="123" t="s">
        <v>7</v>
      </c>
      <c r="C133" s="17">
        <f>+C167</f>
        <v>20215192.75894</v>
      </c>
      <c r="D133" s="17">
        <f>+D167</f>
        <v>21319873.006949998</v>
      </c>
      <c r="E133" s="18">
        <f>+D133/C133</f>
        <v>1.0546460407864013</v>
      </c>
      <c r="F133" s="19"/>
      <c r="G133" s="20"/>
    </row>
    <row r="134" spans="1:7" ht="18" customHeight="1" thickBot="1" x14ac:dyDescent="0.3">
      <c r="A134" s="124" t="s">
        <v>8</v>
      </c>
      <c r="B134" s="53" t="s">
        <v>9</v>
      </c>
      <c r="C134" s="23">
        <f>+C208</f>
        <v>15833377.274850003</v>
      </c>
      <c r="D134" s="23">
        <f>+D208</f>
        <v>16854538.230550002</v>
      </c>
      <c r="E134" s="24">
        <f>+D134/C134</f>
        <v>1.0644941971617152</v>
      </c>
      <c r="F134" s="19"/>
      <c r="G134" s="20"/>
    </row>
    <row r="135" spans="1:7" ht="18" customHeight="1" thickBot="1" x14ac:dyDescent="0.3">
      <c r="A135" s="125"/>
      <c r="B135" s="126" t="s">
        <v>10</v>
      </c>
      <c r="C135" s="27">
        <f>SUM(C133:C134)</f>
        <v>36048570.033790007</v>
      </c>
      <c r="D135" s="27">
        <f>SUM(D133:D134)</f>
        <v>38174411.237499997</v>
      </c>
      <c r="E135" s="28">
        <f>+D135/C135</f>
        <v>1.0589715819994341</v>
      </c>
      <c r="F135" s="19"/>
      <c r="G135" s="20"/>
    </row>
    <row r="136" spans="1:7" ht="18" customHeight="1" x14ac:dyDescent="0.25">
      <c r="C136" s="20"/>
      <c r="D136" s="20"/>
      <c r="G136" s="20"/>
    </row>
    <row r="137" spans="1:7" ht="18" customHeight="1" x14ac:dyDescent="0.25">
      <c r="A137" s="558" t="s">
        <v>152</v>
      </c>
      <c r="B137" s="558"/>
      <c r="C137" s="558"/>
      <c r="D137" s="558"/>
      <c r="E137" s="558"/>
      <c r="G137" s="20"/>
    </row>
    <row r="138" spans="1:7" ht="18" customHeight="1" thickBot="1" x14ac:dyDescent="0.3">
      <c r="A138" s="116"/>
      <c r="B138" s="116"/>
      <c r="C138" s="116"/>
      <c r="D138" s="116"/>
      <c r="E138" s="115"/>
      <c r="G138" s="20"/>
    </row>
    <row r="139" spans="1:7" ht="31.5" customHeight="1" thickBot="1" x14ac:dyDescent="0.3">
      <c r="A139" s="117" t="s">
        <v>1</v>
      </c>
      <c r="B139" s="139" t="s">
        <v>12</v>
      </c>
      <c r="C139" s="559" t="s">
        <v>151</v>
      </c>
      <c r="D139" s="560"/>
      <c r="E139" s="121" t="s">
        <v>4</v>
      </c>
      <c r="G139" s="20"/>
    </row>
    <row r="140" spans="1:7" ht="18" customHeight="1" thickBot="1" x14ac:dyDescent="0.3">
      <c r="A140" s="13"/>
      <c r="B140" s="13"/>
      <c r="C140" s="34">
        <f>+C5</f>
        <v>2017</v>
      </c>
      <c r="D140" s="34">
        <f>+D5</f>
        <v>2018</v>
      </c>
      <c r="E140" s="34" t="str">
        <f>+E5</f>
        <v>18/17</v>
      </c>
      <c r="G140" s="20"/>
    </row>
    <row r="141" spans="1:7" ht="18" customHeight="1" x14ac:dyDescent="0.25">
      <c r="A141" s="8" t="s">
        <v>6</v>
      </c>
      <c r="B141" s="15" t="s">
        <v>13</v>
      </c>
      <c r="C141" s="23">
        <v>788732.60036000004</v>
      </c>
      <c r="D141" s="23">
        <v>694123.89061</v>
      </c>
      <c r="E141" s="24">
        <f t="shared" ref="E141:E166" si="11">+IFERROR(IF(D141/C141&gt;0,D141/C141,"X"),"X")</f>
        <v>0.88004970289446904</v>
      </c>
      <c r="F141" s="19"/>
      <c r="G141" s="20"/>
    </row>
    <row r="142" spans="1:7" ht="18" customHeight="1" x14ac:dyDescent="0.25">
      <c r="A142" s="21" t="s">
        <v>8</v>
      </c>
      <c r="B142" s="15" t="s">
        <v>14</v>
      </c>
      <c r="C142" s="23">
        <v>553375.70736999996</v>
      </c>
      <c r="D142" s="23">
        <v>519531.92362000002</v>
      </c>
      <c r="E142" s="24">
        <f t="shared" si="11"/>
        <v>0.93884121890560113</v>
      </c>
      <c r="F142" s="19"/>
      <c r="G142" s="20"/>
    </row>
    <row r="143" spans="1:7" ht="18" customHeight="1" x14ac:dyDescent="0.25">
      <c r="A143" s="21" t="s">
        <v>15</v>
      </c>
      <c r="B143" s="15" t="s">
        <v>16</v>
      </c>
      <c r="C143" s="23">
        <v>1409027.5079999999</v>
      </c>
      <c r="D143" s="23">
        <v>1296966.5691199999</v>
      </c>
      <c r="E143" s="24">
        <f t="shared" si="11"/>
        <v>0.92046930365535484</v>
      </c>
      <c r="F143" s="19"/>
      <c r="G143" s="20"/>
    </row>
    <row r="144" spans="1:7" ht="18" customHeight="1" x14ac:dyDescent="0.25">
      <c r="A144" s="21" t="s">
        <v>17</v>
      </c>
      <c r="B144" s="15" t="s">
        <v>18</v>
      </c>
      <c r="C144" s="23">
        <v>987453.74866000004</v>
      </c>
      <c r="D144" s="23">
        <v>1010776.97251</v>
      </c>
      <c r="E144" s="24">
        <f t="shared" si="11"/>
        <v>1.0236195607962906</v>
      </c>
      <c r="F144" s="19"/>
      <c r="G144" s="20"/>
    </row>
    <row r="145" spans="1:7" ht="18" customHeight="1" x14ac:dyDescent="0.25">
      <c r="A145" s="21" t="s">
        <v>19</v>
      </c>
      <c r="B145" s="15" t="s">
        <v>20</v>
      </c>
      <c r="C145" s="23">
        <v>32984.388070000001</v>
      </c>
      <c r="D145" s="23">
        <v>29144.82603</v>
      </c>
      <c r="E145" s="24">
        <f t="shared" si="11"/>
        <v>0.88359456504538991</v>
      </c>
      <c r="F145" s="19"/>
      <c r="G145" s="20"/>
    </row>
    <row r="146" spans="1:7" ht="18" customHeight="1" x14ac:dyDescent="0.25">
      <c r="A146" s="21" t="s">
        <v>21</v>
      </c>
      <c r="B146" s="15" t="s">
        <v>22</v>
      </c>
      <c r="C146" s="23">
        <v>557623.46956</v>
      </c>
      <c r="D146" s="23">
        <v>644904.22560999996</v>
      </c>
      <c r="E146" s="24">
        <f t="shared" si="11"/>
        <v>1.1565227448530278</v>
      </c>
      <c r="F146" s="19"/>
      <c r="G146" s="20"/>
    </row>
    <row r="147" spans="1:7" ht="18" customHeight="1" x14ac:dyDescent="0.25">
      <c r="A147" s="21" t="s">
        <v>23</v>
      </c>
      <c r="B147" s="15" t="s">
        <v>24</v>
      </c>
      <c r="C147" s="23">
        <v>19091.28155</v>
      </c>
      <c r="D147" s="23">
        <v>21757.346730000001</v>
      </c>
      <c r="E147" s="24">
        <f t="shared" si="11"/>
        <v>1.1396483087328415</v>
      </c>
      <c r="F147" s="19"/>
      <c r="G147" s="20"/>
    </row>
    <row r="148" spans="1:7" ht="18" customHeight="1" x14ac:dyDescent="0.25">
      <c r="A148" s="21" t="s">
        <v>25</v>
      </c>
      <c r="B148" s="15" t="s">
        <v>26</v>
      </c>
      <c r="C148" s="23">
        <v>701970.41215999995</v>
      </c>
      <c r="D148" s="23">
        <v>1246916.5163199999</v>
      </c>
      <c r="E148" s="24">
        <f t="shared" si="11"/>
        <v>1.7763092214715606</v>
      </c>
      <c r="F148" s="19"/>
      <c r="G148" s="20"/>
    </row>
    <row r="149" spans="1:7" ht="18" customHeight="1" x14ac:dyDescent="0.25">
      <c r="A149" s="21" t="s">
        <v>27</v>
      </c>
      <c r="B149" s="15" t="s">
        <v>28</v>
      </c>
      <c r="C149" s="23">
        <v>854050.34970000002</v>
      </c>
      <c r="D149" s="23">
        <v>1044230.61646</v>
      </c>
      <c r="E149" s="24">
        <f t="shared" si="11"/>
        <v>1.2226803921183385</v>
      </c>
      <c r="F149" s="19"/>
      <c r="G149" s="20"/>
    </row>
    <row r="150" spans="1:7" ht="18" customHeight="1" x14ac:dyDescent="0.25">
      <c r="A150" s="21" t="s">
        <v>29</v>
      </c>
      <c r="B150" s="15" t="s">
        <v>30</v>
      </c>
      <c r="C150" s="23">
        <v>669976.86855000001</v>
      </c>
      <c r="D150" s="23">
        <v>755244.31637000002</v>
      </c>
      <c r="E150" s="24">
        <f t="shared" si="11"/>
        <v>1.1272692414061107</v>
      </c>
      <c r="F150" s="19"/>
      <c r="G150" s="20"/>
    </row>
    <row r="151" spans="1:7" ht="18" customHeight="1" x14ac:dyDescent="0.25">
      <c r="A151" s="21" t="s">
        <v>31</v>
      </c>
      <c r="B151" s="15" t="s">
        <v>32</v>
      </c>
      <c r="C151" s="23">
        <v>9318.5056999999997</v>
      </c>
      <c r="D151" s="23">
        <v>9327.1052400000008</v>
      </c>
      <c r="E151" s="24">
        <f t="shared" si="11"/>
        <v>1.0009228453871097</v>
      </c>
      <c r="F151" s="19"/>
      <c r="G151" s="20"/>
    </row>
    <row r="152" spans="1:7" ht="18" customHeight="1" x14ac:dyDescent="0.25">
      <c r="A152" s="21" t="s">
        <v>33</v>
      </c>
      <c r="B152" s="15" t="s">
        <v>34</v>
      </c>
      <c r="C152" s="23">
        <v>6256.95921</v>
      </c>
      <c r="D152" s="23">
        <v>5397.9023100000004</v>
      </c>
      <c r="E152" s="24">
        <f t="shared" si="11"/>
        <v>0.86270377172556323</v>
      </c>
      <c r="F152" s="19"/>
      <c r="G152" s="20"/>
    </row>
    <row r="153" spans="1:7" ht="18" customHeight="1" x14ac:dyDescent="0.25">
      <c r="A153" s="21" t="s">
        <v>35</v>
      </c>
      <c r="B153" s="15" t="s">
        <v>36</v>
      </c>
      <c r="C153" s="23">
        <v>1131657.9524399999</v>
      </c>
      <c r="D153" s="23">
        <v>1051562.8355399999</v>
      </c>
      <c r="E153" s="24">
        <f t="shared" si="11"/>
        <v>0.9292232103107616</v>
      </c>
      <c r="F153" s="19"/>
      <c r="G153" s="20"/>
    </row>
    <row r="154" spans="1:7" ht="18" customHeight="1" x14ac:dyDescent="0.25">
      <c r="A154" s="21" t="s">
        <v>37</v>
      </c>
      <c r="B154" s="15" t="s">
        <v>38</v>
      </c>
      <c r="C154" s="23">
        <v>1023763.97137</v>
      </c>
      <c r="D154" s="23">
        <v>1070964.07045</v>
      </c>
      <c r="E154" s="24">
        <f t="shared" si="11"/>
        <v>1.0461044736872669</v>
      </c>
      <c r="F154" s="19"/>
      <c r="G154" s="20"/>
    </row>
    <row r="155" spans="1:7" ht="18" customHeight="1" x14ac:dyDescent="0.25">
      <c r="A155" s="21" t="s">
        <v>39</v>
      </c>
      <c r="B155" s="15" t="s">
        <v>40</v>
      </c>
      <c r="C155" s="23">
        <v>2408335.00275</v>
      </c>
      <c r="D155" s="23">
        <v>2893813.1281499998</v>
      </c>
      <c r="E155" s="24">
        <f t="shared" si="11"/>
        <v>1.201582472889215</v>
      </c>
      <c r="F155" s="19"/>
      <c r="G155" s="20"/>
    </row>
    <row r="156" spans="1:7" ht="18" customHeight="1" x14ac:dyDescent="0.25">
      <c r="A156" s="21" t="s">
        <v>41</v>
      </c>
      <c r="B156" s="15" t="s">
        <v>42</v>
      </c>
      <c r="C156" s="23">
        <v>583568.08611999999</v>
      </c>
      <c r="D156" s="23">
        <v>357455.38496</v>
      </c>
      <c r="E156" s="24">
        <f t="shared" si="11"/>
        <v>0.61253415576001169</v>
      </c>
      <c r="F156" s="19"/>
      <c r="G156" s="20"/>
    </row>
    <row r="157" spans="1:7" ht="18" customHeight="1" x14ac:dyDescent="0.25">
      <c r="A157" s="21" t="s">
        <v>43</v>
      </c>
      <c r="B157" s="15" t="s">
        <v>44</v>
      </c>
      <c r="C157" s="23">
        <v>15353.30279</v>
      </c>
      <c r="D157" s="23">
        <v>22411.001370000002</v>
      </c>
      <c r="E157" s="24">
        <f t="shared" si="11"/>
        <v>1.4596860152199214</v>
      </c>
      <c r="F157" s="19"/>
      <c r="G157" s="20"/>
    </row>
    <row r="158" spans="1:7" ht="18" customHeight="1" x14ac:dyDescent="0.25">
      <c r="A158" s="21" t="s">
        <v>45</v>
      </c>
      <c r="B158" s="15" t="s">
        <v>46</v>
      </c>
      <c r="C158" s="23">
        <v>6209069.0384600004</v>
      </c>
      <c r="D158" s="23">
        <v>6241471.6379300002</v>
      </c>
      <c r="E158" s="24">
        <f t="shared" si="11"/>
        <v>1.0052185922348895</v>
      </c>
      <c r="F158" s="19"/>
      <c r="G158" s="20"/>
    </row>
    <row r="159" spans="1:7" ht="18" customHeight="1" x14ac:dyDescent="0.25">
      <c r="A159" s="21" t="s">
        <v>47</v>
      </c>
      <c r="B159" s="15" t="s">
        <v>48</v>
      </c>
      <c r="C159" s="23">
        <v>7367.1902600000003</v>
      </c>
      <c r="D159" s="23">
        <v>9930.6876699999993</v>
      </c>
      <c r="E159" s="24">
        <f t="shared" si="11"/>
        <v>1.3479613420490106</v>
      </c>
      <c r="F159" s="19"/>
      <c r="G159" s="20"/>
    </row>
    <row r="160" spans="1:7" ht="18" customHeight="1" x14ac:dyDescent="0.25">
      <c r="A160" s="21" t="s">
        <v>49</v>
      </c>
      <c r="B160" s="15" t="s">
        <v>50</v>
      </c>
      <c r="C160" s="23">
        <v>19536.49569</v>
      </c>
      <c r="D160" s="23">
        <v>15919.86824</v>
      </c>
      <c r="E160" s="24">
        <f t="shared" si="11"/>
        <v>0.81487839439643128</v>
      </c>
      <c r="F160" s="19"/>
      <c r="G160" s="20"/>
    </row>
    <row r="161" spans="1:7" ht="18" customHeight="1" x14ac:dyDescent="0.25">
      <c r="A161" s="21" t="s">
        <v>51</v>
      </c>
      <c r="B161" s="15" t="s">
        <v>52</v>
      </c>
      <c r="C161" s="23">
        <v>204631.05578</v>
      </c>
      <c r="D161" s="23">
        <v>138048.31719999999</v>
      </c>
      <c r="E161" s="24">
        <f t="shared" si="11"/>
        <v>0.67462055880910132</v>
      </c>
      <c r="F161" s="19"/>
      <c r="G161" s="20"/>
    </row>
    <row r="162" spans="1:7" ht="18" customHeight="1" x14ac:dyDescent="0.25">
      <c r="A162" s="21" t="s">
        <v>53</v>
      </c>
      <c r="B162" s="15" t="s">
        <v>54</v>
      </c>
      <c r="C162" s="23">
        <v>17041.868429999999</v>
      </c>
      <c r="D162" s="23">
        <v>16760.646909999999</v>
      </c>
      <c r="E162" s="24">
        <f t="shared" si="11"/>
        <v>0.98349819908802105</v>
      </c>
      <c r="F162" s="19"/>
      <c r="G162" s="20"/>
    </row>
    <row r="163" spans="1:7" ht="18" customHeight="1" x14ac:dyDescent="0.25">
      <c r="A163" s="21" t="s">
        <v>55</v>
      </c>
      <c r="B163" s="15" t="s">
        <v>56</v>
      </c>
      <c r="C163" s="23">
        <v>437489.50159</v>
      </c>
      <c r="D163" s="23">
        <v>442827.11239000002</v>
      </c>
      <c r="E163" s="24">
        <f t="shared" si="11"/>
        <v>1.0122005460259074</v>
      </c>
      <c r="F163" s="19"/>
      <c r="G163" s="20"/>
    </row>
    <row r="164" spans="1:7" ht="18" customHeight="1" x14ac:dyDescent="0.25">
      <c r="A164" s="21" t="s">
        <v>57</v>
      </c>
      <c r="B164" s="15" t="s">
        <v>58</v>
      </c>
      <c r="C164" s="23">
        <v>82477.237080000006</v>
      </c>
      <c r="D164" s="23">
        <v>88755.978719999999</v>
      </c>
      <c r="E164" s="24">
        <f t="shared" si="11"/>
        <v>1.0761269637816533</v>
      </c>
      <c r="F164" s="19"/>
      <c r="G164" s="20"/>
    </row>
    <row r="165" spans="1:7" ht="18" customHeight="1" x14ac:dyDescent="0.25">
      <c r="A165" s="21" t="s">
        <v>59</v>
      </c>
      <c r="B165" s="15" t="s">
        <v>60</v>
      </c>
      <c r="C165" s="23">
        <v>474365.55313000001</v>
      </c>
      <c r="D165" s="23">
        <v>767063.65148999996</v>
      </c>
      <c r="E165" s="24">
        <f t="shared" si="11"/>
        <v>1.6170306769298359</v>
      </c>
      <c r="F165" s="19"/>
      <c r="G165" s="20"/>
    </row>
    <row r="166" spans="1:7" ht="18" customHeight="1" thickBot="1" x14ac:dyDescent="0.3">
      <c r="A166" s="21" t="s">
        <v>61</v>
      </c>
      <c r="B166" s="15" t="s">
        <v>62</v>
      </c>
      <c r="C166" s="23">
        <v>1010674.70416</v>
      </c>
      <c r="D166" s="23">
        <v>924566.47499999998</v>
      </c>
      <c r="E166" s="24">
        <f t="shared" si="11"/>
        <v>0.9148012423724734</v>
      </c>
      <c r="F166" s="19"/>
      <c r="G166" s="20"/>
    </row>
    <row r="167" spans="1:7" ht="18" customHeight="1" thickBot="1" x14ac:dyDescent="0.3">
      <c r="A167" s="151"/>
      <c r="B167" s="152" t="s">
        <v>10</v>
      </c>
      <c r="C167" s="27">
        <f>SUM(C141:C166)</f>
        <v>20215192.75894</v>
      </c>
      <c r="D167" s="27">
        <f>SUM(D141:D166)</f>
        <v>21319873.006949998</v>
      </c>
      <c r="E167" s="28">
        <f>+D167/C167</f>
        <v>1.0546460407864013</v>
      </c>
      <c r="F167" s="19"/>
      <c r="G167" s="20"/>
    </row>
    <row r="168" spans="1:7" ht="18" customHeight="1" x14ac:dyDescent="0.25">
      <c r="C168" s="153"/>
      <c r="D168" s="153"/>
      <c r="E168" s="20"/>
      <c r="G168" s="20"/>
    </row>
    <row r="169" spans="1:7" ht="18" customHeight="1" x14ac:dyDescent="0.25">
      <c r="C169" s="20"/>
      <c r="D169" s="20"/>
      <c r="G169" s="20"/>
    </row>
    <row r="170" spans="1:7" ht="18" customHeight="1" x14ac:dyDescent="0.25">
      <c r="A170" s="558" t="s">
        <v>153</v>
      </c>
      <c r="B170" s="558"/>
      <c r="C170" s="558"/>
      <c r="D170" s="558"/>
      <c r="E170" s="558"/>
      <c r="G170" s="20"/>
    </row>
    <row r="171" spans="1:7" ht="18" customHeight="1" thickBot="1" x14ac:dyDescent="0.3">
      <c r="A171" s="134"/>
      <c r="B171" s="134"/>
      <c r="C171" s="134"/>
      <c r="D171" s="134"/>
      <c r="E171" s="134"/>
      <c r="G171" s="20"/>
    </row>
    <row r="172" spans="1:7" ht="31.5" customHeight="1" thickBot="1" x14ac:dyDescent="0.3">
      <c r="A172" s="117" t="s">
        <v>1</v>
      </c>
      <c r="B172" s="117" t="s">
        <v>12</v>
      </c>
      <c r="C172" s="559" t="s">
        <v>151</v>
      </c>
      <c r="D172" s="560"/>
      <c r="E172" s="121" t="s">
        <v>4</v>
      </c>
      <c r="G172" s="20"/>
    </row>
    <row r="173" spans="1:7" ht="18" customHeight="1" thickBot="1" x14ac:dyDescent="0.3">
      <c r="A173" s="13"/>
      <c r="B173" s="13"/>
      <c r="C173" s="34">
        <f>+C5</f>
        <v>2017</v>
      </c>
      <c r="D173" s="34">
        <f>+D5</f>
        <v>2018</v>
      </c>
      <c r="E173" s="34" t="str">
        <f>+E5</f>
        <v>18/17</v>
      </c>
      <c r="G173" s="20"/>
    </row>
    <row r="174" spans="1:7" ht="18" customHeight="1" x14ac:dyDescent="0.25">
      <c r="A174" s="8" t="s">
        <v>6</v>
      </c>
      <c r="B174" s="15" t="s">
        <v>64</v>
      </c>
      <c r="C174" s="35">
        <v>865435.77847000002</v>
      </c>
      <c r="D174" s="23">
        <v>913844.74806000001</v>
      </c>
      <c r="E174" s="24">
        <f t="shared" ref="E174:E207" si="12">+IFERROR(IF(D174/C174&gt;0,D174/C174,"X"),"X")</f>
        <v>1.055935946715286</v>
      </c>
      <c r="F174" s="19"/>
      <c r="G174" s="20"/>
    </row>
    <row r="175" spans="1:7" ht="18" customHeight="1" x14ac:dyDescent="0.25">
      <c r="A175" s="21" t="s">
        <v>8</v>
      </c>
      <c r="B175" s="15" t="s">
        <v>65</v>
      </c>
      <c r="C175" s="35">
        <v>209941.86352000001</v>
      </c>
      <c r="D175" s="23">
        <v>159380.69521000001</v>
      </c>
      <c r="E175" s="24">
        <f t="shared" si="12"/>
        <v>0.75916585924186897</v>
      </c>
      <c r="F175" s="19"/>
      <c r="G175" s="20"/>
    </row>
    <row r="176" spans="1:7" ht="18" customHeight="1" x14ac:dyDescent="0.25">
      <c r="A176" s="21" t="s">
        <v>15</v>
      </c>
      <c r="B176" s="15" t="s">
        <v>66</v>
      </c>
      <c r="C176" s="35">
        <v>662235.84756999998</v>
      </c>
      <c r="D176" s="23">
        <v>719109.64393000002</v>
      </c>
      <c r="E176" s="24">
        <f t="shared" si="12"/>
        <v>1.0858814825091272</v>
      </c>
      <c r="F176" s="19"/>
      <c r="G176" s="20"/>
    </row>
    <row r="177" spans="1:7" ht="18" customHeight="1" x14ac:dyDescent="0.25">
      <c r="A177" s="21" t="s">
        <v>17</v>
      </c>
      <c r="B177" s="15" t="s">
        <v>67</v>
      </c>
      <c r="C177" s="35">
        <v>648870.04159000004</v>
      </c>
      <c r="D177" s="23">
        <v>682889.54741999996</v>
      </c>
      <c r="E177" s="24">
        <f t="shared" si="12"/>
        <v>1.0524288434501277</v>
      </c>
      <c r="F177" s="19"/>
      <c r="G177" s="20"/>
    </row>
    <row r="178" spans="1:7" ht="18" customHeight="1" x14ac:dyDescent="0.25">
      <c r="A178" s="21" t="s">
        <v>19</v>
      </c>
      <c r="B178" s="15" t="s">
        <v>68</v>
      </c>
      <c r="C178" s="35">
        <v>101581.97336</v>
      </c>
      <c r="D178" s="23">
        <v>101330.03714</v>
      </c>
      <c r="E178" s="24">
        <f t="shared" si="12"/>
        <v>0.99751987275235188</v>
      </c>
      <c r="F178" s="19"/>
      <c r="G178" s="20"/>
    </row>
    <row r="179" spans="1:7" ht="18" customHeight="1" x14ac:dyDescent="0.25">
      <c r="A179" s="21" t="s">
        <v>21</v>
      </c>
      <c r="B179" s="15" t="s">
        <v>69</v>
      </c>
      <c r="C179" s="35">
        <v>811.16373999999996</v>
      </c>
      <c r="D179" s="23">
        <v>792.39913000000001</v>
      </c>
      <c r="E179" s="24">
        <f t="shared" si="12"/>
        <v>0.97686705029492571</v>
      </c>
      <c r="F179" s="19"/>
      <c r="G179" s="20"/>
    </row>
    <row r="180" spans="1:7" ht="18" customHeight="1" x14ac:dyDescent="0.25">
      <c r="A180" s="21" t="s">
        <v>23</v>
      </c>
      <c r="B180" s="15" t="s">
        <v>70</v>
      </c>
      <c r="C180" s="35">
        <v>22555.752690000001</v>
      </c>
      <c r="D180" s="23">
        <v>15112.30495</v>
      </c>
      <c r="E180" s="24">
        <f t="shared" si="12"/>
        <v>0.66999781198611819</v>
      </c>
      <c r="F180" s="19"/>
      <c r="G180" s="20"/>
    </row>
    <row r="181" spans="1:7" ht="18" customHeight="1" x14ac:dyDescent="0.25">
      <c r="A181" s="21" t="s">
        <v>25</v>
      </c>
      <c r="B181" s="15" t="s">
        <v>71</v>
      </c>
      <c r="C181" s="35">
        <v>2543.0088599999999</v>
      </c>
      <c r="D181" s="23">
        <v>2476.1475099999998</v>
      </c>
      <c r="E181" s="24">
        <f t="shared" si="12"/>
        <v>0.97370777937439035</v>
      </c>
      <c r="F181" s="19"/>
      <c r="G181" s="20"/>
    </row>
    <row r="182" spans="1:7" ht="18" customHeight="1" x14ac:dyDescent="0.25">
      <c r="A182" s="21" t="s">
        <v>27</v>
      </c>
      <c r="B182" s="15" t="s">
        <v>72</v>
      </c>
      <c r="C182" s="35">
        <v>2046301.4336000001</v>
      </c>
      <c r="D182" s="23">
        <v>2504558.6277800002</v>
      </c>
      <c r="E182" s="24">
        <f t="shared" si="12"/>
        <v>1.2239441299583127</v>
      </c>
      <c r="F182" s="19"/>
      <c r="G182" s="20"/>
    </row>
    <row r="183" spans="1:7" ht="18" customHeight="1" x14ac:dyDescent="0.25">
      <c r="A183" s="21" t="s">
        <v>29</v>
      </c>
      <c r="B183" s="15" t="s">
        <v>73</v>
      </c>
      <c r="C183" s="35">
        <v>40843.851020000002</v>
      </c>
      <c r="D183" s="23">
        <v>44420.590300000003</v>
      </c>
      <c r="E183" s="24">
        <f t="shared" si="12"/>
        <v>1.0875710588173622</v>
      </c>
      <c r="F183" s="19"/>
      <c r="G183" s="20"/>
    </row>
    <row r="184" spans="1:7" ht="18" customHeight="1" x14ac:dyDescent="0.25">
      <c r="A184" s="21" t="s">
        <v>31</v>
      </c>
      <c r="B184" s="15" t="s">
        <v>74</v>
      </c>
      <c r="C184" s="35">
        <v>74120.50533</v>
      </c>
      <c r="D184" s="23">
        <v>72514.900999999998</v>
      </c>
      <c r="E184" s="24">
        <f t="shared" si="12"/>
        <v>0.97833791981245255</v>
      </c>
      <c r="F184" s="19"/>
      <c r="G184" s="20"/>
    </row>
    <row r="185" spans="1:7" ht="18" customHeight="1" x14ac:dyDescent="0.25">
      <c r="A185" s="21" t="s">
        <v>33</v>
      </c>
      <c r="B185" s="15" t="s">
        <v>75</v>
      </c>
      <c r="C185" s="35">
        <v>315552.00910000002</v>
      </c>
      <c r="D185" s="23">
        <v>388499.59894</v>
      </c>
      <c r="E185" s="24">
        <f t="shared" si="12"/>
        <v>1.2311745377507088</v>
      </c>
      <c r="F185" s="19"/>
      <c r="G185" s="20"/>
    </row>
    <row r="186" spans="1:7" ht="18" customHeight="1" x14ac:dyDescent="0.25">
      <c r="A186" s="21" t="s">
        <v>35</v>
      </c>
      <c r="B186" s="15" t="s">
        <v>76</v>
      </c>
      <c r="C186" s="35">
        <v>204642.59641999999</v>
      </c>
      <c r="D186" s="23">
        <v>184224.62873999999</v>
      </c>
      <c r="E186" s="24">
        <f t="shared" si="12"/>
        <v>0.9002262088285129</v>
      </c>
      <c r="F186" s="19"/>
      <c r="G186" s="20"/>
    </row>
    <row r="187" spans="1:7" ht="18" customHeight="1" x14ac:dyDescent="0.25">
      <c r="A187" s="21" t="s">
        <v>37</v>
      </c>
      <c r="B187" s="15" t="s">
        <v>77</v>
      </c>
      <c r="C187" s="35">
        <v>36685.758560000002</v>
      </c>
      <c r="D187" s="23">
        <v>36670.26268</v>
      </c>
      <c r="E187" s="24">
        <f t="shared" si="12"/>
        <v>0.99957760502690274</v>
      </c>
      <c r="F187" s="19"/>
      <c r="G187" s="20"/>
    </row>
    <row r="188" spans="1:7" ht="18" customHeight="1" x14ac:dyDescent="0.25">
      <c r="A188" s="21" t="s">
        <v>39</v>
      </c>
      <c r="B188" s="15" t="s">
        <v>78</v>
      </c>
      <c r="C188" s="35">
        <v>389767.02067</v>
      </c>
      <c r="D188" s="23">
        <v>408721.25575000001</v>
      </c>
      <c r="E188" s="24">
        <f t="shared" si="12"/>
        <v>1.048629653292416</v>
      </c>
      <c r="F188" s="19"/>
      <c r="G188" s="20"/>
    </row>
    <row r="189" spans="1:7" ht="18" customHeight="1" x14ac:dyDescent="0.25">
      <c r="A189" s="21" t="s">
        <v>41</v>
      </c>
      <c r="B189" s="15" t="s">
        <v>79</v>
      </c>
      <c r="C189" s="35">
        <v>20480.872899999998</v>
      </c>
      <c r="D189" s="23">
        <v>20864.887279999999</v>
      </c>
      <c r="E189" s="24">
        <f t="shared" si="12"/>
        <v>1.0187499029887539</v>
      </c>
      <c r="F189" s="19"/>
      <c r="G189" s="20"/>
    </row>
    <row r="190" spans="1:7" ht="18" customHeight="1" x14ac:dyDescent="0.25">
      <c r="A190" s="21" t="s">
        <v>43</v>
      </c>
      <c r="B190" s="15" t="s">
        <v>80</v>
      </c>
      <c r="C190" s="35">
        <v>216969.44938999999</v>
      </c>
      <c r="D190" s="23">
        <v>213743.61413</v>
      </c>
      <c r="E190" s="24">
        <f t="shared" si="12"/>
        <v>0.98513230655712458</v>
      </c>
      <c r="F190" s="19"/>
      <c r="G190" s="20"/>
    </row>
    <row r="191" spans="1:7" ht="18" customHeight="1" x14ac:dyDescent="0.25">
      <c r="A191" s="21" t="s">
        <v>45</v>
      </c>
      <c r="B191" s="15" t="s">
        <v>81</v>
      </c>
      <c r="C191" s="35">
        <v>4.5605700000000002</v>
      </c>
      <c r="D191" s="23">
        <v>874.58759999999995</v>
      </c>
      <c r="E191" s="24">
        <f t="shared" si="12"/>
        <v>191.77155487143054</v>
      </c>
      <c r="F191" s="19"/>
      <c r="G191" s="20"/>
    </row>
    <row r="192" spans="1:7" ht="18" customHeight="1" x14ac:dyDescent="0.25">
      <c r="A192" s="21" t="s">
        <v>47</v>
      </c>
      <c r="B192" s="15" t="s">
        <v>82</v>
      </c>
      <c r="C192" s="35">
        <v>0</v>
      </c>
      <c r="D192" s="23">
        <v>74.861630000000005</v>
      </c>
      <c r="E192" s="24" t="str">
        <f t="shared" si="12"/>
        <v>X</v>
      </c>
      <c r="F192" s="19"/>
      <c r="G192" s="20"/>
    </row>
    <row r="193" spans="1:7" ht="18" customHeight="1" x14ac:dyDescent="0.25">
      <c r="A193" s="21" t="s">
        <v>49</v>
      </c>
      <c r="B193" s="15" t="s">
        <v>83</v>
      </c>
      <c r="C193" s="35">
        <v>422.24529000000001</v>
      </c>
      <c r="D193" s="23">
        <v>1172.6206099999999</v>
      </c>
      <c r="E193" s="24">
        <f t="shared" si="12"/>
        <v>2.7771076143916251</v>
      </c>
      <c r="F193" s="19"/>
      <c r="G193" s="20"/>
    </row>
    <row r="194" spans="1:7" ht="18" customHeight="1" x14ac:dyDescent="0.25">
      <c r="A194" s="21" t="s">
        <v>51</v>
      </c>
      <c r="B194" s="15" t="s">
        <v>85</v>
      </c>
      <c r="C194" s="35">
        <v>5362.0990899999997</v>
      </c>
      <c r="D194" s="23">
        <v>9824.0509099999999</v>
      </c>
      <c r="E194" s="24">
        <f t="shared" si="12"/>
        <v>1.8321278188091075</v>
      </c>
      <c r="F194" s="19"/>
      <c r="G194" s="20"/>
    </row>
    <row r="195" spans="1:7" ht="18" customHeight="1" x14ac:dyDescent="0.25">
      <c r="A195" s="21" t="s">
        <v>53</v>
      </c>
      <c r="B195" s="15" t="s">
        <v>86</v>
      </c>
      <c r="C195" s="35">
        <v>29415.19052</v>
      </c>
      <c r="D195" s="23">
        <v>53231.168259999999</v>
      </c>
      <c r="E195" s="24">
        <f t="shared" si="12"/>
        <v>1.8096489371301885</v>
      </c>
      <c r="F195" s="19"/>
      <c r="G195" s="20"/>
    </row>
    <row r="196" spans="1:7" ht="18" customHeight="1" x14ac:dyDescent="0.25">
      <c r="A196" s="21" t="s">
        <v>55</v>
      </c>
      <c r="B196" s="15" t="s">
        <v>87</v>
      </c>
      <c r="C196" s="35">
        <v>2722.8419100000001</v>
      </c>
      <c r="D196" s="23">
        <v>7678.6268300000002</v>
      </c>
      <c r="E196" s="24">
        <f t="shared" si="12"/>
        <v>2.8200780962711125</v>
      </c>
      <c r="F196" s="19"/>
      <c r="G196" s="20"/>
    </row>
    <row r="197" spans="1:7" ht="18" customHeight="1" x14ac:dyDescent="0.25">
      <c r="A197" s="21" t="s">
        <v>57</v>
      </c>
      <c r="B197" s="15" t="s">
        <v>88</v>
      </c>
      <c r="C197" s="35">
        <v>136411.49591</v>
      </c>
      <c r="D197" s="23">
        <v>197960.93208</v>
      </c>
      <c r="E197" s="24">
        <f t="shared" si="12"/>
        <v>1.4512041727818041</v>
      </c>
      <c r="F197" s="19"/>
      <c r="G197" s="20"/>
    </row>
    <row r="198" spans="1:7" ht="18" customHeight="1" x14ac:dyDescent="0.25">
      <c r="A198" s="21" t="s">
        <v>59</v>
      </c>
      <c r="B198" s="15" t="s">
        <v>89</v>
      </c>
      <c r="C198" s="35">
        <v>6699540.7889900003</v>
      </c>
      <c r="D198" s="23">
        <v>6829491.1880599996</v>
      </c>
      <c r="E198" s="24">
        <f t="shared" si="12"/>
        <v>1.0193969113948167</v>
      </c>
      <c r="F198" s="19"/>
      <c r="G198" s="20"/>
    </row>
    <row r="199" spans="1:7" ht="18" customHeight="1" x14ac:dyDescent="0.25">
      <c r="A199" s="21" t="s">
        <v>61</v>
      </c>
      <c r="B199" s="15" t="s">
        <v>90</v>
      </c>
      <c r="C199" s="35">
        <v>5021.6435199999996</v>
      </c>
      <c r="D199" s="23">
        <v>16378.219510000001</v>
      </c>
      <c r="E199" s="24">
        <f t="shared" si="12"/>
        <v>3.261525722558658</v>
      </c>
      <c r="F199" s="19"/>
      <c r="G199" s="20"/>
    </row>
    <row r="200" spans="1:7" ht="18" customHeight="1" x14ac:dyDescent="0.25">
      <c r="A200" s="21" t="s">
        <v>91</v>
      </c>
      <c r="B200" s="15" t="s">
        <v>92</v>
      </c>
      <c r="C200" s="35">
        <v>28056.616010000002</v>
      </c>
      <c r="D200" s="23">
        <v>25062.835729999999</v>
      </c>
      <c r="E200" s="24">
        <f t="shared" si="12"/>
        <v>0.8932950331952737</v>
      </c>
      <c r="F200" s="19"/>
      <c r="G200" s="20"/>
    </row>
    <row r="201" spans="1:7" ht="18" customHeight="1" x14ac:dyDescent="0.25">
      <c r="A201" s="21" t="s">
        <v>93</v>
      </c>
      <c r="B201" s="15" t="s">
        <v>94</v>
      </c>
      <c r="C201" s="35">
        <v>16769.76038</v>
      </c>
      <c r="D201" s="23">
        <v>16149.763129999999</v>
      </c>
      <c r="E201" s="24">
        <f t="shared" si="12"/>
        <v>0.96302885456017473</v>
      </c>
      <c r="F201" s="19"/>
      <c r="G201" s="20"/>
    </row>
    <row r="202" spans="1:7" ht="18" customHeight="1" x14ac:dyDescent="0.25">
      <c r="A202" s="21" t="s">
        <v>95</v>
      </c>
      <c r="B202" s="15" t="s">
        <v>96</v>
      </c>
      <c r="C202" s="35">
        <v>25002.307379999998</v>
      </c>
      <c r="D202" s="23">
        <v>27136.47538</v>
      </c>
      <c r="E202" s="24">
        <f t="shared" si="12"/>
        <v>1.0853588417886255</v>
      </c>
      <c r="F202" s="19"/>
      <c r="G202" s="20"/>
    </row>
    <row r="203" spans="1:7" ht="18" customHeight="1" x14ac:dyDescent="0.25">
      <c r="A203" s="21" t="s">
        <v>97</v>
      </c>
      <c r="B203" s="15" t="s">
        <v>98</v>
      </c>
      <c r="C203" s="35">
        <v>211418.30540000001</v>
      </c>
      <c r="D203" s="23">
        <v>183190.74217000001</v>
      </c>
      <c r="E203" s="24">
        <f t="shared" si="12"/>
        <v>0.86648477208918162</v>
      </c>
      <c r="F203" s="19"/>
      <c r="G203" s="20"/>
    </row>
    <row r="204" spans="1:7" ht="18" customHeight="1" x14ac:dyDescent="0.25">
      <c r="A204" s="21" t="s">
        <v>99</v>
      </c>
      <c r="B204" s="15" t="s">
        <v>100</v>
      </c>
      <c r="C204" s="35">
        <v>80822.57041</v>
      </c>
      <c r="D204" s="23">
        <v>43930.8658</v>
      </c>
      <c r="E204" s="24">
        <f t="shared" si="12"/>
        <v>0.54354700150150792</v>
      </c>
      <c r="F204" s="19"/>
      <c r="G204" s="20"/>
    </row>
    <row r="205" spans="1:7" ht="18" customHeight="1" x14ac:dyDescent="0.25">
      <c r="A205" s="21" t="s">
        <v>101</v>
      </c>
      <c r="B205" s="15" t="s">
        <v>102</v>
      </c>
      <c r="C205" s="35">
        <v>395392.79599999997</v>
      </c>
      <c r="D205" s="23">
        <v>388836.64915000001</v>
      </c>
      <c r="E205" s="24">
        <f t="shared" si="12"/>
        <v>0.98341864870497042</v>
      </c>
      <c r="F205" s="19"/>
      <c r="G205" s="20"/>
    </row>
    <row r="206" spans="1:7" ht="18" customHeight="1" x14ac:dyDescent="0.25">
      <c r="A206" s="21" t="s">
        <v>103</v>
      </c>
      <c r="B206" s="15" t="s">
        <v>104</v>
      </c>
      <c r="C206" s="35">
        <v>2311308.5556399999</v>
      </c>
      <c r="D206" s="23">
        <v>2546714.5727400002</v>
      </c>
      <c r="E206" s="24">
        <f t="shared" si="12"/>
        <v>1.1018496714882866</v>
      </c>
      <c r="F206" s="19"/>
      <c r="G206" s="20"/>
    </row>
    <row r="207" spans="1:7" ht="18" customHeight="1" thickBot="1" x14ac:dyDescent="0.3">
      <c r="A207" s="21" t="s">
        <v>105</v>
      </c>
      <c r="B207" s="15" t="s">
        <v>106</v>
      </c>
      <c r="C207" s="35">
        <v>26366.571039999999</v>
      </c>
      <c r="D207" s="23">
        <v>37676.18101</v>
      </c>
      <c r="E207" s="24">
        <f t="shared" si="12"/>
        <v>1.4289374584523147</v>
      </c>
      <c r="F207" s="19"/>
      <c r="G207" s="20"/>
    </row>
    <row r="208" spans="1:7" s="115" customFormat="1" ht="18" customHeight="1" thickBot="1" x14ac:dyDescent="0.3">
      <c r="A208" s="25"/>
      <c r="B208" s="38" t="s">
        <v>10</v>
      </c>
      <c r="C208" s="27">
        <f>SUM(C174:C207)</f>
        <v>15833377.274850003</v>
      </c>
      <c r="D208" s="27">
        <f>SUM(D174:D207)</f>
        <v>16854538.230550002</v>
      </c>
      <c r="E208" s="28">
        <f>+D208/C208</f>
        <v>1.0644941971617152</v>
      </c>
      <c r="F208" s="19"/>
      <c r="G208" s="20"/>
    </row>
    <row r="209" spans="1:9" ht="13" x14ac:dyDescent="0.25">
      <c r="A209" s="95"/>
      <c r="B209" s="62"/>
      <c r="C209" s="133"/>
      <c r="D209" s="133"/>
      <c r="E209" s="20"/>
      <c r="I209" s="36"/>
    </row>
    <row r="210" spans="1:9" ht="13" x14ac:dyDescent="0.25">
      <c r="A210" s="95"/>
      <c r="B210" s="62"/>
      <c r="C210" s="20"/>
      <c r="D210" s="20"/>
      <c r="E210" s="3"/>
      <c r="I210" s="36"/>
    </row>
    <row r="211" spans="1:9" ht="13" x14ac:dyDescent="0.25">
      <c r="A211" s="95"/>
      <c r="B211" s="62"/>
      <c r="C211" s="154"/>
      <c r="D211" s="154"/>
      <c r="E211" s="3"/>
      <c r="I211" s="36"/>
    </row>
    <row r="212" spans="1:9" ht="13" x14ac:dyDescent="0.25">
      <c r="A212" s="95"/>
      <c r="C212" s="87"/>
      <c r="E212" s="3"/>
      <c r="I212" s="36"/>
    </row>
    <row r="213" spans="1:9" ht="13" x14ac:dyDescent="0.25">
      <c r="A213" s="95"/>
      <c r="C213" s="36"/>
      <c r="D213" s="36"/>
      <c r="E213" s="3"/>
      <c r="I213" s="36"/>
    </row>
    <row r="214" spans="1:9" x14ac:dyDescent="0.25">
      <c r="C214" s="36"/>
      <c r="D214" s="36"/>
      <c r="I214" s="36"/>
    </row>
    <row r="215" spans="1:9" x14ac:dyDescent="0.25">
      <c r="C215" s="36"/>
      <c r="D215" s="36"/>
    </row>
    <row r="228" spans="8:9" x14ac:dyDescent="0.25">
      <c r="H228" s="1"/>
    </row>
    <row r="229" spans="8:9" x14ac:dyDescent="0.25">
      <c r="H229" s="1"/>
      <c r="I229" s="29"/>
    </row>
    <row r="230" spans="8:9" x14ac:dyDescent="0.25">
      <c r="H230" s="1"/>
      <c r="I230" s="29"/>
    </row>
    <row r="231" spans="8:9" x14ac:dyDescent="0.25">
      <c r="H231" s="1"/>
      <c r="I231" s="29"/>
    </row>
    <row r="232" spans="8:9" x14ac:dyDescent="0.25">
      <c r="H232" s="1"/>
      <c r="I232" s="29"/>
    </row>
    <row r="233" spans="8:9" x14ac:dyDescent="0.25">
      <c r="H233" s="1"/>
      <c r="I233" s="29"/>
    </row>
    <row r="234" spans="8:9" x14ac:dyDescent="0.25">
      <c r="H234" s="1"/>
      <c r="I234" s="29"/>
    </row>
    <row r="235" spans="8:9" x14ac:dyDescent="0.25">
      <c r="H235" s="1"/>
      <c r="I235" s="29"/>
    </row>
    <row r="236" spans="8:9" x14ac:dyDescent="0.25">
      <c r="H236" s="1"/>
      <c r="I236" s="29"/>
    </row>
    <row r="237" spans="8:9" x14ac:dyDescent="0.25">
      <c r="H237" s="1"/>
      <c r="I237" s="29"/>
    </row>
    <row r="238" spans="8:9" x14ac:dyDescent="0.25">
      <c r="H238" s="57"/>
      <c r="I238" s="29"/>
    </row>
    <row r="239" spans="8:9" x14ac:dyDescent="0.25">
      <c r="H239" s="1"/>
      <c r="I239" s="29"/>
    </row>
    <row r="240" spans="8:9" x14ac:dyDescent="0.25">
      <c r="H240" s="1"/>
      <c r="I240" s="29"/>
    </row>
    <row r="241" spans="3:9" x14ac:dyDescent="0.25">
      <c r="H241" s="1"/>
      <c r="I241" s="29"/>
    </row>
    <row r="242" spans="3:9" x14ac:dyDescent="0.25">
      <c r="H242" s="1"/>
      <c r="I242" s="29"/>
    </row>
    <row r="243" spans="3:9" x14ac:dyDescent="0.25">
      <c r="H243" s="1"/>
      <c r="I243" s="29"/>
    </row>
    <row r="244" spans="3:9" x14ac:dyDescent="0.25">
      <c r="H244" s="1"/>
      <c r="I244" s="29"/>
    </row>
    <row r="245" spans="3:9" x14ac:dyDescent="0.25">
      <c r="H245" s="1"/>
      <c r="I245" s="29"/>
    </row>
    <row r="246" spans="3:9" x14ac:dyDescent="0.25">
      <c r="H246" s="1"/>
      <c r="I246" s="29"/>
    </row>
    <row r="247" spans="3:9" x14ac:dyDescent="0.25">
      <c r="H247" s="1"/>
      <c r="I247" s="29"/>
    </row>
    <row r="248" spans="3:9" x14ac:dyDescent="0.25">
      <c r="H248" s="1"/>
      <c r="I248" s="29"/>
    </row>
    <row r="249" spans="3:9" x14ac:dyDescent="0.25">
      <c r="C249" s="87"/>
      <c r="H249" s="1"/>
      <c r="I249" s="29"/>
    </row>
    <row r="250" spans="3:9" x14ac:dyDescent="0.25">
      <c r="C250" s="36"/>
      <c r="D250" s="36"/>
      <c r="H250" s="1"/>
      <c r="I250" s="29"/>
    </row>
    <row r="251" spans="3:9" x14ac:dyDescent="0.25">
      <c r="C251" s="36"/>
      <c r="D251" s="36"/>
      <c r="H251" s="1"/>
      <c r="I251" s="29"/>
    </row>
    <row r="252" spans="3:9" x14ac:dyDescent="0.25">
      <c r="C252" s="36"/>
      <c r="D252" s="36"/>
      <c r="H252" s="1"/>
      <c r="I252" s="29"/>
    </row>
    <row r="253" spans="3:9" x14ac:dyDescent="0.25">
      <c r="C253" s="36"/>
      <c r="D253" s="36"/>
      <c r="H253" s="1"/>
      <c r="I253" s="29"/>
    </row>
    <row r="254" spans="3:9" x14ac:dyDescent="0.25">
      <c r="C254" s="36"/>
      <c r="D254" s="36"/>
      <c r="H254" s="1"/>
      <c r="I254" s="29"/>
    </row>
    <row r="255" spans="3:9" x14ac:dyDescent="0.25">
      <c r="C255" s="36"/>
      <c r="D255" s="36"/>
      <c r="H255" s="1"/>
      <c r="I255" s="29"/>
    </row>
    <row r="256" spans="3:9" x14ac:dyDescent="0.25">
      <c r="H256" s="1"/>
      <c r="I256" s="29"/>
    </row>
    <row r="258" spans="9:9" x14ac:dyDescent="0.25">
      <c r="I258" s="36"/>
    </row>
    <row r="293" spans="3:4" x14ac:dyDescent="0.25">
      <c r="C293" s="87"/>
    </row>
    <row r="294" spans="3:4" x14ac:dyDescent="0.25">
      <c r="C294" s="36"/>
      <c r="D294" s="36"/>
    </row>
    <row r="295" spans="3:4" x14ac:dyDescent="0.25">
      <c r="C295" s="36"/>
      <c r="D295" s="36"/>
    </row>
    <row r="296" spans="3:4" x14ac:dyDescent="0.25">
      <c r="C296" s="36"/>
      <c r="D296" s="36"/>
    </row>
    <row r="297" spans="3:4" x14ac:dyDescent="0.25">
      <c r="C297" s="36"/>
      <c r="D297" s="36"/>
    </row>
    <row r="298" spans="3:4" x14ac:dyDescent="0.25">
      <c r="C298" s="36"/>
      <c r="D298" s="36"/>
    </row>
    <row r="299" spans="3:4" x14ac:dyDescent="0.25">
      <c r="C299" s="36"/>
      <c r="D299" s="36"/>
    </row>
    <row r="300" spans="3:4" x14ac:dyDescent="0.25">
      <c r="C300" s="36"/>
      <c r="D300" s="36"/>
    </row>
    <row r="301" spans="3:4" x14ac:dyDescent="0.25">
      <c r="C301" s="36"/>
      <c r="D301" s="36"/>
    </row>
    <row r="302" spans="3:4" x14ac:dyDescent="0.25">
      <c r="C302" s="36"/>
      <c r="D302" s="36"/>
    </row>
    <row r="303" spans="3:4" x14ac:dyDescent="0.25">
      <c r="C303" s="36"/>
      <c r="D303" s="36"/>
    </row>
    <row r="304" spans="3:4" x14ac:dyDescent="0.25">
      <c r="C304" s="36"/>
      <c r="D304" s="36"/>
    </row>
    <row r="305" spans="3:4" x14ac:dyDescent="0.25">
      <c r="C305" s="36"/>
      <c r="D305" s="36"/>
    </row>
    <row r="306" spans="3:4" x14ac:dyDescent="0.25">
      <c r="C306" s="36"/>
      <c r="D306" s="36"/>
    </row>
    <row r="307" spans="3:4" x14ac:dyDescent="0.25">
      <c r="C307" s="36"/>
      <c r="D307" s="36"/>
    </row>
    <row r="308" spans="3:4" x14ac:dyDescent="0.25">
      <c r="C308" s="36"/>
      <c r="D308" s="36"/>
    </row>
    <row r="309" spans="3:4" x14ac:dyDescent="0.25">
      <c r="C309" s="36"/>
      <c r="D309" s="36"/>
    </row>
    <row r="310" spans="3:4" x14ac:dyDescent="0.25">
      <c r="C310" s="36"/>
      <c r="D310" s="36"/>
    </row>
    <row r="311" spans="3:4" x14ac:dyDescent="0.25">
      <c r="C311" s="36"/>
      <c r="D311" s="36"/>
    </row>
    <row r="312" spans="3:4" x14ac:dyDescent="0.25">
      <c r="C312" s="36"/>
      <c r="D312" s="36"/>
    </row>
    <row r="315" spans="3:4" ht="12" customHeight="1" x14ac:dyDescent="0.25"/>
  </sheetData>
  <mergeCells count="17">
    <mergeCell ref="A2:E2"/>
    <mergeCell ref="A10:E10"/>
    <mergeCell ref="A42:E42"/>
    <mergeCell ref="A82:F82"/>
    <mergeCell ref="C84:D85"/>
    <mergeCell ref="E84:E85"/>
    <mergeCell ref="F84:G85"/>
    <mergeCell ref="A137:E137"/>
    <mergeCell ref="C139:D139"/>
    <mergeCell ref="A170:E170"/>
    <mergeCell ref="C172:D172"/>
    <mergeCell ref="A99:G99"/>
    <mergeCell ref="C101:D102"/>
    <mergeCell ref="E101:E102"/>
    <mergeCell ref="F101:G102"/>
    <mergeCell ref="A129:E129"/>
    <mergeCell ref="C131:D131"/>
  </mergeCells>
  <conditionalFormatting sqref="C210:D210 C136:D136 C169:D169 J105:J126 L105:L126 J88:J96 L88:L96 G6:G79 G133:G208">
    <cfRule type="cellIs" dxfId="13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r:id="rId1"/>
  <headerFooter alignWithMargins="0"/>
  <rowBreaks count="4" manualBreakCount="4">
    <brk id="40" max="6" man="1"/>
    <brk id="81" max="6" man="1"/>
    <brk id="128" max="6" man="1"/>
    <brk id="16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712E-6548-4B44-8082-6D05DEE35510}">
  <dimension ref="A2:N256"/>
  <sheetViews>
    <sheetView view="pageBreakPreview" zoomScale="80" zoomScaleNormal="85" zoomScaleSheetLayoutView="80" workbookViewId="0">
      <selection activeCell="A2" sqref="A2:E2"/>
    </sheetView>
  </sheetViews>
  <sheetFormatPr defaultColWidth="9.1796875" defaultRowHeight="12.5" x14ac:dyDescent="0.25"/>
  <cols>
    <col min="1" max="1" width="6" style="174" customWidth="1"/>
    <col min="2" max="2" width="31.453125" style="164" customWidth="1"/>
    <col min="3" max="3" width="19.26953125" style="132" customWidth="1"/>
    <col min="4" max="4" width="18.81640625" style="132" customWidth="1"/>
    <col min="5" max="5" width="12.54296875" style="132" customWidth="1"/>
    <col min="6" max="6" width="2.453125" style="132" customWidth="1"/>
    <col min="7" max="16384" width="9.1796875" style="132"/>
  </cols>
  <sheetData>
    <row r="2" spans="1:9" s="156" customFormat="1" ht="18" customHeight="1" x14ac:dyDescent="0.25">
      <c r="A2" s="572" t="s">
        <v>154</v>
      </c>
      <c r="B2" s="572"/>
      <c r="C2" s="572"/>
      <c r="D2" s="572"/>
      <c r="E2" s="572"/>
      <c r="F2" s="155"/>
    </row>
    <row r="3" spans="1:9" s="156" customFormat="1" ht="18" customHeight="1" thickBot="1" x14ac:dyDescent="0.3">
      <c r="A3" s="157"/>
      <c r="B3" s="157"/>
      <c r="C3" s="157"/>
      <c r="D3" s="157"/>
      <c r="E3" s="157"/>
      <c r="F3" s="155"/>
    </row>
    <row r="4" spans="1:9" s="164" customFormat="1" ht="18" customHeight="1" thickBot="1" x14ac:dyDescent="0.3">
      <c r="A4" s="158" t="s">
        <v>1</v>
      </c>
      <c r="B4" s="159" t="s">
        <v>2</v>
      </c>
      <c r="C4" s="160" t="s">
        <v>155</v>
      </c>
      <c r="D4" s="161"/>
      <c r="E4" s="162" t="s">
        <v>4</v>
      </c>
      <c r="F4" s="163"/>
    </row>
    <row r="5" spans="1:9" s="164" customFormat="1" ht="18" customHeight="1" thickBot="1" x14ac:dyDescent="0.3">
      <c r="A5" s="165"/>
      <c r="B5" s="166"/>
      <c r="C5" s="34">
        <v>2017</v>
      </c>
      <c r="D5" s="34">
        <v>2018</v>
      </c>
      <c r="E5" s="14" t="s">
        <v>5</v>
      </c>
    </row>
    <row r="6" spans="1:9" ht="18" customHeight="1" x14ac:dyDescent="0.25">
      <c r="A6" s="158" t="s">
        <v>6</v>
      </c>
      <c r="B6" s="167" t="s">
        <v>7</v>
      </c>
      <c r="C6" s="168">
        <f>+C40</f>
        <v>3041622.5919500003</v>
      </c>
      <c r="D6" s="168">
        <f t="shared" ref="D6" si="0">+D40</f>
        <v>3081614.5913299993</v>
      </c>
      <c r="E6" s="73">
        <f>+D6/C6</f>
        <v>1.013148245112935</v>
      </c>
      <c r="F6" s="19"/>
      <c r="G6" s="20"/>
      <c r="H6" s="169"/>
    </row>
    <row r="7" spans="1:9" ht="18" customHeight="1" thickBot="1" x14ac:dyDescent="0.3">
      <c r="A7" s="170" t="s">
        <v>8</v>
      </c>
      <c r="B7" s="171" t="s">
        <v>9</v>
      </c>
      <c r="C7" s="23">
        <f>+C80</f>
        <v>2067637.8421800002</v>
      </c>
      <c r="D7" s="23">
        <f t="shared" ref="D7" si="1">+D80</f>
        <v>2953242.9191100015</v>
      </c>
      <c r="E7" s="55">
        <f>+D7/C7</f>
        <v>1.4283173091842185</v>
      </c>
      <c r="F7" s="19"/>
      <c r="G7" s="20"/>
      <c r="H7" s="169"/>
    </row>
    <row r="8" spans="1:9" s="115" customFormat="1" ht="18" customHeight="1" thickBot="1" x14ac:dyDescent="0.3">
      <c r="A8" s="172"/>
      <c r="B8" s="173" t="s">
        <v>10</v>
      </c>
      <c r="C8" s="27">
        <f>SUM(C6:C7)</f>
        <v>5109260.43413</v>
      </c>
      <c r="D8" s="27">
        <f t="shared" ref="D8" si="2">SUM(D6:D7)</f>
        <v>6034857.5104400013</v>
      </c>
      <c r="E8" s="127">
        <f>+D8/C8</f>
        <v>1.1811606764311695</v>
      </c>
      <c r="F8" s="19"/>
      <c r="G8" s="20"/>
    </row>
    <row r="9" spans="1:9" ht="18" customHeight="1" x14ac:dyDescent="0.25">
      <c r="G9" s="20"/>
    </row>
    <row r="10" spans="1:9" s="176" customFormat="1" ht="18" customHeight="1" x14ac:dyDescent="0.25">
      <c r="A10" s="573" t="s">
        <v>156</v>
      </c>
      <c r="B10" s="573"/>
      <c r="C10" s="573"/>
      <c r="D10" s="573"/>
      <c r="E10" s="573"/>
      <c r="F10" s="175"/>
      <c r="G10" s="20"/>
    </row>
    <row r="11" spans="1:9" s="156" customFormat="1" ht="18" customHeight="1" thickBot="1" x14ac:dyDescent="0.3">
      <c r="A11" s="157"/>
      <c r="B11" s="157"/>
      <c r="C11" s="157"/>
      <c r="D11" s="157"/>
      <c r="E11" s="157"/>
      <c r="F11" s="155"/>
      <c r="G11" s="20"/>
    </row>
    <row r="12" spans="1:9" s="164" customFormat="1" ht="18" customHeight="1" thickBot="1" x14ac:dyDescent="0.3">
      <c r="A12" s="158" t="s">
        <v>1</v>
      </c>
      <c r="B12" s="159" t="s">
        <v>12</v>
      </c>
      <c r="C12" s="160" t="s">
        <v>155</v>
      </c>
      <c r="D12" s="161"/>
      <c r="E12" s="121" t="s">
        <v>4</v>
      </c>
      <c r="F12" s="163"/>
      <c r="G12" s="20"/>
    </row>
    <row r="13" spans="1:9" s="164" customFormat="1" ht="18" customHeight="1" thickBot="1" x14ac:dyDescent="0.3">
      <c r="A13" s="177"/>
      <c r="B13" s="177"/>
      <c r="C13" s="34">
        <f>+C5</f>
        <v>2017</v>
      </c>
      <c r="D13" s="34">
        <f t="shared" ref="D13:E13" si="3">+D5</f>
        <v>2018</v>
      </c>
      <c r="E13" s="34" t="str">
        <f t="shared" si="3"/>
        <v>18/17</v>
      </c>
      <c r="G13" s="20"/>
    </row>
    <row r="14" spans="1:9" s="164" customFormat="1" ht="18" customHeight="1" x14ac:dyDescent="0.25">
      <c r="A14" s="8" t="s">
        <v>6</v>
      </c>
      <c r="B14" s="132" t="s">
        <v>13</v>
      </c>
      <c r="C14" s="178">
        <v>-6537.0892700000004</v>
      </c>
      <c r="D14" s="178">
        <v>-38993.893580000004</v>
      </c>
      <c r="E14" s="24">
        <f>+IFERROR(IF(D14/C14&gt;0,D14/C14,"X"),"X")</f>
        <v>5.9650238767505774</v>
      </c>
      <c r="F14" s="19"/>
      <c r="G14" s="20"/>
      <c r="H14" s="179"/>
      <c r="I14" s="179"/>
    </row>
    <row r="15" spans="1:9" ht="18" customHeight="1" x14ac:dyDescent="0.25">
      <c r="A15" s="21" t="s">
        <v>8</v>
      </c>
      <c r="B15" s="132" t="s">
        <v>14</v>
      </c>
      <c r="C15" s="178">
        <v>80543.882159999906</v>
      </c>
      <c r="D15" s="178">
        <v>76917.029970000105</v>
      </c>
      <c r="E15" s="24">
        <f t="shared" ref="E15:E39" si="4">+IFERROR(IF(D15/C15&gt;0,D15/C15,"X"),"X")</f>
        <v>0.95497048201879464</v>
      </c>
      <c r="F15" s="19"/>
      <c r="G15" s="20"/>
      <c r="H15" s="179"/>
      <c r="I15" s="179"/>
    </row>
    <row r="16" spans="1:9" ht="18" customHeight="1" x14ac:dyDescent="0.25">
      <c r="A16" s="21" t="s">
        <v>15</v>
      </c>
      <c r="B16" s="132" t="s">
        <v>16</v>
      </c>
      <c r="C16" s="178">
        <v>630119.03137999994</v>
      </c>
      <c r="D16" s="178">
        <v>576656.52324000001</v>
      </c>
      <c r="E16" s="24">
        <f t="shared" si="4"/>
        <v>0.91515490648978859</v>
      </c>
      <c r="F16" s="19"/>
      <c r="G16" s="20"/>
      <c r="H16" s="179"/>
      <c r="I16" s="179"/>
    </row>
    <row r="17" spans="1:9" ht="18" customHeight="1" x14ac:dyDescent="0.25">
      <c r="A17" s="21" t="s">
        <v>17</v>
      </c>
      <c r="B17" s="132" t="s">
        <v>18</v>
      </c>
      <c r="C17" s="178">
        <v>-119427.93584999999</v>
      </c>
      <c r="D17" s="178">
        <v>-6651.9145400000998</v>
      </c>
      <c r="E17" s="24">
        <f t="shared" si="4"/>
        <v>5.5698145435208908E-2</v>
      </c>
      <c r="F17" s="19"/>
      <c r="G17" s="20"/>
      <c r="H17" s="179"/>
      <c r="I17" s="179"/>
    </row>
    <row r="18" spans="1:9" ht="18" customHeight="1" x14ac:dyDescent="0.25">
      <c r="A18" s="21" t="s">
        <v>19</v>
      </c>
      <c r="B18" s="132" t="s">
        <v>20</v>
      </c>
      <c r="C18" s="178">
        <v>17217.17626</v>
      </c>
      <c r="D18" s="178">
        <v>9238.4531499999994</v>
      </c>
      <c r="E18" s="24">
        <f t="shared" si="4"/>
        <v>0.53658352626982975</v>
      </c>
      <c r="F18" s="19"/>
      <c r="G18" s="20"/>
      <c r="H18" s="179"/>
      <c r="I18" s="179"/>
    </row>
    <row r="19" spans="1:9" ht="18" customHeight="1" x14ac:dyDescent="0.25">
      <c r="A19" s="21" t="s">
        <v>21</v>
      </c>
      <c r="B19" s="132" t="s">
        <v>22</v>
      </c>
      <c r="C19" s="178">
        <v>34120.651090000101</v>
      </c>
      <c r="D19" s="178">
        <v>27088.365069999702</v>
      </c>
      <c r="E19" s="24">
        <f t="shared" si="4"/>
        <v>0.79389941881673576</v>
      </c>
      <c r="F19" s="19"/>
      <c r="G19" s="20"/>
      <c r="H19" s="179"/>
      <c r="I19" s="179"/>
    </row>
    <row r="20" spans="1:9" ht="18" customHeight="1" x14ac:dyDescent="0.25">
      <c r="A20" s="21" t="s">
        <v>23</v>
      </c>
      <c r="B20" s="132" t="s">
        <v>24</v>
      </c>
      <c r="C20" s="178">
        <v>4559.9969799999999</v>
      </c>
      <c r="D20" s="178">
        <v>4380.9797799999997</v>
      </c>
      <c r="E20" s="24">
        <f t="shared" si="4"/>
        <v>0.9607418161053255</v>
      </c>
      <c r="F20" s="19"/>
      <c r="G20" s="20"/>
      <c r="H20" s="179"/>
      <c r="I20" s="179"/>
    </row>
    <row r="21" spans="1:9" ht="18" customHeight="1" x14ac:dyDescent="0.25">
      <c r="A21" s="21" t="s">
        <v>25</v>
      </c>
      <c r="B21" s="132" t="s">
        <v>26</v>
      </c>
      <c r="C21" s="178">
        <v>26914.413889999902</v>
      </c>
      <c r="D21" s="178">
        <v>27132.325610000102</v>
      </c>
      <c r="E21" s="24">
        <f t="shared" si="4"/>
        <v>1.0080964690849599</v>
      </c>
      <c r="F21" s="19"/>
      <c r="G21" s="20"/>
      <c r="H21" s="179"/>
      <c r="I21" s="179"/>
    </row>
    <row r="22" spans="1:9" ht="18" customHeight="1" x14ac:dyDescent="0.25">
      <c r="A22" s="21" t="s">
        <v>27</v>
      </c>
      <c r="B22" s="132" t="s">
        <v>28</v>
      </c>
      <c r="C22" s="178">
        <v>20143.1283700001</v>
      </c>
      <c r="D22" s="178">
        <v>22293.762340000201</v>
      </c>
      <c r="E22" s="24">
        <f t="shared" si="4"/>
        <v>1.106767624695433</v>
      </c>
      <c r="F22" s="19"/>
      <c r="G22" s="20"/>
      <c r="H22" s="179"/>
      <c r="I22" s="179"/>
    </row>
    <row r="23" spans="1:9" ht="18" customHeight="1" x14ac:dyDescent="0.25">
      <c r="A23" s="21" t="s">
        <v>29</v>
      </c>
      <c r="B23" s="132" t="s">
        <v>30</v>
      </c>
      <c r="C23" s="178">
        <v>84365.299730000304</v>
      </c>
      <c r="D23" s="178">
        <v>80831.812000000195</v>
      </c>
      <c r="E23" s="24">
        <f t="shared" si="4"/>
        <v>0.95811681175425734</v>
      </c>
      <c r="F23" s="19"/>
      <c r="G23" s="20"/>
      <c r="H23" s="179"/>
      <c r="I23" s="179"/>
    </row>
    <row r="24" spans="1:9" ht="18" customHeight="1" x14ac:dyDescent="0.25">
      <c r="A24" s="21" t="s">
        <v>31</v>
      </c>
      <c r="B24" s="132" t="s">
        <v>32</v>
      </c>
      <c r="C24" s="178">
        <v>-1421.5352</v>
      </c>
      <c r="D24" s="178">
        <v>-1508.35355</v>
      </c>
      <c r="E24" s="24">
        <f t="shared" si="4"/>
        <v>1.0610736547360911</v>
      </c>
      <c r="F24" s="19"/>
      <c r="G24" s="20"/>
      <c r="H24" s="179"/>
      <c r="I24" s="179"/>
    </row>
    <row r="25" spans="1:9" ht="18" customHeight="1" x14ac:dyDescent="0.25">
      <c r="A25" s="21" t="s">
        <v>33</v>
      </c>
      <c r="B25" s="132" t="s">
        <v>34</v>
      </c>
      <c r="C25" s="178">
        <v>-504.54842000000002</v>
      </c>
      <c r="D25" s="178">
        <v>-647.68858</v>
      </c>
      <c r="E25" s="24">
        <f t="shared" si="4"/>
        <v>1.2836995505802991</v>
      </c>
      <c r="F25" s="19"/>
      <c r="G25" s="20"/>
      <c r="H25" s="179"/>
      <c r="I25" s="179"/>
    </row>
    <row r="26" spans="1:9" ht="18" customHeight="1" x14ac:dyDescent="0.25">
      <c r="A26" s="21" t="s">
        <v>35</v>
      </c>
      <c r="B26" s="132" t="s">
        <v>36</v>
      </c>
      <c r="C26" s="178">
        <v>182482.51736</v>
      </c>
      <c r="D26" s="178">
        <v>134418.17619999999</v>
      </c>
      <c r="E26" s="24">
        <f t="shared" si="4"/>
        <v>0.73660851540545624</v>
      </c>
      <c r="F26" s="19"/>
      <c r="G26" s="20"/>
      <c r="H26" s="179"/>
      <c r="I26" s="179"/>
    </row>
    <row r="27" spans="1:9" ht="18" customHeight="1" x14ac:dyDescent="0.25">
      <c r="A27" s="21" t="s">
        <v>37</v>
      </c>
      <c r="B27" s="132" t="s">
        <v>38</v>
      </c>
      <c r="C27" s="178">
        <v>221173.82138000001</v>
      </c>
      <c r="D27" s="178">
        <v>217767.22972999999</v>
      </c>
      <c r="E27" s="24">
        <f t="shared" si="4"/>
        <v>0.98459767241554719</v>
      </c>
      <c r="F27" s="19"/>
      <c r="G27" s="20"/>
      <c r="H27" s="179"/>
      <c r="I27" s="179"/>
    </row>
    <row r="28" spans="1:9" ht="18" customHeight="1" x14ac:dyDescent="0.25">
      <c r="A28" s="21" t="s">
        <v>39</v>
      </c>
      <c r="B28" s="132" t="s">
        <v>40</v>
      </c>
      <c r="C28" s="178">
        <v>43620.479349999798</v>
      </c>
      <c r="D28" s="178">
        <v>46311.942509999797</v>
      </c>
      <c r="E28" s="24">
        <f t="shared" si="4"/>
        <v>1.0617018244665395</v>
      </c>
      <c r="F28" s="19"/>
      <c r="G28" s="20"/>
      <c r="H28" s="179"/>
      <c r="I28" s="179"/>
    </row>
    <row r="29" spans="1:9" ht="18" customHeight="1" x14ac:dyDescent="0.25">
      <c r="A29" s="21" t="s">
        <v>41</v>
      </c>
      <c r="B29" s="132" t="s">
        <v>42</v>
      </c>
      <c r="C29" s="178">
        <v>34684.124589999999</v>
      </c>
      <c r="D29" s="178">
        <v>37074.673649999902</v>
      </c>
      <c r="E29" s="24">
        <f t="shared" si="4"/>
        <v>1.0689234365364129</v>
      </c>
      <c r="F29" s="19"/>
      <c r="G29" s="20"/>
      <c r="H29" s="179"/>
      <c r="I29" s="179"/>
    </row>
    <row r="30" spans="1:9" ht="18" customHeight="1" x14ac:dyDescent="0.25">
      <c r="A30" s="21" t="s">
        <v>43</v>
      </c>
      <c r="B30" s="132" t="s">
        <v>44</v>
      </c>
      <c r="C30" s="178">
        <v>1393.4428399999999</v>
      </c>
      <c r="D30" s="178">
        <v>2526.3439100000001</v>
      </c>
      <c r="E30" s="24">
        <f t="shared" si="4"/>
        <v>1.8130229941832419</v>
      </c>
      <c r="F30" s="19"/>
      <c r="G30" s="20"/>
      <c r="H30" s="179"/>
      <c r="I30" s="179"/>
    </row>
    <row r="31" spans="1:9" ht="18" customHeight="1" x14ac:dyDescent="0.25">
      <c r="A31" s="21" t="s">
        <v>45</v>
      </c>
      <c r="B31" s="132" t="s">
        <v>46</v>
      </c>
      <c r="C31" s="178">
        <v>1613017.43664</v>
      </c>
      <c r="D31" s="178">
        <v>1724538.0937699999</v>
      </c>
      <c r="E31" s="24">
        <f t="shared" si="4"/>
        <v>1.0691379117155133</v>
      </c>
      <c r="F31" s="19"/>
      <c r="G31" s="20"/>
      <c r="H31" s="179"/>
      <c r="I31" s="179"/>
    </row>
    <row r="32" spans="1:9" ht="18" customHeight="1" x14ac:dyDescent="0.25">
      <c r="A32" s="21" t="s">
        <v>47</v>
      </c>
      <c r="B32" s="132" t="s">
        <v>48</v>
      </c>
      <c r="C32" s="178">
        <v>339.15363000000002</v>
      </c>
      <c r="D32" s="178">
        <v>621.42367000000002</v>
      </c>
      <c r="E32" s="24">
        <f t="shared" si="4"/>
        <v>1.8322778087322844</v>
      </c>
      <c r="F32" s="19"/>
      <c r="G32" s="20"/>
      <c r="H32" s="179"/>
      <c r="I32" s="179"/>
    </row>
    <row r="33" spans="1:14" ht="18" customHeight="1" x14ac:dyDescent="0.25">
      <c r="A33" s="21" t="s">
        <v>49</v>
      </c>
      <c r="B33" s="132" t="s">
        <v>50</v>
      </c>
      <c r="C33" s="178">
        <v>1102.1908699999999</v>
      </c>
      <c r="D33" s="178">
        <v>2755.10437</v>
      </c>
      <c r="E33" s="24">
        <f t="shared" si="4"/>
        <v>2.4996617600361724</v>
      </c>
      <c r="F33" s="19"/>
      <c r="G33" s="20"/>
      <c r="H33" s="179"/>
      <c r="I33" s="179"/>
    </row>
    <row r="34" spans="1:14" ht="18" customHeight="1" x14ac:dyDescent="0.25">
      <c r="A34" s="21" t="s">
        <v>51</v>
      </c>
      <c r="B34" s="132" t="s">
        <v>52</v>
      </c>
      <c r="C34" s="178">
        <v>67755.44124</v>
      </c>
      <c r="D34" s="178">
        <v>68996.710639999903</v>
      </c>
      <c r="E34" s="24">
        <f t="shared" si="4"/>
        <v>1.0183198482259623</v>
      </c>
      <c r="F34" s="19"/>
      <c r="G34" s="20"/>
      <c r="H34" s="179"/>
      <c r="I34" s="179"/>
      <c r="K34" s="180"/>
    </row>
    <row r="35" spans="1:14" ht="18" customHeight="1" x14ac:dyDescent="0.25">
      <c r="A35" s="21" t="s">
        <v>53</v>
      </c>
      <c r="B35" s="132" t="s">
        <v>54</v>
      </c>
      <c r="C35" s="178">
        <v>737.77368999999999</v>
      </c>
      <c r="D35" s="178">
        <v>-367.48203000000001</v>
      </c>
      <c r="E35" s="24" t="str">
        <f t="shared" si="4"/>
        <v>X</v>
      </c>
      <c r="F35" s="19"/>
      <c r="G35" s="20"/>
      <c r="H35" s="179"/>
      <c r="I35" s="179"/>
    </row>
    <row r="36" spans="1:14" ht="18" customHeight="1" x14ac:dyDescent="0.25">
      <c r="A36" s="21" t="s">
        <v>55</v>
      </c>
      <c r="B36" s="132" t="s">
        <v>56</v>
      </c>
      <c r="C36" s="178">
        <v>5901.6525799999999</v>
      </c>
      <c r="D36" s="178">
        <v>8853.1989800000993</v>
      </c>
      <c r="E36" s="24">
        <f t="shared" si="4"/>
        <v>1.5001220183652524</v>
      </c>
      <c r="F36" s="19"/>
      <c r="G36" s="20"/>
      <c r="H36" s="179"/>
      <c r="I36" s="179"/>
    </row>
    <row r="37" spans="1:14" ht="18" customHeight="1" x14ac:dyDescent="0.25">
      <c r="A37" s="21" t="s">
        <v>57</v>
      </c>
      <c r="B37" s="132" t="s">
        <v>58</v>
      </c>
      <c r="C37" s="178">
        <v>34108.636200000103</v>
      </c>
      <c r="D37" s="178">
        <v>27862.065480000001</v>
      </c>
      <c r="E37" s="24">
        <f t="shared" si="4"/>
        <v>0.81686248950639417</v>
      </c>
      <c r="F37" s="19"/>
      <c r="G37" s="20"/>
      <c r="H37" s="179"/>
      <c r="I37" s="179"/>
    </row>
    <row r="38" spans="1:14" ht="18" customHeight="1" x14ac:dyDescent="0.25">
      <c r="A38" s="21" t="s">
        <v>59</v>
      </c>
      <c r="B38" s="132" t="s">
        <v>60</v>
      </c>
      <c r="C38" s="178">
        <v>15376.6594299999</v>
      </c>
      <c r="D38" s="178">
        <v>-18530.845170000001</v>
      </c>
      <c r="E38" s="24" t="str">
        <f t="shared" si="4"/>
        <v>X</v>
      </c>
      <c r="F38" s="19"/>
      <c r="G38" s="20"/>
      <c r="H38" s="179"/>
      <c r="I38" s="179"/>
    </row>
    <row r="39" spans="1:14" ht="18" customHeight="1" thickBot="1" x14ac:dyDescent="0.3">
      <c r="A39" s="21" t="s">
        <v>61</v>
      </c>
      <c r="B39" s="132" t="s">
        <v>62</v>
      </c>
      <c r="C39" s="178">
        <v>49836.791029999898</v>
      </c>
      <c r="D39" s="178">
        <v>52050.554710000099</v>
      </c>
      <c r="E39" s="24">
        <f t="shared" si="4"/>
        <v>1.0444202693280873</v>
      </c>
      <c r="F39" s="19"/>
      <c r="G39" s="20"/>
      <c r="H39" s="179"/>
      <c r="I39" s="179"/>
    </row>
    <row r="40" spans="1:14" ht="18" customHeight="1" thickBot="1" x14ac:dyDescent="0.3">
      <c r="A40" s="151"/>
      <c r="B40" s="152" t="s">
        <v>10</v>
      </c>
      <c r="C40" s="181">
        <f>SUM(C14:C39)</f>
        <v>3041622.5919500003</v>
      </c>
      <c r="D40" s="181">
        <f>SUM(D14:D39)</f>
        <v>3081614.5913299993</v>
      </c>
      <c r="E40" s="28">
        <f t="shared" ref="E40" si="5">+IF(C40=0,"X",D40/C40)</f>
        <v>1.013148245112935</v>
      </c>
      <c r="F40" s="19"/>
      <c r="G40" s="20"/>
    </row>
    <row r="41" spans="1:14" ht="18" customHeight="1" x14ac:dyDescent="0.25">
      <c r="C41" s="136"/>
      <c r="D41" s="136"/>
      <c r="E41" s="136"/>
      <c r="G41" s="20"/>
    </row>
    <row r="42" spans="1:14" s="182" customFormat="1" ht="18" customHeight="1" x14ac:dyDescent="0.25">
      <c r="A42" s="574" t="s">
        <v>157</v>
      </c>
      <c r="B42" s="574"/>
      <c r="C42" s="574"/>
      <c r="D42" s="574"/>
      <c r="E42" s="574"/>
      <c r="G42" s="20"/>
    </row>
    <row r="43" spans="1:14" ht="18" customHeight="1" thickBot="1" x14ac:dyDescent="0.3">
      <c r="A43" s="157"/>
      <c r="B43" s="157"/>
      <c r="C43" s="157"/>
      <c r="D43" s="157"/>
      <c r="E43" s="157"/>
      <c r="G43" s="20"/>
    </row>
    <row r="44" spans="1:14" ht="18" customHeight="1" thickBot="1" x14ac:dyDescent="0.3">
      <c r="A44" s="158" t="s">
        <v>1</v>
      </c>
      <c r="B44" s="158" t="s">
        <v>12</v>
      </c>
      <c r="C44" s="575" t="s">
        <v>155</v>
      </c>
      <c r="D44" s="576"/>
      <c r="E44" s="121" t="s">
        <v>4</v>
      </c>
      <c r="G44" s="20"/>
    </row>
    <row r="45" spans="1:14" ht="18" customHeight="1" thickBot="1" x14ac:dyDescent="0.3">
      <c r="A45" s="177"/>
      <c r="B45" s="177"/>
      <c r="C45" s="34">
        <f>+C5</f>
        <v>2017</v>
      </c>
      <c r="D45" s="34">
        <f>+D5</f>
        <v>2018</v>
      </c>
      <c r="E45" s="34" t="str">
        <f>+E5</f>
        <v>18/17</v>
      </c>
      <c r="G45" s="20"/>
    </row>
    <row r="46" spans="1:14" ht="18" customHeight="1" x14ac:dyDescent="0.25">
      <c r="A46" s="8" t="s">
        <v>6</v>
      </c>
      <c r="B46" s="132" t="s">
        <v>64</v>
      </c>
      <c r="C46" s="35">
        <v>75694.116880000205</v>
      </c>
      <c r="D46" s="23">
        <v>70240.298150000206</v>
      </c>
      <c r="E46" s="24">
        <f t="shared" ref="E46:E79" si="6">+IFERROR(IF(D46/C46&gt;0,D46/C46,"X"),"X")</f>
        <v>0.92794923892637426</v>
      </c>
      <c r="F46" s="19"/>
      <c r="G46" s="20"/>
      <c r="H46" s="179"/>
      <c r="I46" s="179"/>
      <c r="N46" s="169"/>
    </row>
    <row r="47" spans="1:14" ht="18" customHeight="1" x14ac:dyDescent="0.25">
      <c r="A47" s="21" t="s">
        <v>8</v>
      </c>
      <c r="B47" s="132" t="s">
        <v>65</v>
      </c>
      <c r="C47" s="35">
        <v>46352.178399999997</v>
      </c>
      <c r="D47" s="23">
        <v>26980.736219999901</v>
      </c>
      <c r="E47" s="24">
        <f t="shared" si="6"/>
        <v>0.58208129911753836</v>
      </c>
      <c r="F47" s="19"/>
      <c r="G47" s="20"/>
      <c r="H47" s="179"/>
      <c r="I47" s="179"/>
      <c r="N47" s="169"/>
    </row>
    <row r="48" spans="1:14" ht="18" customHeight="1" x14ac:dyDescent="0.25">
      <c r="A48" s="21" t="s">
        <v>15</v>
      </c>
      <c r="B48" s="132" t="s">
        <v>66</v>
      </c>
      <c r="C48" s="35">
        <v>-12374.0035200001</v>
      </c>
      <c r="D48" s="23">
        <v>32815.360929999697</v>
      </c>
      <c r="E48" s="24" t="str">
        <f t="shared" si="6"/>
        <v>X</v>
      </c>
      <c r="F48" s="19"/>
      <c r="G48" s="20"/>
      <c r="H48" s="179"/>
      <c r="I48" s="179"/>
      <c r="N48" s="169"/>
    </row>
    <row r="49" spans="1:14" ht="18" customHeight="1" x14ac:dyDescent="0.25">
      <c r="A49" s="21" t="s">
        <v>17</v>
      </c>
      <c r="B49" s="132" t="s">
        <v>67</v>
      </c>
      <c r="C49" s="35">
        <v>67365.020559999801</v>
      </c>
      <c r="D49" s="23">
        <v>88839.7843700003</v>
      </c>
      <c r="E49" s="24">
        <f t="shared" si="6"/>
        <v>1.3187821161707156</v>
      </c>
      <c r="F49" s="19"/>
      <c r="G49" s="20"/>
      <c r="H49" s="179"/>
      <c r="I49" s="179"/>
      <c r="N49" s="169"/>
    </row>
    <row r="50" spans="1:14" ht="18" customHeight="1" x14ac:dyDescent="0.25">
      <c r="A50" s="21" t="s">
        <v>19</v>
      </c>
      <c r="B50" s="132" t="s">
        <v>68</v>
      </c>
      <c r="C50" s="35">
        <v>29932.41272</v>
      </c>
      <c r="D50" s="23">
        <v>31455.829860000002</v>
      </c>
      <c r="E50" s="24">
        <f t="shared" si="6"/>
        <v>1.0508952336803139</v>
      </c>
      <c r="F50" s="19"/>
      <c r="G50" s="20"/>
      <c r="H50" s="179"/>
      <c r="I50" s="179"/>
      <c r="N50" s="169"/>
    </row>
    <row r="51" spans="1:14" ht="18" customHeight="1" x14ac:dyDescent="0.25">
      <c r="A51" s="21" t="s">
        <v>21</v>
      </c>
      <c r="B51" s="132" t="s">
        <v>69</v>
      </c>
      <c r="C51" s="35">
        <v>-5921.1039899999996</v>
      </c>
      <c r="D51" s="23">
        <v>-4547.2978300000004</v>
      </c>
      <c r="E51" s="24">
        <f t="shared" si="6"/>
        <v>0.76798141658714569</v>
      </c>
      <c r="F51" s="19"/>
      <c r="G51" s="20"/>
      <c r="H51" s="179"/>
      <c r="I51" s="179"/>
      <c r="N51" s="169"/>
    </row>
    <row r="52" spans="1:14" ht="18" customHeight="1" x14ac:dyDescent="0.25">
      <c r="A52" s="21" t="s">
        <v>23</v>
      </c>
      <c r="B52" s="132" t="s">
        <v>70</v>
      </c>
      <c r="C52" s="35">
        <v>528.27160000000003</v>
      </c>
      <c r="D52" s="23">
        <v>-679.73527999999999</v>
      </c>
      <c r="E52" s="24" t="str">
        <f t="shared" si="6"/>
        <v>X</v>
      </c>
      <c r="F52" s="19"/>
      <c r="G52" s="20"/>
      <c r="H52" s="179"/>
      <c r="I52" s="179"/>
      <c r="N52" s="169"/>
    </row>
    <row r="53" spans="1:14" ht="18" customHeight="1" x14ac:dyDescent="0.25">
      <c r="A53" s="21" t="s">
        <v>25</v>
      </c>
      <c r="B53" s="132" t="s">
        <v>71</v>
      </c>
      <c r="C53" s="35">
        <v>-926.96409000000006</v>
      </c>
      <c r="D53" s="23">
        <v>-2159.1634300000001</v>
      </c>
      <c r="E53" s="24">
        <f t="shared" si="6"/>
        <v>2.3292848701398992</v>
      </c>
      <c r="F53" s="19"/>
      <c r="G53" s="20"/>
      <c r="H53" s="179"/>
      <c r="I53" s="179"/>
      <c r="N53" s="169"/>
    </row>
    <row r="54" spans="1:14" ht="18" customHeight="1" x14ac:dyDescent="0.25">
      <c r="A54" s="21" t="s">
        <v>27</v>
      </c>
      <c r="B54" s="132" t="s">
        <v>72</v>
      </c>
      <c r="C54" s="35">
        <v>215886.3474</v>
      </c>
      <c r="D54" s="23">
        <v>385642.60863000102</v>
      </c>
      <c r="E54" s="24">
        <f t="shared" si="6"/>
        <v>1.786322355602562</v>
      </c>
      <c r="F54" s="19"/>
      <c r="G54" s="20"/>
      <c r="H54" s="179"/>
      <c r="I54" s="179"/>
      <c r="N54" s="169"/>
    </row>
    <row r="55" spans="1:14" ht="18" customHeight="1" x14ac:dyDescent="0.25">
      <c r="A55" s="21" t="s">
        <v>29</v>
      </c>
      <c r="B55" s="132" t="s">
        <v>73</v>
      </c>
      <c r="C55" s="35">
        <v>226.70582999999999</v>
      </c>
      <c r="D55" s="23">
        <v>3025.5967900000001</v>
      </c>
      <c r="E55" s="24">
        <f t="shared" si="6"/>
        <v>13.345915232969528</v>
      </c>
      <c r="F55" s="19"/>
      <c r="G55" s="20"/>
      <c r="H55" s="179"/>
      <c r="I55" s="179"/>
      <c r="N55" s="169"/>
    </row>
    <row r="56" spans="1:14" ht="18" customHeight="1" x14ac:dyDescent="0.25">
      <c r="A56" s="21" t="s">
        <v>31</v>
      </c>
      <c r="B56" s="132" t="s">
        <v>74</v>
      </c>
      <c r="C56" s="35">
        <v>60403.944629999998</v>
      </c>
      <c r="D56" s="23">
        <v>110882.42542</v>
      </c>
      <c r="E56" s="24">
        <f t="shared" si="6"/>
        <v>1.8356818598388283</v>
      </c>
      <c r="F56" s="19"/>
      <c r="G56" s="20"/>
      <c r="H56" s="179"/>
      <c r="I56" s="179"/>
      <c r="N56" s="169"/>
    </row>
    <row r="57" spans="1:14" ht="18" customHeight="1" x14ac:dyDescent="0.25">
      <c r="A57" s="21" t="s">
        <v>33</v>
      </c>
      <c r="B57" s="132" t="s">
        <v>75</v>
      </c>
      <c r="C57" s="35">
        <v>-26688.03314</v>
      </c>
      <c r="D57" s="23">
        <v>1000.3430899999</v>
      </c>
      <c r="E57" s="24" t="str">
        <f t="shared" si="6"/>
        <v>X</v>
      </c>
      <c r="F57" s="19"/>
      <c r="G57" s="20"/>
      <c r="H57" s="179"/>
      <c r="I57" s="179"/>
      <c r="N57" s="169"/>
    </row>
    <row r="58" spans="1:14" ht="18" customHeight="1" x14ac:dyDescent="0.25">
      <c r="A58" s="21" t="s">
        <v>35</v>
      </c>
      <c r="B58" s="132" t="s">
        <v>76</v>
      </c>
      <c r="C58" s="35">
        <v>-13185.4839400001</v>
      </c>
      <c r="D58" s="23">
        <v>11323.7515000001</v>
      </c>
      <c r="E58" s="24" t="str">
        <f t="shared" si="6"/>
        <v>X</v>
      </c>
      <c r="F58" s="19"/>
      <c r="G58" s="20"/>
      <c r="H58" s="179"/>
      <c r="I58" s="179"/>
      <c r="N58" s="169"/>
    </row>
    <row r="59" spans="1:14" ht="18" customHeight="1" x14ac:dyDescent="0.25">
      <c r="A59" s="21" t="s">
        <v>37</v>
      </c>
      <c r="B59" s="132" t="s">
        <v>77</v>
      </c>
      <c r="C59" s="35">
        <v>-1158.9501</v>
      </c>
      <c r="D59" s="23">
        <v>370.59195999999997</v>
      </c>
      <c r="E59" s="24" t="str">
        <f t="shared" si="6"/>
        <v>X</v>
      </c>
      <c r="F59" s="19"/>
      <c r="G59" s="20"/>
      <c r="H59" s="179"/>
      <c r="I59" s="179"/>
      <c r="N59" s="169"/>
    </row>
    <row r="60" spans="1:14" ht="18" customHeight="1" x14ac:dyDescent="0.25">
      <c r="A60" s="21" t="s">
        <v>39</v>
      </c>
      <c r="B60" s="132" t="s">
        <v>78</v>
      </c>
      <c r="C60" s="35">
        <v>28010.980360000001</v>
      </c>
      <c r="D60" s="23">
        <v>46741.121429999999</v>
      </c>
      <c r="E60" s="24">
        <f t="shared" si="6"/>
        <v>1.6686713863377254</v>
      </c>
      <c r="F60" s="19"/>
      <c r="G60" s="20"/>
      <c r="H60" s="179"/>
      <c r="I60" s="179"/>
      <c r="N60" s="169"/>
    </row>
    <row r="61" spans="1:14" ht="18" customHeight="1" x14ac:dyDescent="0.25">
      <c r="A61" s="21" t="s">
        <v>41</v>
      </c>
      <c r="B61" s="132" t="s">
        <v>79</v>
      </c>
      <c r="C61" s="35">
        <v>-10679.135469999999</v>
      </c>
      <c r="D61" s="23">
        <v>-14470.794959999999</v>
      </c>
      <c r="E61" s="24">
        <f t="shared" si="6"/>
        <v>1.355053037827977</v>
      </c>
      <c r="F61" s="19"/>
      <c r="G61" s="20"/>
      <c r="H61" s="179"/>
      <c r="I61" s="179"/>
      <c r="N61" s="169"/>
    </row>
    <row r="62" spans="1:14" ht="18" customHeight="1" x14ac:dyDescent="0.25">
      <c r="A62" s="21" t="s">
        <v>43</v>
      </c>
      <c r="B62" s="132" t="s">
        <v>80</v>
      </c>
      <c r="C62" s="35">
        <v>9125.1524500000996</v>
      </c>
      <c r="D62" s="23">
        <v>37032.670889999899</v>
      </c>
      <c r="E62" s="24">
        <f t="shared" si="6"/>
        <v>4.0583070905297038</v>
      </c>
      <c r="F62" s="19"/>
      <c r="G62" s="20"/>
      <c r="H62" s="179"/>
      <c r="I62" s="179"/>
      <c r="N62" s="169"/>
    </row>
    <row r="63" spans="1:14" ht="18" customHeight="1" x14ac:dyDescent="0.25">
      <c r="A63" s="21" t="s">
        <v>45</v>
      </c>
      <c r="B63" s="132" t="s">
        <v>81</v>
      </c>
      <c r="C63" s="35">
        <v>-1179.6271300000001</v>
      </c>
      <c r="D63" s="23">
        <v>-1670.97279</v>
      </c>
      <c r="E63" s="24">
        <f t="shared" si="6"/>
        <v>1.4165262458824595</v>
      </c>
      <c r="F63" s="19"/>
      <c r="G63" s="20"/>
      <c r="H63" s="179"/>
      <c r="I63" s="179"/>
      <c r="N63" s="169"/>
    </row>
    <row r="64" spans="1:14" ht="18" customHeight="1" x14ac:dyDescent="0.25">
      <c r="A64" s="21" t="s">
        <v>47</v>
      </c>
      <c r="B64" s="132" t="s">
        <v>82</v>
      </c>
      <c r="C64" s="35">
        <v>-6697.4244099999996</v>
      </c>
      <c r="D64" s="23">
        <v>-17555.83841</v>
      </c>
      <c r="E64" s="24">
        <f t="shared" si="6"/>
        <v>2.6212820534095438</v>
      </c>
      <c r="F64" s="19"/>
      <c r="G64" s="20"/>
      <c r="H64" s="179"/>
      <c r="I64" s="179"/>
      <c r="N64" s="169"/>
    </row>
    <row r="65" spans="1:14" ht="18" customHeight="1" x14ac:dyDescent="0.25">
      <c r="A65" s="21" t="s">
        <v>49</v>
      </c>
      <c r="B65" s="132" t="s">
        <v>83</v>
      </c>
      <c r="C65" s="35">
        <v>1091.3255899999999</v>
      </c>
      <c r="D65" s="23">
        <v>-573.74064999999996</v>
      </c>
      <c r="E65" s="24" t="str">
        <f t="shared" si="6"/>
        <v>X</v>
      </c>
      <c r="F65" s="19"/>
      <c r="G65" s="20"/>
      <c r="H65" s="179"/>
      <c r="I65" s="179"/>
      <c r="N65" s="169"/>
    </row>
    <row r="66" spans="1:14" ht="18" customHeight="1" x14ac:dyDescent="0.25">
      <c r="A66" s="21" t="s">
        <v>51</v>
      </c>
      <c r="B66" s="132" t="s">
        <v>85</v>
      </c>
      <c r="C66" s="35">
        <v>10756.80919</v>
      </c>
      <c r="D66" s="23">
        <v>40145.693550000004</v>
      </c>
      <c r="E66" s="24">
        <f t="shared" si="6"/>
        <v>3.7321191480575111</v>
      </c>
      <c r="F66" s="19"/>
      <c r="G66" s="20"/>
      <c r="H66" s="179"/>
      <c r="I66" s="179"/>
      <c r="N66" s="169"/>
    </row>
    <row r="67" spans="1:14" ht="18" customHeight="1" x14ac:dyDescent="0.25">
      <c r="A67" s="21" t="s">
        <v>53</v>
      </c>
      <c r="B67" s="132" t="s">
        <v>86</v>
      </c>
      <c r="C67" s="35">
        <v>662.41661999999997</v>
      </c>
      <c r="D67" s="23">
        <v>5168.0033100000001</v>
      </c>
      <c r="E67" s="24">
        <f t="shared" si="6"/>
        <v>7.8017416139105933</v>
      </c>
      <c r="F67" s="19"/>
      <c r="G67" s="20"/>
      <c r="H67" s="179"/>
      <c r="I67" s="179"/>
      <c r="N67" s="169"/>
    </row>
    <row r="68" spans="1:14" ht="18" customHeight="1" x14ac:dyDescent="0.25">
      <c r="A68" s="21" t="s">
        <v>55</v>
      </c>
      <c r="B68" s="132" t="s">
        <v>87</v>
      </c>
      <c r="C68" s="35">
        <v>321.44279999999998</v>
      </c>
      <c r="D68" s="23">
        <v>2665.0940500000002</v>
      </c>
      <c r="E68" s="24">
        <f t="shared" si="6"/>
        <v>8.2910366945534335</v>
      </c>
      <c r="F68" s="19"/>
      <c r="G68" s="20"/>
      <c r="H68" s="179"/>
      <c r="I68" s="179"/>
      <c r="N68" s="169"/>
    </row>
    <row r="69" spans="1:14" ht="18" customHeight="1" x14ac:dyDescent="0.25">
      <c r="A69" s="21" t="s">
        <v>57</v>
      </c>
      <c r="B69" s="132" t="s">
        <v>88</v>
      </c>
      <c r="C69" s="35">
        <v>14047.538039999999</v>
      </c>
      <c r="D69" s="23">
        <v>7993.5658400001003</v>
      </c>
      <c r="E69" s="24">
        <f t="shared" si="6"/>
        <v>0.56903678190716622</v>
      </c>
      <c r="F69" s="19"/>
      <c r="G69" s="20"/>
      <c r="H69" s="179"/>
      <c r="I69" s="179"/>
      <c r="N69" s="169"/>
    </row>
    <row r="70" spans="1:14" ht="18" customHeight="1" x14ac:dyDescent="0.25">
      <c r="A70" s="21" t="s">
        <v>59</v>
      </c>
      <c r="B70" s="132" t="s">
        <v>89</v>
      </c>
      <c r="C70" s="35">
        <v>1218037.4203300001</v>
      </c>
      <c r="D70" s="23">
        <v>1565992.9677299999</v>
      </c>
      <c r="E70" s="24">
        <f t="shared" si="6"/>
        <v>1.2856690127842945</v>
      </c>
      <c r="F70" s="19"/>
      <c r="G70" s="20"/>
      <c r="H70" s="179"/>
      <c r="I70" s="179"/>
      <c r="N70" s="169"/>
    </row>
    <row r="71" spans="1:14" ht="18" customHeight="1" x14ac:dyDescent="0.25">
      <c r="A71" s="21" t="s">
        <v>61</v>
      </c>
      <c r="B71" s="132" t="s">
        <v>90</v>
      </c>
      <c r="C71" s="35">
        <v>-557.97997999999995</v>
      </c>
      <c r="D71" s="23">
        <v>10574.21977</v>
      </c>
      <c r="E71" s="24" t="str">
        <f t="shared" si="6"/>
        <v>X</v>
      </c>
      <c r="F71" s="19"/>
      <c r="G71" s="20"/>
      <c r="H71" s="179"/>
      <c r="I71" s="179"/>
      <c r="N71" s="169"/>
    </row>
    <row r="72" spans="1:14" ht="18" customHeight="1" x14ac:dyDescent="0.25">
      <c r="A72" s="21" t="s">
        <v>91</v>
      </c>
      <c r="B72" s="132" t="s">
        <v>92</v>
      </c>
      <c r="C72" s="35">
        <v>14757.8713900001</v>
      </c>
      <c r="D72" s="23">
        <v>11849.493189999999</v>
      </c>
      <c r="E72" s="24">
        <f t="shared" si="6"/>
        <v>0.80292698566469334</v>
      </c>
      <c r="F72" s="19"/>
      <c r="G72" s="20"/>
      <c r="H72" s="179"/>
      <c r="I72" s="179"/>
      <c r="N72" s="169"/>
    </row>
    <row r="73" spans="1:14" ht="18" customHeight="1" x14ac:dyDescent="0.25">
      <c r="A73" s="21" t="s">
        <v>93</v>
      </c>
      <c r="B73" s="132" t="s">
        <v>94</v>
      </c>
      <c r="C73" s="35">
        <v>83472.193960000004</v>
      </c>
      <c r="D73" s="23">
        <v>76935.106079999998</v>
      </c>
      <c r="E73" s="24">
        <f t="shared" si="6"/>
        <v>0.92168544314131018</v>
      </c>
      <c r="F73" s="19"/>
      <c r="G73" s="20"/>
      <c r="H73" s="179"/>
      <c r="I73" s="179"/>
      <c r="N73" s="169"/>
    </row>
    <row r="74" spans="1:14" ht="18" customHeight="1" x14ac:dyDescent="0.25">
      <c r="A74" s="21" t="s">
        <v>95</v>
      </c>
      <c r="B74" s="132" t="s">
        <v>96</v>
      </c>
      <c r="C74" s="35">
        <v>-2296.1739600000001</v>
      </c>
      <c r="D74" s="23">
        <v>35.648020000000002</v>
      </c>
      <c r="E74" s="24" t="str">
        <f t="shared" si="6"/>
        <v>X</v>
      </c>
      <c r="F74" s="19"/>
      <c r="G74" s="20"/>
      <c r="H74" s="179"/>
      <c r="I74" s="179"/>
      <c r="N74" s="169"/>
    </row>
    <row r="75" spans="1:14" ht="18" customHeight="1" x14ac:dyDescent="0.25">
      <c r="A75" s="21" t="s">
        <v>97</v>
      </c>
      <c r="B75" s="132" t="s">
        <v>98</v>
      </c>
      <c r="C75" s="35">
        <v>31144.950250000002</v>
      </c>
      <c r="D75" s="23">
        <v>14638.76161</v>
      </c>
      <c r="E75" s="24">
        <f t="shared" si="6"/>
        <v>0.47002038829713649</v>
      </c>
      <c r="F75" s="19"/>
      <c r="G75" s="20"/>
      <c r="H75" s="179"/>
      <c r="I75" s="179"/>
      <c r="N75" s="169"/>
    </row>
    <row r="76" spans="1:14" ht="18" customHeight="1" x14ac:dyDescent="0.25">
      <c r="A76" s="21" t="s">
        <v>99</v>
      </c>
      <c r="B76" s="132" t="s">
        <v>100</v>
      </c>
      <c r="C76" s="35">
        <v>-74727.248219999994</v>
      </c>
      <c r="D76" s="23">
        <v>-9296.7822899999992</v>
      </c>
      <c r="E76" s="24">
        <f t="shared" si="6"/>
        <v>0.12440953616584277</v>
      </c>
      <c r="F76" s="19"/>
      <c r="G76" s="20"/>
      <c r="H76" s="179"/>
      <c r="I76" s="179"/>
      <c r="N76" s="169"/>
    </row>
    <row r="77" spans="1:14" ht="18" customHeight="1" x14ac:dyDescent="0.25">
      <c r="A77" s="21" t="s">
        <v>101</v>
      </c>
      <c r="B77" s="132" t="s">
        <v>102</v>
      </c>
      <c r="C77" s="35">
        <v>6135.4325899999003</v>
      </c>
      <c r="D77" s="23">
        <v>38788.342019999902</v>
      </c>
      <c r="E77" s="24">
        <f t="shared" si="6"/>
        <v>6.3220223596329221</v>
      </c>
      <c r="F77" s="19"/>
      <c r="G77" s="20"/>
      <c r="H77" s="179"/>
      <c r="I77" s="179"/>
      <c r="N77" s="169"/>
    </row>
    <row r="78" spans="1:14" ht="18" customHeight="1" x14ac:dyDescent="0.25">
      <c r="A78" s="21" t="s">
        <v>103</v>
      </c>
      <c r="B78" s="132" t="s">
        <v>104</v>
      </c>
      <c r="C78" s="35">
        <v>309415.40422000003</v>
      </c>
      <c r="D78" s="23">
        <v>380303.89220000099</v>
      </c>
      <c r="E78" s="24">
        <f t="shared" si="6"/>
        <v>1.2291045856579201</v>
      </c>
      <c r="F78" s="19"/>
      <c r="G78" s="20"/>
      <c r="H78" s="179"/>
      <c r="I78" s="179"/>
      <c r="N78" s="169"/>
    </row>
    <row r="79" spans="1:14" ht="18" customHeight="1" thickBot="1" x14ac:dyDescent="0.3">
      <c r="A79" s="21" t="s">
        <v>105</v>
      </c>
      <c r="B79" s="132" t="s">
        <v>106</v>
      </c>
      <c r="C79" s="35">
        <v>662.03431999999998</v>
      </c>
      <c r="D79" s="23">
        <v>2755.3381399999998</v>
      </c>
      <c r="E79" s="24">
        <f t="shared" si="6"/>
        <v>4.1619264391006192</v>
      </c>
      <c r="F79" s="19"/>
      <c r="G79" s="20"/>
      <c r="H79" s="179"/>
      <c r="I79" s="179"/>
      <c r="N79" s="169"/>
    </row>
    <row r="80" spans="1:14" ht="18" customHeight="1" thickBot="1" x14ac:dyDescent="0.3">
      <c r="A80" s="25"/>
      <c r="B80" s="38" t="s">
        <v>10</v>
      </c>
      <c r="C80" s="141">
        <f>SUM(C46:C79)</f>
        <v>2067637.8421800002</v>
      </c>
      <c r="D80" s="141">
        <f>SUM(D46:D79)</f>
        <v>2953242.9191100015</v>
      </c>
      <c r="E80" s="28">
        <f t="shared" ref="E80" si="7">+IF(C80=0,"X",D80/C80)</f>
        <v>1.4283173091842185</v>
      </c>
      <c r="F80" s="19"/>
      <c r="G80" s="20"/>
    </row>
    <row r="81" spans="2:5" ht="18" customHeight="1" x14ac:dyDescent="0.25">
      <c r="C81" s="142"/>
      <c r="D81" s="142"/>
      <c r="E81" s="136"/>
    </row>
    <row r="82" spans="2:5" ht="18" customHeight="1" x14ac:dyDescent="0.25">
      <c r="B82" s="183"/>
      <c r="C82" s="20"/>
      <c r="D82" s="133"/>
    </row>
    <row r="83" spans="2:5" ht="18" customHeight="1" x14ac:dyDescent="0.25">
      <c r="B83" s="183"/>
      <c r="C83" s="20"/>
      <c r="D83" s="20"/>
    </row>
    <row r="84" spans="2:5" ht="18" customHeight="1" x14ac:dyDescent="0.25">
      <c r="B84" s="183"/>
      <c r="C84" s="169"/>
      <c r="D84" s="169"/>
    </row>
    <row r="85" spans="2:5" ht="18" customHeight="1" x14ac:dyDescent="0.25">
      <c r="B85" s="183"/>
      <c r="C85" s="169"/>
      <c r="D85" s="169"/>
    </row>
    <row r="86" spans="2:5" ht="18" customHeight="1" x14ac:dyDescent="0.25"/>
    <row r="87" spans="2:5" ht="18" customHeight="1" x14ac:dyDescent="0.25"/>
    <row r="88" spans="2:5" ht="18" customHeight="1" x14ac:dyDescent="0.25"/>
    <row r="89" spans="2:5" ht="18" customHeight="1" x14ac:dyDescent="0.25"/>
    <row r="90" spans="2:5" ht="18" customHeight="1" x14ac:dyDescent="0.25">
      <c r="C90" s="132" t="s">
        <v>158</v>
      </c>
    </row>
    <row r="91" spans="2:5" ht="18" customHeight="1" x14ac:dyDescent="0.25"/>
    <row r="92" spans="2:5" ht="18" customHeight="1" x14ac:dyDescent="0.25"/>
    <row r="93" spans="2:5" ht="18" customHeight="1" x14ac:dyDescent="0.25"/>
    <row r="94" spans="2:5" ht="18" customHeight="1" x14ac:dyDescent="0.25"/>
    <row r="95" spans="2:5" ht="18" customHeight="1" x14ac:dyDescent="0.25"/>
    <row r="96" spans="2:5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</sheetData>
  <mergeCells count="4">
    <mergeCell ref="A2:E2"/>
    <mergeCell ref="A10:E10"/>
    <mergeCell ref="A42:E42"/>
    <mergeCell ref="C44:D44"/>
  </mergeCells>
  <pageMargins left="0.78740157480314965" right="0.78740157480314965" top="0.98425196850393704" bottom="0.98425196850393704" header="0.51181102362204722" footer="0.51181102362204722"/>
  <pageSetup paperSize="9" scale="74" fitToHeight="5" orientation="portrait" r:id="rId1"/>
  <headerFooter alignWithMargins="0"/>
  <rowBreaks count="1" manualBreakCount="1">
    <brk id="4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8738-55A6-4349-9FDE-EE3D1C512438}">
  <dimension ref="A1:XFD381"/>
  <sheetViews>
    <sheetView view="pageBreakPreview" zoomScale="80" zoomScaleNormal="80" zoomScaleSheetLayoutView="80" workbookViewId="0">
      <selection sqref="A1:N1"/>
    </sheetView>
  </sheetViews>
  <sheetFormatPr defaultColWidth="9.1796875" defaultRowHeight="12.5" x14ac:dyDescent="0.25"/>
  <cols>
    <col min="1" max="1" width="4.26953125" style="128" bestFit="1" customWidth="1"/>
    <col min="2" max="2" width="35.7265625" style="15" bestFit="1" customWidth="1"/>
    <col min="3" max="4" width="13.54296875" style="15" bestFit="1" customWidth="1"/>
    <col min="5" max="5" width="10.7265625" style="15" bestFit="1" customWidth="1"/>
    <col min="6" max="7" width="11.453125" style="15" customWidth="1"/>
    <col min="8" max="8" width="11.54296875" style="15" customWidth="1"/>
    <col min="9" max="10" width="11.453125" style="15" customWidth="1"/>
    <col min="11" max="11" width="10.7265625" style="15" bestFit="1" customWidth="1"/>
    <col min="12" max="13" width="11.453125" style="15" customWidth="1"/>
    <col min="14" max="14" width="10.7265625" style="15" bestFit="1" customWidth="1"/>
    <col min="15" max="15" width="9.81640625" style="15" customWidth="1"/>
    <col min="16" max="16" width="9.1796875" style="15"/>
    <col min="17" max="17" width="11" style="15" customWidth="1"/>
    <col min="18" max="18" width="14.26953125" style="36" bestFit="1" customWidth="1"/>
    <col min="19" max="19" width="13.54296875" style="36" bestFit="1" customWidth="1"/>
    <col min="20" max="20" width="10.81640625" style="15" customWidth="1"/>
    <col min="21" max="21" width="10.7265625" style="15" customWidth="1"/>
    <col min="22" max="22" width="11.453125" style="15" customWidth="1"/>
    <col min="23" max="16384" width="9.1796875" style="15"/>
  </cols>
  <sheetData>
    <row r="1" spans="1:22" s="115" customFormat="1" ht="20.149999999999999" customHeight="1" x14ac:dyDescent="0.25">
      <c r="A1" s="558" t="s">
        <v>159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R1" s="137"/>
      <c r="S1" s="137"/>
    </row>
    <row r="2" spans="1:22" s="115" customFormat="1" ht="20.149999999999999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R2" s="137"/>
      <c r="S2" s="137"/>
    </row>
    <row r="3" spans="1:22" s="115" customFormat="1" ht="20.149999999999999" customHeight="1" thickBot="1" x14ac:dyDescent="0.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R3" s="137"/>
      <c r="S3" s="137"/>
    </row>
    <row r="4" spans="1:22" s="115" customFormat="1" ht="26.25" customHeight="1" thickBot="1" x14ac:dyDescent="0.3">
      <c r="A4" s="184" t="s">
        <v>1</v>
      </c>
      <c r="B4" s="184" t="s">
        <v>2</v>
      </c>
      <c r="C4" s="578" t="s">
        <v>160</v>
      </c>
      <c r="D4" s="579"/>
      <c r="E4" s="185" t="s">
        <v>4</v>
      </c>
      <c r="F4" s="186" t="s">
        <v>161</v>
      </c>
      <c r="G4" s="187"/>
      <c r="H4" s="185" t="s">
        <v>4</v>
      </c>
      <c r="I4" s="578" t="s">
        <v>162</v>
      </c>
      <c r="J4" s="579"/>
      <c r="K4" s="125" t="s">
        <v>4</v>
      </c>
      <c r="L4" s="578" t="s">
        <v>163</v>
      </c>
      <c r="M4" s="579"/>
      <c r="N4" s="184" t="s">
        <v>4</v>
      </c>
      <c r="R4" s="137"/>
      <c r="S4" s="137"/>
    </row>
    <row r="5" spans="1:22" s="115" customFormat="1" ht="20.149999999999999" customHeight="1" thickBot="1" x14ac:dyDescent="0.3">
      <c r="A5" s="188"/>
      <c r="B5" s="188"/>
      <c r="C5" s="34">
        <v>2017</v>
      </c>
      <c r="D5" s="34">
        <v>2018</v>
      </c>
      <c r="E5" s="34" t="s">
        <v>5</v>
      </c>
      <c r="F5" s="34">
        <f>+C5</f>
        <v>2017</v>
      </c>
      <c r="G5" s="34">
        <f t="shared" ref="G5:N5" si="0">+D5</f>
        <v>2018</v>
      </c>
      <c r="H5" s="34" t="str">
        <f t="shared" si="0"/>
        <v>18/17</v>
      </c>
      <c r="I5" s="34">
        <f t="shared" si="0"/>
        <v>2017</v>
      </c>
      <c r="J5" s="34">
        <f t="shared" si="0"/>
        <v>2018</v>
      </c>
      <c r="K5" s="34" t="str">
        <f t="shared" si="0"/>
        <v>18/17</v>
      </c>
      <c r="L5" s="34">
        <f t="shared" si="0"/>
        <v>2017</v>
      </c>
      <c r="M5" s="34">
        <f t="shared" si="0"/>
        <v>2018</v>
      </c>
      <c r="N5" s="34" t="str">
        <f t="shared" si="0"/>
        <v>18/17</v>
      </c>
      <c r="R5" s="137"/>
      <c r="S5" s="137"/>
    </row>
    <row r="6" spans="1:22" ht="20.149999999999999" customHeight="1" x14ac:dyDescent="0.25">
      <c r="A6" s="117" t="s">
        <v>6</v>
      </c>
      <c r="B6" s="189" t="s">
        <v>7</v>
      </c>
      <c r="C6" s="190">
        <f>+C40</f>
        <v>5338797.1204199987</v>
      </c>
      <c r="D6" s="190">
        <f>+D40</f>
        <v>5129746.0716399997</v>
      </c>
      <c r="E6" s="73">
        <f>+D6/C6</f>
        <v>0.9608430430929068</v>
      </c>
      <c r="F6" s="190">
        <f>+F40</f>
        <v>3876903.6656800001</v>
      </c>
      <c r="G6" s="190">
        <f>+G40</f>
        <v>3613570.6668599998</v>
      </c>
      <c r="H6" s="73">
        <f>+G6/F6</f>
        <v>0.93207646577573333</v>
      </c>
      <c r="I6" s="190">
        <f>+I40</f>
        <v>1644672.7233399996</v>
      </c>
      <c r="J6" s="190">
        <f>+J40</f>
        <v>1649235.79116</v>
      </c>
      <c r="K6" s="73">
        <f>+J6/I6</f>
        <v>1.0027744533944321</v>
      </c>
      <c r="L6" s="190">
        <f>+L40</f>
        <v>182779.26860000004</v>
      </c>
      <c r="M6" s="190">
        <f>+M40</f>
        <v>133060.38638000001</v>
      </c>
      <c r="N6" s="73">
        <f>+M6/L6</f>
        <v>0.72798401809558388</v>
      </c>
      <c r="O6" s="19"/>
      <c r="P6" s="20"/>
      <c r="Q6" s="19"/>
      <c r="R6" s="29"/>
      <c r="S6" s="191"/>
      <c r="T6" s="20"/>
      <c r="U6" s="19"/>
      <c r="V6" s="20"/>
    </row>
    <row r="7" spans="1:22" ht="20.149999999999999" customHeight="1" thickBot="1" x14ac:dyDescent="0.3">
      <c r="A7" s="124" t="s">
        <v>8</v>
      </c>
      <c r="B7" s="192" t="s">
        <v>9</v>
      </c>
      <c r="C7" s="193">
        <f>+C80</f>
        <v>8393268.745480001</v>
      </c>
      <c r="D7" s="193">
        <f>+D80</f>
        <v>9150874.0555500016</v>
      </c>
      <c r="E7" s="55">
        <f>+D7/C7</f>
        <v>1.0902634400307973</v>
      </c>
      <c r="F7" s="193">
        <f>+F80</f>
        <v>7978349.403140001</v>
      </c>
      <c r="G7" s="193">
        <f>+G80</f>
        <v>8965347.025150001</v>
      </c>
      <c r="H7" s="55">
        <f>+G7/F7</f>
        <v>1.123709500817494</v>
      </c>
      <c r="I7" s="193">
        <f>+I80</f>
        <v>2008415.2140400002</v>
      </c>
      <c r="J7" s="193">
        <f>+J80</f>
        <v>2030292.0043099998</v>
      </c>
      <c r="K7" s="55">
        <f>+J7/I7</f>
        <v>1.0108925635083164</v>
      </c>
      <c r="L7" s="193">
        <f>+L80</f>
        <v>1593495.8717</v>
      </c>
      <c r="M7" s="193">
        <f>+M80</f>
        <v>1844764.9739100004</v>
      </c>
      <c r="N7" s="55">
        <f>+M7/L7</f>
        <v>1.1576841877487498</v>
      </c>
      <c r="O7" s="19"/>
      <c r="P7" s="20"/>
      <c r="Q7" s="19"/>
      <c r="R7" s="29"/>
      <c r="S7" s="191"/>
      <c r="T7" s="20"/>
      <c r="U7" s="19"/>
      <c r="V7" s="20"/>
    </row>
    <row r="8" spans="1:22" s="115" customFormat="1" ht="20.149999999999999" customHeight="1" thickBot="1" x14ac:dyDescent="0.3">
      <c r="A8" s="125"/>
      <c r="B8" s="194" t="s">
        <v>10</v>
      </c>
      <c r="C8" s="94">
        <f>SUM(C6:C7)</f>
        <v>13732065.865899999</v>
      </c>
      <c r="D8" s="94">
        <f t="shared" ref="D8" si="1">SUM(D6:D7)</f>
        <v>14280620.127190001</v>
      </c>
      <c r="E8" s="127">
        <f>+D8/C8</f>
        <v>1.0399469582105774</v>
      </c>
      <c r="F8" s="94">
        <f>SUM(F6:F7)</f>
        <v>11855253.068820002</v>
      </c>
      <c r="G8" s="94">
        <f t="shared" ref="G8" si="2">SUM(G6:G7)</f>
        <v>12578917.69201</v>
      </c>
      <c r="H8" s="127">
        <f>+G8/F8</f>
        <v>1.0610416849804141</v>
      </c>
      <c r="I8" s="94">
        <f>SUM(I6:I7)</f>
        <v>3653087.93738</v>
      </c>
      <c r="J8" s="94">
        <f t="shared" ref="J8" si="3">SUM(J6:J7)</f>
        <v>3679527.7954699998</v>
      </c>
      <c r="K8" s="127">
        <f>+J8/I8</f>
        <v>1.0072376735910065</v>
      </c>
      <c r="L8" s="94">
        <f>SUM(L6:L7)</f>
        <v>1776275.1403000001</v>
      </c>
      <c r="M8" s="94">
        <f t="shared" ref="M8" si="4">SUM(M6:M7)</f>
        <v>1977825.3602900004</v>
      </c>
      <c r="N8" s="127">
        <f>+M8/L8</f>
        <v>1.1134679056286065</v>
      </c>
      <c r="O8" s="19"/>
      <c r="P8" s="20"/>
      <c r="Q8" s="19"/>
      <c r="R8" s="29"/>
      <c r="S8" s="191"/>
      <c r="T8" s="20"/>
      <c r="U8" s="19"/>
      <c r="V8" s="20"/>
    </row>
    <row r="9" spans="1:22" ht="20.149999999999999" customHeight="1" x14ac:dyDescent="0.25">
      <c r="C9" s="20"/>
      <c r="D9" s="20"/>
      <c r="E9" s="115"/>
      <c r="F9" s="20"/>
      <c r="G9" s="20"/>
      <c r="H9" s="20"/>
      <c r="I9" s="20"/>
      <c r="J9" s="20"/>
      <c r="K9" s="20"/>
      <c r="L9" s="20"/>
      <c r="M9" s="20"/>
      <c r="P9" s="20"/>
      <c r="R9" s="29"/>
      <c r="T9" s="20"/>
      <c r="V9" s="20"/>
    </row>
    <row r="10" spans="1:22" s="115" customFormat="1" ht="20.149999999999999" customHeight="1" x14ac:dyDescent="0.25">
      <c r="A10" s="577" t="s">
        <v>164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P10" s="20"/>
      <c r="R10" s="29"/>
      <c r="S10" s="137"/>
      <c r="T10" s="20"/>
      <c r="V10" s="20"/>
    </row>
    <row r="11" spans="1:22" s="115" customFormat="1" ht="20.149999999999999" customHeight="1" thickBot="1" x14ac:dyDescent="0.3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P11" s="20"/>
      <c r="R11" s="29"/>
      <c r="S11" s="137"/>
      <c r="T11" s="20"/>
      <c r="V11" s="20"/>
    </row>
    <row r="12" spans="1:22" s="115" customFormat="1" ht="27.75" customHeight="1" thickBot="1" x14ac:dyDescent="0.3">
      <c r="A12" s="184" t="s">
        <v>1</v>
      </c>
      <c r="B12" s="184" t="s">
        <v>12</v>
      </c>
      <c r="C12" s="578" t="s">
        <v>160</v>
      </c>
      <c r="D12" s="579"/>
      <c r="E12" s="195" t="s">
        <v>4</v>
      </c>
      <c r="F12" s="186" t="s">
        <v>161</v>
      </c>
      <c r="G12" s="187"/>
      <c r="H12" s="195" t="s">
        <v>4</v>
      </c>
      <c r="I12" s="578" t="s">
        <v>162</v>
      </c>
      <c r="J12" s="579"/>
      <c r="K12" s="195" t="s">
        <v>4</v>
      </c>
      <c r="L12" s="578" t="s">
        <v>163</v>
      </c>
      <c r="M12" s="579"/>
      <c r="N12" s="195" t="s">
        <v>4</v>
      </c>
      <c r="P12" s="20"/>
      <c r="R12" s="29"/>
      <c r="S12" s="137"/>
      <c r="T12" s="20"/>
      <c r="V12" s="20"/>
    </row>
    <row r="13" spans="1:22" s="115" customFormat="1" ht="20.149999999999999" customHeight="1" thickBot="1" x14ac:dyDescent="0.3">
      <c r="A13" s="188"/>
      <c r="B13" s="188"/>
      <c r="C13" s="34">
        <f>+C5</f>
        <v>2017</v>
      </c>
      <c r="D13" s="34">
        <f t="shared" ref="D13:N13" si="5">+D5</f>
        <v>2018</v>
      </c>
      <c r="E13" s="34" t="str">
        <f t="shared" si="5"/>
        <v>18/17</v>
      </c>
      <c r="F13" s="34">
        <f t="shared" si="5"/>
        <v>2017</v>
      </c>
      <c r="G13" s="34">
        <f t="shared" si="5"/>
        <v>2018</v>
      </c>
      <c r="H13" s="34" t="str">
        <f t="shared" si="5"/>
        <v>18/17</v>
      </c>
      <c r="I13" s="34">
        <f t="shared" si="5"/>
        <v>2017</v>
      </c>
      <c r="J13" s="34">
        <f t="shared" si="5"/>
        <v>2018</v>
      </c>
      <c r="K13" s="34" t="str">
        <f t="shared" si="5"/>
        <v>18/17</v>
      </c>
      <c r="L13" s="34">
        <f t="shared" si="5"/>
        <v>2017</v>
      </c>
      <c r="M13" s="34">
        <f t="shared" si="5"/>
        <v>2018</v>
      </c>
      <c r="N13" s="34" t="str">
        <f t="shared" si="5"/>
        <v>18/17</v>
      </c>
      <c r="P13" s="20"/>
      <c r="R13" s="29"/>
      <c r="S13" s="137"/>
      <c r="T13" s="20"/>
      <c r="V13" s="20"/>
    </row>
    <row r="14" spans="1:22" s="115" customFormat="1" ht="20.149999999999999" customHeight="1" x14ac:dyDescent="0.25">
      <c r="A14" s="8" t="s">
        <v>6</v>
      </c>
      <c r="B14" s="15" t="s">
        <v>13</v>
      </c>
      <c r="C14" s="23">
        <f>+F14+I14-L14</f>
        <v>169759.23976999999</v>
      </c>
      <c r="D14" s="23">
        <f>+G14+J14-M14</f>
        <v>160650.51714000001</v>
      </c>
      <c r="E14" s="24">
        <f t="shared" ref="E14:E39" si="6">+IFERROR(IF(D14/C14&gt;0,D14/C14,"X"),"X")</f>
        <v>0.94634328804522794</v>
      </c>
      <c r="F14" s="23">
        <v>108569.27563</v>
      </c>
      <c r="G14" s="23">
        <v>88554.249190000002</v>
      </c>
      <c r="H14" s="24">
        <f t="shared" ref="H14:H39" si="7">+IFERROR(IF(G14/F14&gt;0,G14/F14,"X"),"X")</f>
        <v>0.81564741660236861</v>
      </c>
      <c r="I14" s="23">
        <v>62125.041879999997</v>
      </c>
      <c r="J14" s="23">
        <v>71911.058619999996</v>
      </c>
      <c r="K14" s="24">
        <f t="shared" ref="K14:K39" si="8">+IFERROR(IF(J14/I14&gt;0,J14/I14,"X"),"X")</f>
        <v>1.1575212900283038</v>
      </c>
      <c r="L14" s="23">
        <v>935.07773999999995</v>
      </c>
      <c r="M14" s="23">
        <v>-185.20932999999999</v>
      </c>
      <c r="N14" s="24" t="str">
        <f t="shared" ref="N14:N39" si="9">+IFERROR(IF(M14/L14&gt;0,M14/L14,"X"),"X")</f>
        <v>X</v>
      </c>
      <c r="O14" s="19"/>
      <c r="P14" s="20"/>
      <c r="Q14" s="19"/>
      <c r="R14" s="29"/>
      <c r="S14" s="191"/>
      <c r="T14" s="20"/>
      <c r="U14" s="19"/>
      <c r="V14" s="20"/>
    </row>
    <row r="15" spans="1:22" ht="20.149999999999999" customHeight="1" x14ac:dyDescent="0.25">
      <c r="A15" s="21" t="s">
        <v>8</v>
      </c>
      <c r="B15" s="15" t="s">
        <v>14</v>
      </c>
      <c r="C15" s="23">
        <f t="shared" ref="C15:D39" si="10">+F15+I15-L15</f>
        <v>173705.94885999997</v>
      </c>
      <c r="D15" s="23">
        <f t="shared" si="10"/>
        <v>185337.61042000001</v>
      </c>
      <c r="E15" s="24">
        <f t="shared" si="6"/>
        <v>1.0669617916734371</v>
      </c>
      <c r="F15" s="23">
        <v>144341.88790999999</v>
      </c>
      <c r="G15" s="23">
        <v>150935.40497999999</v>
      </c>
      <c r="H15" s="24">
        <f t="shared" si="7"/>
        <v>1.0456798588786034</v>
      </c>
      <c r="I15" s="23">
        <v>31914.140490000002</v>
      </c>
      <c r="J15" s="23">
        <v>36559.04782</v>
      </c>
      <c r="K15" s="24">
        <f t="shared" si="8"/>
        <v>1.1455438642145301</v>
      </c>
      <c r="L15" s="23">
        <v>2550.0795400000002</v>
      </c>
      <c r="M15" s="23">
        <v>2156.84238</v>
      </c>
      <c r="N15" s="24">
        <f t="shared" si="9"/>
        <v>0.84579415903238842</v>
      </c>
      <c r="O15" s="19"/>
      <c r="P15" s="20"/>
      <c r="Q15" s="19"/>
      <c r="R15" s="29"/>
      <c r="S15" s="191"/>
      <c r="T15" s="20"/>
      <c r="U15" s="19"/>
      <c r="V15" s="20"/>
    </row>
    <row r="16" spans="1:22" ht="20.149999999999999" customHeight="1" x14ac:dyDescent="0.25">
      <c r="A16" s="21" t="s">
        <v>15</v>
      </c>
      <c r="B16" s="15" t="s">
        <v>16</v>
      </c>
      <c r="C16" s="23">
        <f t="shared" si="10"/>
        <v>376855.03321000002</v>
      </c>
      <c r="D16" s="23">
        <f t="shared" si="10"/>
        <v>390997.34880000004</v>
      </c>
      <c r="E16" s="24">
        <f t="shared" si="6"/>
        <v>1.0375272036823755</v>
      </c>
      <c r="F16" s="23">
        <v>257976.96603000001</v>
      </c>
      <c r="G16" s="23">
        <v>274310.35696</v>
      </c>
      <c r="H16" s="24">
        <f t="shared" si="7"/>
        <v>1.0633133693343018</v>
      </c>
      <c r="I16" s="23">
        <v>120905.11840000001</v>
      </c>
      <c r="J16" s="23">
        <v>117840.64623</v>
      </c>
      <c r="K16" s="24">
        <f t="shared" si="8"/>
        <v>0.97465390869672219</v>
      </c>
      <c r="L16" s="23">
        <v>2027.0512200000001</v>
      </c>
      <c r="M16" s="23">
        <v>1153.6543899999999</v>
      </c>
      <c r="N16" s="24">
        <f t="shared" si="9"/>
        <v>0.56912937306043998</v>
      </c>
      <c r="O16" s="19"/>
      <c r="P16" s="20"/>
      <c r="Q16" s="19"/>
      <c r="R16" s="29"/>
      <c r="S16" s="191"/>
      <c r="T16" s="20"/>
      <c r="U16" s="19"/>
      <c r="V16" s="20"/>
    </row>
    <row r="17" spans="1:22" ht="20.149999999999999" customHeight="1" x14ac:dyDescent="0.25">
      <c r="A17" s="21" t="s">
        <v>17</v>
      </c>
      <c r="B17" s="15" t="s">
        <v>18</v>
      </c>
      <c r="C17" s="23">
        <f t="shared" si="10"/>
        <v>416337.88767999999</v>
      </c>
      <c r="D17" s="23">
        <f t="shared" si="10"/>
        <v>342786.74885000003</v>
      </c>
      <c r="E17" s="24">
        <f t="shared" si="6"/>
        <v>0.8233378680958966</v>
      </c>
      <c r="F17" s="23">
        <v>335965.72904000001</v>
      </c>
      <c r="G17" s="23">
        <v>263618.24718000001</v>
      </c>
      <c r="H17" s="24">
        <f t="shared" si="7"/>
        <v>0.78465814930966871</v>
      </c>
      <c r="I17" s="23">
        <v>82359.407709999999</v>
      </c>
      <c r="J17" s="23">
        <v>82785.67121</v>
      </c>
      <c r="K17" s="24">
        <f t="shared" si="8"/>
        <v>1.0051756503822968</v>
      </c>
      <c r="L17" s="23">
        <v>1987.2490700000001</v>
      </c>
      <c r="M17" s="23">
        <v>3617.1695399999999</v>
      </c>
      <c r="N17" s="24">
        <f t="shared" si="9"/>
        <v>1.8201893233242272</v>
      </c>
      <c r="O17" s="19"/>
      <c r="P17" s="20"/>
      <c r="Q17" s="19"/>
      <c r="R17" s="29"/>
      <c r="S17" s="191"/>
      <c r="T17" s="20"/>
      <c r="U17" s="19"/>
      <c r="V17" s="20"/>
    </row>
    <row r="18" spans="1:22" ht="20.149999999999999" customHeight="1" x14ac:dyDescent="0.25">
      <c r="A18" s="21" t="s">
        <v>19</v>
      </c>
      <c r="B18" s="15" t="s">
        <v>20</v>
      </c>
      <c r="C18" s="23">
        <f t="shared" si="10"/>
        <v>213995.79665999999</v>
      </c>
      <c r="D18" s="23">
        <f t="shared" si="10"/>
        <v>216822.01123</v>
      </c>
      <c r="E18" s="24">
        <f t="shared" si="6"/>
        <v>1.0132068695465564</v>
      </c>
      <c r="F18" s="23">
        <v>194060.50401999999</v>
      </c>
      <c r="G18" s="23">
        <v>193292.88159999999</v>
      </c>
      <c r="H18" s="24">
        <f t="shared" si="7"/>
        <v>0.99604441705499802</v>
      </c>
      <c r="I18" s="23">
        <v>19943.043750000001</v>
      </c>
      <c r="J18" s="23">
        <v>23529.129629999999</v>
      </c>
      <c r="K18" s="24">
        <f t="shared" si="8"/>
        <v>1.1798163773270567</v>
      </c>
      <c r="L18" s="23">
        <v>7.7511099999999997</v>
      </c>
      <c r="M18" s="23">
        <v>0</v>
      </c>
      <c r="N18" s="24" t="str">
        <f t="shared" si="9"/>
        <v>X</v>
      </c>
      <c r="O18" s="19"/>
      <c r="P18" s="20"/>
      <c r="Q18" s="19"/>
      <c r="R18" s="29"/>
      <c r="S18" s="191"/>
      <c r="T18" s="20"/>
      <c r="U18" s="19"/>
      <c r="V18" s="20"/>
    </row>
    <row r="19" spans="1:22" ht="20.149999999999999" customHeight="1" x14ac:dyDescent="0.25">
      <c r="A19" s="21" t="s">
        <v>21</v>
      </c>
      <c r="B19" s="15" t="s">
        <v>22</v>
      </c>
      <c r="C19" s="23">
        <f t="shared" si="10"/>
        <v>140311.12086999998</v>
      </c>
      <c r="D19" s="23">
        <f t="shared" si="10"/>
        <v>132070.15004000001</v>
      </c>
      <c r="E19" s="24">
        <f t="shared" si="6"/>
        <v>0.94126644574641138</v>
      </c>
      <c r="F19" s="23">
        <v>78982.859070000006</v>
      </c>
      <c r="G19" s="23">
        <v>72592.500119999997</v>
      </c>
      <c r="H19" s="24">
        <f t="shared" si="7"/>
        <v>0.9190918254258631</v>
      </c>
      <c r="I19" s="23">
        <v>77247.091629999995</v>
      </c>
      <c r="J19" s="23">
        <v>77666.296140000006</v>
      </c>
      <c r="K19" s="24">
        <f t="shared" si="8"/>
        <v>1.0054267999112241</v>
      </c>
      <c r="L19" s="23">
        <v>15918.829830000001</v>
      </c>
      <c r="M19" s="23">
        <v>18188.646219999999</v>
      </c>
      <c r="N19" s="24">
        <f t="shared" si="9"/>
        <v>1.142586886991052</v>
      </c>
      <c r="O19" s="19"/>
      <c r="P19" s="20"/>
      <c r="Q19" s="19"/>
      <c r="R19" s="29"/>
      <c r="S19" s="191"/>
      <c r="T19" s="20"/>
      <c r="U19" s="19"/>
      <c r="V19" s="20"/>
    </row>
    <row r="20" spans="1:22" ht="20.149999999999999" customHeight="1" x14ac:dyDescent="0.25">
      <c r="A20" s="21" t="s">
        <v>23</v>
      </c>
      <c r="B20" s="15" t="s">
        <v>24</v>
      </c>
      <c r="C20" s="23">
        <f t="shared" si="10"/>
        <v>29721.878500000003</v>
      </c>
      <c r="D20" s="23">
        <f t="shared" si="10"/>
        <v>34378.16433</v>
      </c>
      <c r="E20" s="24">
        <f t="shared" si="6"/>
        <v>1.1566618957142967</v>
      </c>
      <c r="F20" s="23">
        <v>19951.3194</v>
      </c>
      <c r="G20" s="23">
        <v>22536.952560000002</v>
      </c>
      <c r="H20" s="24">
        <f t="shared" si="7"/>
        <v>1.1295971012323125</v>
      </c>
      <c r="I20" s="23">
        <v>9775.5958900000005</v>
      </c>
      <c r="J20" s="23">
        <v>11903.255740000001</v>
      </c>
      <c r="K20" s="24">
        <f t="shared" si="8"/>
        <v>1.2176501436783513</v>
      </c>
      <c r="L20" s="23">
        <v>5.0367899999999999</v>
      </c>
      <c r="M20" s="23">
        <v>62.043970000000002</v>
      </c>
      <c r="N20" s="24">
        <f t="shared" si="9"/>
        <v>12.318157000788201</v>
      </c>
      <c r="O20" s="19"/>
      <c r="P20" s="20"/>
      <c r="Q20" s="19"/>
      <c r="R20" s="29"/>
      <c r="S20" s="191"/>
      <c r="T20" s="20"/>
      <c r="U20" s="19"/>
      <c r="V20" s="20"/>
    </row>
    <row r="21" spans="1:22" ht="20.149999999999999" customHeight="1" x14ac:dyDescent="0.25">
      <c r="A21" s="21" t="s">
        <v>25</v>
      </c>
      <c r="B21" s="15" t="s">
        <v>26</v>
      </c>
      <c r="C21" s="23">
        <f t="shared" si="10"/>
        <v>182864.54098999998</v>
      </c>
      <c r="D21" s="23">
        <f t="shared" si="10"/>
        <v>184661.85329</v>
      </c>
      <c r="E21" s="24">
        <f t="shared" si="6"/>
        <v>1.0098286539876438</v>
      </c>
      <c r="F21" s="23">
        <v>158514.69902999999</v>
      </c>
      <c r="G21" s="23">
        <v>159167.66060999999</v>
      </c>
      <c r="H21" s="24">
        <f t="shared" si="7"/>
        <v>1.0041192494071254</v>
      </c>
      <c r="I21" s="23">
        <v>25771.390899999999</v>
      </c>
      <c r="J21" s="23">
        <v>28010.182840000001</v>
      </c>
      <c r="K21" s="24">
        <f t="shared" si="8"/>
        <v>1.086871211130479</v>
      </c>
      <c r="L21" s="23">
        <v>1421.5489399999999</v>
      </c>
      <c r="M21" s="23">
        <v>2515.9901599999998</v>
      </c>
      <c r="N21" s="24">
        <f t="shared" si="9"/>
        <v>1.7698934515754343</v>
      </c>
      <c r="O21" s="19"/>
      <c r="P21" s="20"/>
      <c r="Q21" s="19"/>
      <c r="R21" s="29"/>
      <c r="S21" s="191"/>
      <c r="T21" s="20"/>
      <c r="U21" s="19"/>
      <c r="V21" s="20"/>
    </row>
    <row r="22" spans="1:22" ht="20.149999999999999" customHeight="1" x14ac:dyDescent="0.25">
      <c r="A22" s="21" t="s">
        <v>27</v>
      </c>
      <c r="B22" s="15" t="s">
        <v>28</v>
      </c>
      <c r="C22" s="23">
        <f t="shared" si="10"/>
        <v>391620.17009999999</v>
      </c>
      <c r="D22" s="23">
        <f t="shared" si="10"/>
        <v>287450.30368999997</v>
      </c>
      <c r="E22" s="24">
        <f t="shared" si="6"/>
        <v>0.73400280587335354</v>
      </c>
      <c r="F22" s="23">
        <v>351511.26192999998</v>
      </c>
      <c r="G22" s="23">
        <v>252354.75610999999</v>
      </c>
      <c r="H22" s="24">
        <f t="shared" si="7"/>
        <v>0.71791371555046779</v>
      </c>
      <c r="I22" s="23">
        <v>40233.554689999997</v>
      </c>
      <c r="J22" s="23">
        <v>35630.445630000002</v>
      </c>
      <c r="K22" s="24">
        <f t="shared" si="8"/>
        <v>0.8855902965704372</v>
      </c>
      <c r="L22" s="23">
        <v>124.64652</v>
      </c>
      <c r="M22" s="23">
        <v>534.89805000000001</v>
      </c>
      <c r="N22" s="24">
        <f t="shared" si="9"/>
        <v>4.2913195651190268</v>
      </c>
      <c r="O22" s="19"/>
      <c r="P22" s="20"/>
      <c r="Q22" s="19"/>
      <c r="R22" s="29"/>
      <c r="S22" s="191"/>
      <c r="T22" s="20"/>
      <c r="U22" s="19"/>
      <c r="V22" s="20"/>
    </row>
    <row r="23" spans="1:22" ht="20.149999999999999" customHeight="1" x14ac:dyDescent="0.25">
      <c r="A23" s="21" t="s">
        <v>29</v>
      </c>
      <c r="B23" s="15" t="s">
        <v>30</v>
      </c>
      <c r="C23" s="23">
        <f t="shared" si="10"/>
        <v>188481.00539000001</v>
      </c>
      <c r="D23" s="23">
        <f t="shared" si="10"/>
        <v>182756.43653000001</v>
      </c>
      <c r="E23" s="24">
        <f t="shared" si="6"/>
        <v>0.96962787391676486</v>
      </c>
      <c r="F23" s="23">
        <v>157437.70116</v>
      </c>
      <c r="G23" s="23">
        <v>165256.47169999999</v>
      </c>
      <c r="H23" s="24">
        <f t="shared" si="7"/>
        <v>1.0496626315195874</v>
      </c>
      <c r="I23" s="23">
        <v>48189.971619999997</v>
      </c>
      <c r="J23" s="23">
        <v>43976.424850000003</v>
      </c>
      <c r="K23" s="24">
        <f t="shared" si="8"/>
        <v>0.91256382545261205</v>
      </c>
      <c r="L23" s="23">
        <v>17146.667389999999</v>
      </c>
      <c r="M23" s="23">
        <v>26476.460019999999</v>
      </c>
      <c r="N23" s="24">
        <f t="shared" si="9"/>
        <v>1.5441169655767144</v>
      </c>
      <c r="O23" s="19"/>
      <c r="P23" s="20"/>
      <c r="Q23" s="19"/>
      <c r="R23" s="29"/>
      <c r="S23" s="191"/>
      <c r="T23" s="20"/>
      <c r="U23" s="19"/>
      <c r="V23" s="20"/>
    </row>
    <row r="24" spans="1:22" ht="20.149999999999999" customHeight="1" x14ac:dyDescent="0.25">
      <c r="A24" s="21" t="s">
        <v>31</v>
      </c>
      <c r="B24" s="15" t="s">
        <v>32</v>
      </c>
      <c r="C24" s="23">
        <f t="shared" si="10"/>
        <v>5084.9898199999998</v>
      </c>
      <c r="D24" s="23">
        <f t="shared" si="10"/>
        <v>4751.599619999999</v>
      </c>
      <c r="E24" s="24">
        <f t="shared" si="6"/>
        <v>0.93443640758360447</v>
      </c>
      <c r="F24" s="23">
        <v>3395.4215899999999</v>
      </c>
      <c r="G24" s="23">
        <v>3419.1687499999998</v>
      </c>
      <c r="H24" s="24">
        <f t="shared" si="7"/>
        <v>1.0069938767162048</v>
      </c>
      <c r="I24" s="23">
        <v>1802.52225</v>
      </c>
      <c r="J24" s="23">
        <v>1419.4386300000001</v>
      </c>
      <c r="K24" s="24">
        <f t="shared" si="8"/>
        <v>0.78747356932764634</v>
      </c>
      <c r="L24" s="23">
        <v>112.95402</v>
      </c>
      <c r="M24" s="23">
        <v>87.007760000000005</v>
      </c>
      <c r="N24" s="24">
        <f t="shared" si="9"/>
        <v>0.77029361150669984</v>
      </c>
      <c r="O24" s="19"/>
      <c r="P24" s="20"/>
      <c r="Q24" s="19"/>
      <c r="R24" s="29"/>
      <c r="S24" s="191"/>
      <c r="T24" s="20"/>
      <c r="U24" s="19"/>
      <c r="V24" s="20"/>
    </row>
    <row r="25" spans="1:22" ht="20.149999999999999" customHeight="1" x14ac:dyDescent="0.25">
      <c r="A25" s="21" t="s">
        <v>33</v>
      </c>
      <c r="B25" s="15" t="s">
        <v>34</v>
      </c>
      <c r="C25" s="23">
        <f t="shared" si="10"/>
        <v>11191.9324</v>
      </c>
      <c r="D25" s="23">
        <f t="shared" si="10"/>
        <v>11124.41842</v>
      </c>
      <c r="E25" s="24">
        <f t="shared" si="6"/>
        <v>0.99396762081943957</v>
      </c>
      <c r="F25" s="23">
        <v>7124.5055000000002</v>
      </c>
      <c r="G25" s="23">
        <v>6659.0127499999999</v>
      </c>
      <c r="H25" s="24">
        <f t="shared" si="7"/>
        <v>0.93466314960385666</v>
      </c>
      <c r="I25" s="23">
        <v>4953.4204600000003</v>
      </c>
      <c r="J25" s="23">
        <v>5084.60977</v>
      </c>
      <c r="K25" s="24">
        <f t="shared" si="8"/>
        <v>1.0264845900038939</v>
      </c>
      <c r="L25" s="23">
        <v>885.99356</v>
      </c>
      <c r="M25" s="23">
        <v>619.20410000000004</v>
      </c>
      <c r="N25" s="24">
        <f t="shared" si="9"/>
        <v>0.69888103927075951</v>
      </c>
      <c r="O25" s="19"/>
      <c r="P25" s="20"/>
      <c r="Q25" s="19"/>
      <c r="R25" s="29"/>
      <c r="S25" s="191"/>
      <c r="T25" s="20"/>
      <c r="U25" s="19"/>
      <c r="V25" s="20"/>
    </row>
    <row r="26" spans="1:22" ht="20.149999999999999" customHeight="1" x14ac:dyDescent="0.25">
      <c r="A26" s="21" t="s">
        <v>35</v>
      </c>
      <c r="B26" s="15" t="s">
        <v>36</v>
      </c>
      <c r="C26" s="23">
        <f t="shared" si="10"/>
        <v>470987.11894999997</v>
      </c>
      <c r="D26" s="23">
        <f t="shared" si="10"/>
        <v>403298.73132999998</v>
      </c>
      <c r="E26" s="24">
        <f t="shared" si="6"/>
        <v>0.8562839939850122</v>
      </c>
      <c r="F26" s="23">
        <v>460632.49812</v>
      </c>
      <c r="G26" s="23">
        <v>347822.71587999997</v>
      </c>
      <c r="H26" s="24">
        <f t="shared" si="7"/>
        <v>0.75509808209274065</v>
      </c>
      <c r="I26" s="23">
        <v>141241.02364999999</v>
      </c>
      <c r="J26" s="23">
        <v>123774.88211999999</v>
      </c>
      <c r="K26" s="24">
        <f t="shared" si="8"/>
        <v>0.87633804203174226</v>
      </c>
      <c r="L26" s="23">
        <v>130886.40282</v>
      </c>
      <c r="M26" s="23">
        <v>68298.866670000003</v>
      </c>
      <c r="N26" s="24">
        <f t="shared" si="9"/>
        <v>0.5218178909227662</v>
      </c>
      <c r="O26" s="19"/>
      <c r="P26" s="20"/>
      <c r="Q26" s="19"/>
      <c r="R26" s="29"/>
      <c r="S26" s="191"/>
      <c r="T26" s="20"/>
      <c r="U26" s="19"/>
      <c r="V26" s="20"/>
    </row>
    <row r="27" spans="1:22" ht="20.149999999999999" customHeight="1" x14ac:dyDescent="0.25">
      <c r="A27" s="21" t="s">
        <v>37</v>
      </c>
      <c r="B27" s="15" t="s">
        <v>38</v>
      </c>
      <c r="C27" s="23">
        <f t="shared" si="10"/>
        <v>353336.83901</v>
      </c>
      <c r="D27" s="23">
        <f t="shared" si="10"/>
        <v>409651.55326000002</v>
      </c>
      <c r="E27" s="24">
        <f t="shared" si="6"/>
        <v>1.1593796854236482</v>
      </c>
      <c r="F27" s="23">
        <v>263085.53868</v>
      </c>
      <c r="G27" s="23">
        <v>315937.16713000002</v>
      </c>
      <c r="H27" s="24">
        <f t="shared" si="7"/>
        <v>1.2008914238128658</v>
      </c>
      <c r="I27" s="23">
        <v>90317.35067</v>
      </c>
      <c r="J27" s="23">
        <v>94594.205459999997</v>
      </c>
      <c r="K27" s="24">
        <f t="shared" si="8"/>
        <v>1.0473536342493781</v>
      </c>
      <c r="L27" s="23">
        <v>66.050340000000006</v>
      </c>
      <c r="M27" s="23">
        <v>879.81933000000004</v>
      </c>
      <c r="N27" s="24">
        <f t="shared" si="9"/>
        <v>13.320436049231541</v>
      </c>
      <c r="O27" s="19"/>
      <c r="P27" s="20"/>
      <c r="Q27" s="19"/>
      <c r="R27" s="29"/>
      <c r="S27" s="191"/>
      <c r="T27" s="20"/>
      <c r="U27" s="19"/>
      <c r="V27" s="20"/>
    </row>
    <row r="28" spans="1:22" ht="20.149999999999999" customHeight="1" x14ac:dyDescent="0.25">
      <c r="A28" s="21" t="s">
        <v>39</v>
      </c>
      <c r="B28" s="15" t="s">
        <v>40</v>
      </c>
      <c r="C28" s="23">
        <f t="shared" si="10"/>
        <v>195376.42837000001</v>
      </c>
      <c r="D28" s="23">
        <f t="shared" si="10"/>
        <v>132712.95229000002</v>
      </c>
      <c r="E28" s="24">
        <f t="shared" si="6"/>
        <v>0.67926798231090013</v>
      </c>
      <c r="F28" s="23">
        <v>167353.478</v>
      </c>
      <c r="G28" s="23">
        <v>106559.93481000001</v>
      </c>
      <c r="H28" s="24">
        <f t="shared" si="7"/>
        <v>0.63673570506852573</v>
      </c>
      <c r="I28" s="23">
        <v>28022.950369999999</v>
      </c>
      <c r="J28" s="23">
        <v>26153.017479999999</v>
      </c>
      <c r="K28" s="24">
        <f t="shared" si="8"/>
        <v>0.93327137702096286</v>
      </c>
      <c r="L28" s="23">
        <v>0</v>
      </c>
      <c r="M28" s="23">
        <v>0</v>
      </c>
      <c r="N28" s="24" t="str">
        <f t="shared" si="9"/>
        <v>X</v>
      </c>
      <c r="O28" s="19"/>
      <c r="P28" s="20"/>
      <c r="Q28" s="19"/>
      <c r="R28" s="29"/>
      <c r="S28" s="191"/>
      <c r="T28" s="20"/>
      <c r="U28" s="19"/>
      <c r="V28" s="20"/>
    </row>
    <row r="29" spans="1:22" ht="20.149999999999999" customHeight="1" x14ac:dyDescent="0.25">
      <c r="A29" s="21" t="s">
        <v>41</v>
      </c>
      <c r="B29" s="15" t="s">
        <v>42</v>
      </c>
      <c r="C29" s="23">
        <f t="shared" si="10"/>
        <v>295177.78844999999</v>
      </c>
      <c r="D29" s="23">
        <f t="shared" si="10"/>
        <v>325641.75874000002</v>
      </c>
      <c r="E29" s="24">
        <f t="shared" si="6"/>
        <v>1.1032054967616924</v>
      </c>
      <c r="F29" s="23">
        <v>271268.16845</v>
      </c>
      <c r="G29" s="23">
        <v>309753.47268000001</v>
      </c>
      <c r="H29" s="24">
        <f t="shared" si="7"/>
        <v>1.1418718032782884</v>
      </c>
      <c r="I29" s="23">
        <v>23908.692940000001</v>
      </c>
      <c r="J29" s="23">
        <v>16410.192510000001</v>
      </c>
      <c r="K29" s="24">
        <f t="shared" si="8"/>
        <v>0.68636928631699601</v>
      </c>
      <c r="L29" s="23">
        <v>-0.92706</v>
      </c>
      <c r="M29" s="23">
        <v>521.90644999999995</v>
      </c>
      <c r="N29" s="24" t="str">
        <f t="shared" si="9"/>
        <v>X</v>
      </c>
      <c r="O29" s="19"/>
      <c r="P29" s="20"/>
      <c r="Q29" s="19"/>
      <c r="R29" s="29"/>
      <c r="S29" s="191"/>
      <c r="T29" s="20"/>
      <c r="U29" s="19"/>
      <c r="V29" s="20"/>
    </row>
    <row r="30" spans="1:22" ht="20.149999999999999" customHeight="1" x14ac:dyDescent="0.25">
      <c r="A30" s="21" t="s">
        <v>43</v>
      </c>
      <c r="B30" s="15" t="s">
        <v>44</v>
      </c>
      <c r="C30" s="23">
        <f t="shared" si="10"/>
        <v>15483.518090000001</v>
      </c>
      <c r="D30" s="23">
        <f t="shared" si="10"/>
        <v>19225.756570000001</v>
      </c>
      <c r="E30" s="24">
        <f t="shared" si="6"/>
        <v>1.2416917433265322</v>
      </c>
      <c r="F30" s="23">
        <v>8723.7392400000008</v>
      </c>
      <c r="G30" s="23">
        <v>12665.92929</v>
      </c>
      <c r="H30" s="24">
        <f t="shared" si="7"/>
        <v>1.4518922381270074</v>
      </c>
      <c r="I30" s="23">
        <v>6762.9512299999997</v>
      </c>
      <c r="J30" s="23">
        <v>6578.3938200000002</v>
      </c>
      <c r="K30" s="24">
        <f t="shared" si="8"/>
        <v>0.97271052182347328</v>
      </c>
      <c r="L30" s="23">
        <v>3.17238</v>
      </c>
      <c r="M30" s="23">
        <v>18.56654</v>
      </c>
      <c r="N30" s="24">
        <f t="shared" si="9"/>
        <v>5.8525586468203681</v>
      </c>
      <c r="O30" s="19"/>
      <c r="P30" s="20"/>
      <c r="Q30" s="19"/>
      <c r="R30" s="29"/>
      <c r="S30" s="191"/>
      <c r="T30" s="20"/>
      <c r="U30" s="19"/>
      <c r="V30" s="20"/>
    </row>
    <row r="31" spans="1:22" ht="20.149999999999999" customHeight="1" x14ac:dyDescent="0.25">
      <c r="A31" s="21" t="s">
        <v>45</v>
      </c>
      <c r="B31" s="15" t="s">
        <v>46</v>
      </c>
      <c r="C31" s="23">
        <f t="shared" si="10"/>
        <v>1123054.6681499998</v>
      </c>
      <c r="D31" s="23">
        <f t="shared" si="10"/>
        <v>1153992.4783600001</v>
      </c>
      <c r="E31" s="24">
        <f t="shared" si="6"/>
        <v>1.027547911145736</v>
      </c>
      <c r="F31" s="23">
        <v>467824.60476999998</v>
      </c>
      <c r="G31" s="23">
        <v>475871.71084999997</v>
      </c>
      <c r="H31" s="24">
        <f t="shared" si="7"/>
        <v>1.0172011176794693</v>
      </c>
      <c r="I31" s="23">
        <v>655230.19871999999</v>
      </c>
      <c r="J31" s="23">
        <v>678129.44506000006</v>
      </c>
      <c r="K31" s="24">
        <f t="shared" si="8"/>
        <v>1.034948398875287</v>
      </c>
      <c r="L31" s="23">
        <v>0.13533999999999999</v>
      </c>
      <c r="M31" s="23">
        <v>8.6775500000000001</v>
      </c>
      <c r="N31" s="24">
        <f t="shared" si="9"/>
        <v>64.116669129599529</v>
      </c>
      <c r="O31" s="19"/>
      <c r="P31" s="20"/>
      <c r="Q31" s="19"/>
      <c r="R31" s="29"/>
      <c r="S31" s="191"/>
      <c r="T31" s="20"/>
      <c r="U31" s="19"/>
      <c r="V31" s="20"/>
    </row>
    <row r="32" spans="1:22" ht="20.149999999999999" customHeight="1" x14ac:dyDescent="0.25">
      <c r="A32" s="21" t="s">
        <v>47</v>
      </c>
      <c r="B32" s="15" t="s">
        <v>48</v>
      </c>
      <c r="C32" s="23">
        <f t="shared" si="10"/>
        <v>1369.43669</v>
      </c>
      <c r="D32" s="23">
        <f t="shared" si="10"/>
        <v>1270.0502799999999</v>
      </c>
      <c r="E32" s="24">
        <f t="shared" si="6"/>
        <v>0.92742533428106122</v>
      </c>
      <c r="F32" s="23">
        <v>334.47091999999998</v>
      </c>
      <c r="G32" s="23">
        <v>540.69326000000001</v>
      </c>
      <c r="H32" s="24">
        <f t="shared" si="7"/>
        <v>1.6165628390055555</v>
      </c>
      <c r="I32" s="23">
        <v>1034.96577</v>
      </c>
      <c r="J32" s="23">
        <v>729.35702000000003</v>
      </c>
      <c r="K32" s="24">
        <f t="shared" si="8"/>
        <v>0.70471607964387073</v>
      </c>
      <c r="L32" s="23">
        <v>0</v>
      </c>
      <c r="M32" s="23">
        <v>0</v>
      </c>
      <c r="N32" s="24" t="str">
        <f t="shared" si="9"/>
        <v>X</v>
      </c>
      <c r="O32" s="19"/>
      <c r="P32" s="20"/>
      <c r="Q32" s="19"/>
      <c r="R32" s="29"/>
      <c r="S32" s="191"/>
      <c r="T32" s="20"/>
      <c r="U32" s="19"/>
      <c r="V32" s="20"/>
    </row>
    <row r="33" spans="1:22" ht="20.149999999999999" customHeight="1" x14ac:dyDescent="0.25">
      <c r="A33" s="21" t="s">
        <v>49</v>
      </c>
      <c r="B33" s="15" t="s">
        <v>50</v>
      </c>
      <c r="C33" s="23">
        <f t="shared" si="10"/>
        <v>35125.189899999998</v>
      </c>
      <c r="D33" s="23">
        <f t="shared" si="10"/>
        <v>30617.697419999997</v>
      </c>
      <c r="E33" s="24">
        <f t="shared" si="6"/>
        <v>0.87167350574238456</v>
      </c>
      <c r="F33" s="23">
        <v>22194.409469999999</v>
      </c>
      <c r="G33" s="23">
        <v>17138.167799999999</v>
      </c>
      <c r="H33" s="24">
        <f t="shared" si="7"/>
        <v>0.77218399629715406</v>
      </c>
      <c r="I33" s="23">
        <v>12930.780430000001</v>
      </c>
      <c r="J33" s="23">
        <v>13479.529619999999</v>
      </c>
      <c r="K33" s="24">
        <f t="shared" si="8"/>
        <v>1.0424374377842558</v>
      </c>
      <c r="L33" s="23">
        <v>0</v>
      </c>
      <c r="M33" s="23">
        <v>0</v>
      </c>
      <c r="N33" s="24" t="str">
        <f t="shared" si="9"/>
        <v>X</v>
      </c>
      <c r="O33" s="19"/>
      <c r="P33" s="20"/>
      <c r="Q33" s="19"/>
      <c r="R33" s="29"/>
      <c r="S33" s="191"/>
      <c r="T33" s="20"/>
      <c r="U33" s="19"/>
      <c r="V33" s="20"/>
    </row>
    <row r="34" spans="1:22" ht="20.149999999999999" customHeight="1" x14ac:dyDescent="0.25">
      <c r="A34" s="21" t="s">
        <v>51</v>
      </c>
      <c r="B34" s="15" t="s">
        <v>52</v>
      </c>
      <c r="C34" s="23">
        <f t="shared" si="10"/>
        <v>81615.699850000005</v>
      </c>
      <c r="D34" s="23">
        <f t="shared" si="10"/>
        <v>97872.908049999998</v>
      </c>
      <c r="E34" s="24">
        <f t="shared" si="6"/>
        <v>1.1991921680495152</v>
      </c>
      <c r="F34" s="23">
        <v>65429.653830000003</v>
      </c>
      <c r="G34" s="23">
        <v>88957.481390000001</v>
      </c>
      <c r="H34" s="24">
        <f t="shared" si="7"/>
        <v>1.3595896689462892</v>
      </c>
      <c r="I34" s="23">
        <v>16186.04602</v>
      </c>
      <c r="J34" s="23">
        <v>8915.4266599999992</v>
      </c>
      <c r="K34" s="24">
        <f t="shared" si="8"/>
        <v>0.55080942244843556</v>
      </c>
      <c r="L34" s="23">
        <v>0</v>
      </c>
      <c r="M34" s="23">
        <v>0</v>
      </c>
      <c r="N34" s="24" t="str">
        <f t="shared" si="9"/>
        <v>X</v>
      </c>
      <c r="O34" s="19"/>
      <c r="P34" s="20"/>
      <c r="Q34" s="19"/>
      <c r="R34" s="29"/>
      <c r="S34" s="191"/>
      <c r="T34" s="20"/>
      <c r="U34" s="19"/>
      <c r="V34" s="20"/>
    </row>
    <row r="35" spans="1:22" ht="20.149999999999999" customHeight="1" x14ac:dyDescent="0.25">
      <c r="A35" s="21" t="s">
        <v>53</v>
      </c>
      <c r="B35" s="15" t="s">
        <v>54</v>
      </c>
      <c r="C35" s="23">
        <f t="shared" si="10"/>
        <v>17317.143470000003</v>
      </c>
      <c r="D35" s="23">
        <f t="shared" si="10"/>
        <v>18329.880259999998</v>
      </c>
      <c r="E35" s="24">
        <f t="shared" si="6"/>
        <v>1.0584817462391789</v>
      </c>
      <c r="F35" s="23">
        <v>10996.1389</v>
      </c>
      <c r="G35" s="23">
        <v>11466.29919</v>
      </c>
      <c r="H35" s="24">
        <f t="shared" si="7"/>
        <v>1.042756852589412</v>
      </c>
      <c r="I35" s="23">
        <v>6502.2341500000002</v>
      </c>
      <c r="J35" s="23">
        <v>7058.1386300000004</v>
      </c>
      <c r="K35" s="24">
        <f t="shared" si="8"/>
        <v>1.0854943804199977</v>
      </c>
      <c r="L35" s="23">
        <v>181.22958</v>
      </c>
      <c r="M35" s="23">
        <v>194.55756</v>
      </c>
      <c r="N35" s="24">
        <f t="shared" si="9"/>
        <v>1.0735419681489082</v>
      </c>
      <c r="O35" s="19"/>
      <c r="P35" s="20"/>
      <c r="Q35" s="19"/>
      <c r="R35" s="29"/>
      <c r="S35" s="191"/>
      <c r="T35" s="20"/>
      <c r="U35" s="19"/>
      <c r="V35" s="20"/>
    </row>
    <row r="36" spans="1:22" ht="20.149999999999999" customHeight="1" x14ac:dyDescent="0.25">
      <c r="A36" s="21" t="s">
        <v>55</v>
      </c>
      <c r="B36" s="196" t="s">
        <v>56</v>
      </c>
      <c r="C36" s="23">
        <f t="shared" si="10"/>
        <v>65882.425220000005</v>
      </c>
      <c r="D36" s="23">
        <f t="shared" si="10"/>
        <v>57265.362520000002</v>
      </c>
      <c r="E36" s="24">
        <f t="shared" si="6"/>
        <v>0.86920544179687986</v>
      </c>
      <c r="F36" s="23">
        <v>59383.250610000003</v>
      </c>
      <c r="G36" s="23">
        <v>50295.047019999998</v>
      </c>
      <c r="H36" s="24">
        <f t="shared" si="7"/>
        <v>0.84695678500850591</v>
      </c>
      <c r="I36" s="23">
        <v>8990.4609199999995</v>
      </c>
      <c r="J36" s="23">
        <v>8955.9438699999992</v>
      </c>
      <c r="K36" s="24">
        <f t="shared" si="8"/>
        <v>0.99616070295982106</v>
      </c>
      <c r="L36" s="23">
        <v>2491.28631</v>
      </c>
      <c r="M36" s="23">
        <v>1985.6283699999999</v>
      </c>
      <c r="N36" s="24">
        <f t="shared" si="9"/>
        <v>0.79702937475701052</v>
      </c>
      <c r="O36" s="19"/>
      <c r="P36" s="20"/>
      <c r="Q36" s="19"/>
      <c r="R36" s="29"/>
      <c r="S36" s="191"/>
      <c r="T36" s="20"/>
      <c r="U36" s="19"/>
      <c r="V36" s="20"/>
    </row>
    <row r="37" spans="1:22" ht="20.149999999999999" customHeight="1" x14ac:dyDescent="0.25">
      <c r="A37" s="21" t="s">
        <v>57</v>
      </c>
      <c r="B37" s="15" t="s">
        <v>58</v>
      </c>
      <c r="C37" s="23">
        <f t="shared" si="10"/>
        <v>89041.472099999999</v>
      </c>
      <c r="D37" s="23">
        <f t="shared" si="10"/>
        <v>99413.228790000008</v>
      </c>
      <c r="E37" s="24">
        <f t="shared" si="6"/>
        <v>1.1164823137509652</v>
      </c>
      <c r="F37" s="23">
        <v>35400.8485</v>
      </c>
      <c r="G37" s="23">
        <v>40211.719449999997</v>
      </c>
      <c r="H37" s="24">
        <f t="shared" si="7"/>
        <v>1.1358970520155751</v>
      </c>
      <c r="I37" s="23">
        <v>55374.678319999999</v>
      </c>
      <c r="J37" s="23">
        <v>59915.859779999999</v>
      </c>
      <c r="K37" s="24">
        <f t="shared" si="8"/>
        <v>1.082008267998549</v>
      </c>
      <c r="L37" s="23">
        <v>1734.0547200000001</v>
      </c>
      <c r="M37" s="23">
        <v>714.35044000000005</v>
      </c>
      <c r="N37" s="24">
        <f t="shared" si="9"/>
        <v>0.41195380501025941</v>
      </c>
      <c r="O37" s="19"/>
      <c r="P37" s="20"/>
      <c r="Q37" s="19"/>
      <c r="R37" s="29"/>
      <c r="S37" s="191"/>
      <c r="T37" s="20"/>
      <c r="U37" s="19"/>
      <c r="V37" s="20"/>
    </row>
    <row r="38" spans="1:22" ht="20.149999999999999" customHeight="1" x14ac:dyDescent="0.25">
      <c r="A38" s="21" t="s">
        <v>59</v>
      </c>
      <c r="B38" s="15" t="s">
        <v>60</v>
      </c>
      <c r="C38" s="23">
        <f t="shared" si="10"/>
        <v>107719.43371000001</v>
      </c>
      <c r="D38" s="23">
        <f t="shared" si="10"/>
        <v>43436.290100000006</v>
      </c>
      <c r="E38" s="24">
        <f t="shared" si="6"/>
        <v>0.40323541077033759</v>
      </c>
      <c r="F38" s="23">
        <v>66505.398939999999</v>
      </c>
      <c r="G38" s="23">
        <v>9594.9871700000003</v>
      </c>
      <c r="H38" s="24">
        <f t="shared" si="7"/>
        <v>0.14427380818595539</v>
      </c>
      <c r="I38" s="23">
        <v>41545.940450000002</v>
      </c>
      <c r="J38" s="23">
        <v>34316.747600000002</v>
      </c>
      <c r="K38" s="24">
        <f t="shared" si="8"/>
        <v>0.82599520502610269</v>
      </c>
      <c r="L38" s="23">
        <v>331.90568000000002</v>
      </c>
      <c r="M38" s="23">
        <v>475.44466999999997</v>
      </c>
      <c r="N38" s="24">
        <f t="shared" si="9"/>
        <v>1.432469218363482</v>
      </c>
      <c r="O38" s="19"/>
      <c r="P38" s="20"/>
      <c r="Q38" s="19"/>
      <c r="R38" s="29"/>
      <c r="S38" s="191"/>
      <c r="T38" s="20"/>
      <c r="U38" s="19"/>
      <c r="V38" s="20"/>
    </row>
    <row r="39" spans="1:22" s="115" customFormat="1" ht="20.149999999999999" customHeight="1" thickBot="1" x14ac:dyDescent="0.3">
      <c r="A39" s="21" t="s">
        <v>61</v>
      </c>
      <c r="B39" s="15" t="s">
        <v>62</v>
      </c>
      <c r="C39" s="23">
        <f t="shared" si="10"/>
        <v>187380.41420999999</v>
      </c>
      <c r="D39" s="23">
        <f t="shared" si="10"/>
        <v>203230.26130999997</v>
      </c>
      <c r="E39" s="24">
        <f t="shared" si="6"/>
        <v>1.0845864663434719</v>
      </c>
      <c r="F39" s="23">
        <v>159939.33694000001</v>
      </c>
      <c r="G39" s="23">
        <v>174057.67843</v>
      </c>
      <c r="H39" s="24">
        <f t="shared" si="7"/>
        <v>1.0882731025407237</v>
      </c>
      <c r="I39" s="23">
        <v>31404.150030000001</v>
      </c>
      <c r="J39" s="23">
        <v>33908.44442</v>
      </c>
      <c r="K39" s="24">
        <f t="shared" si="8"/>
        <v>1.0797440589096561</v>
      </c>
      <c r="L39" s="23">
        <v>3963.07276</v>
      </c>
      <c r="M39" s="23">
        <v>4735.8615399999999</v>
      </c>
      <c r="N39" s="24">
        <f t="shared" si="9"/>
        <v>1.1949973737045392</v>
      </c>
      <c r="O39" s="19"/>
      <c r="P39" s="20"/>
      <c r="Q39" s="19"/>
      <c r="R39" s="29"/>
      <c r="S39" s="191"/>
      <c r="T39" s="20"/>
      <c r="U39" s="19"/>
      <c r="V39" s="20"/>
    </row>
    <row r="40" spans="1:22" ht="20.149999999999999" customHeight="1" thickBot="1" x14ac:dyDescent="0.3">
      <c r="A40" s="151"/>
      <c r="B40" s="152" t="s">
        <v>10</v>
      </c>
      <c r="C40" s="27">
        <f>SUM(C14:C39)</f>
        <v>5338797.1204199987</v>
      </c>
      <c r="D40" s="27">
        <f>SUM(D14:D39)</f>
        <v>5129746.0716399997</v>
      </c>
      <c r="E40" s="28">
        <f t="shared" ref="E40" si="11">+IF(C40=0,"X",D40/C40)</f>
        <v>0.9608430430929068</v>
      </c>
      <c r="F40" s="27">
        <f>SUM(F14:F39)</f>
        <v>3876903.6656800001</v>
      </c>
      <c r="G40" s="27">
        <f>SUM(G14:G39)</f>
        <v>3613570.6668599998</v>
      </c>
      <c r="H40" s="28">
        <f t="shared" ref="H40" si="12">+IF(F40=0,"X",G40/F40)</f>
        <v>0.93207646577573333</v>
      </c>
      <c r="I40" s="27">
        <f>SUM(I14:I39)</f>
        <v>1644672.7233399996</v>
      </c>
      <c r="J40" s="27">
        <f>SUM(J14:J39)</f>
        <v>1649235.79116</v>
      </c>
      <c r="K40" s="28">
        <f t="shared" ref="K40" si="13">+IF(I40=0,"X",J40/I40)</f>
        <v>1.0027744533944321</v>
      </c>
      <c r="L40" s="27">
        <f>SUM(L14:L39)</f>
        <v>182779.26860000004</v>
      </c>
      <c r="M40" s="27">
        <f>SUM(M14:M39)</f>
        <v>133060.38638000001</v>
      </c>
      <c r="N40" s="28">
        <f t="shared" ref="N40" si="14">+IF(L40=0,"X",M40/L40)</f>
        <v>0.72798401809558388</v>
      </c>
      <c r="O40" s="19"/>
      <c r="P40" s="20"/>
      <c r="Q40" s="197"/>
      <c r="R40" s="198"/>
      <c r="S40" s="191"/>
      <c r="T40" s="20"/>
      <c r="U40" s="19"/>
      <c r="V40" s="20"/>
    </row>
    <row r="41" spans="1:22" ht="20.149999999999999" customHeight="1" x14ac:dyDescent="0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20"/>
      <c r="R41" s="29"/>
      <c r="T41" s="20"/>
      <c r="U41" s="36"/>
      <c r="V41" s="20"/>
    </row>
    <row r="42" spans="1:22" ht="20.149999999999999" customHeight="1" x14ac:dyDescent="0.25">
      <c r="A42" s="199" t="s">
        <v>165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P42" s="20"/>
      <c r="R42" s="29"/>
      <c r="T42" s="20"/>
      <c r="U42" s="36"/>
      <c r="V42" s="20"/>
    </row>
    <row r="43" spans="1:22" ht="20.149999999999999" customHeight="1" thickBot="1" x14ac:dyDescent="0.3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P43" s="20"/>
      <c r="R43" s="29"/>
      <c r="T43" s="20"/>
      <c r="U43" s="36"/>
      <c r="V43" s="20"/>
    </row>
    <row r="44" spans="1:22" ht="32.25" customHeight="1" thickBot="1" x14ac:dyDescent="0.3">
      <c r="A44" s="580" t="s">
        <v>1</v>
      </c>
      <c r="B44" s="565" t="s">
        <v>12</v>
      </c>
      <c r="C44" s="578" t="s">
        <v>160</v>
      </c>
      <c r="D44" s="579"/>
      <c r="E44" s="195" t="s">
        <v>4</v>
      </c>
      <c r="F44" s="186" t="s">
        <v>161</v>
      </c>
      <c r="G44" s="187"/>
      <c r="H44" s="195" t="s">
        <v>4</v>
      </c>
      <c r="I44" s="578" t="s">
        <v>162</v>
      </c>
      <c r="J44" s="579"/>
      <c r="K44" s="195" t="s">
        <v>4</v>
      </c>
      <c r="L44" s="578" t="s">
        <v>163</v>
      </c>
      <c r="M44" s="579"/>
      <c r="N44" s="195" t="s">
        <v>4</v>
      </c>
      <c r="P44" s="20"/>
      <c r="R44" s="29"/>
      <c r="T44" s="20"/>
      <c r="V44" s="20"/>
    </row>
    <row r="45" spans="1:22" s="115" customFormat="1" ht="20.149999999999999" customHeight="1" thickBot="1" x14ac:dyDescent="0.3">
      <c r="A45" s="581"/>
      <c r="B45" s="566"/>
      <c r="C45" s="34">
        <f t="shared" ref="C45:N45" si="15">+C5</f>
        <v>2017</v>
      </c>
      <c r="D45" s="34">
        <f t="shared" si="15"/>
        <v>2018</v>
      </c>
      <c r="E45" s="34" t="str">
        <f t="shared" si="15"/>
        <v>18/17</v>
      </c>
      <c r="F45" s="34">
        <f t="shared" si="15"/>
        <v>2017</v>
      </c>
      <c r="G45" s="34">
        <f t="shared" si="15"/>
        <v>2018</v>
      </c>
      <c r="H45" s="34" t="str">
        <f t="shared" si="15"/>
        <v>18/17</v>
      </c>
      <c r="I45" s="34">
        <f t="shared" si="15"/>
        <v>2017</v>
      </c>
      <c r="J45" s="34">
        <f t="shared" si="15"/>
        <v>2018</v>
      </c>
      <c r="K45" s="34" t="str">
        <f t="shared" si="15"/>
        <v>18/17</v>
      </c>
      <c r="L45" s="34">
        <f t="shared" si="15"/>
        <v>2017</v>
      </c>
      <c r="M45" s="34">
        <f t="shared" si="15"/>
        <v>2018</v>
      </c>
      <c r="N45" s="34" t="str">
        <f t="shared" si="15"/>
        <v>18/17</v>
      </c>
      <c r="P45" s="20"/>
      <c r="R45" s="29"/>
      <c r="S45" s="137"/>
      <c r="T45" s="20"/>
      <c r="V45" s="20"/>
    </row>
    <row r="46" spans="1:22" s="115" customFormat="1" ht="20.149999999999999" customHeight="1" x14ac:dyDescent="0.25">
      <c r="A46" s="8" t="s">
        <v>6</v>
      </c>
      <c r="B46" s="252" t="s">
        <v>64</v>
      </c>
      <c r="C46" s="23">
        <f t="shared" ref="C46:D79" si="16">+F46+I46-L46</f>
        <v>492267.93890999997</v>
      </c>
      <c r="D46" s="23">
        <f t="shared" si="16"/>
        <v>582785.79240999999</v>
      </c>
      <c r="E46" s="24">
        <f t="shared" ref="E46:E80" si="17">+IF(C46=0,"X",D46/C46)</f>
        <v>1.1838792380028413</v>
      </c>
      <c r="F46" s="35">
        <v>506549.10119999998</v>
      </c>
      <c r="G46" s="23">
        <v>600926.99430999998</v>
      </c>
      <c r="H46" s="24">
        <f>+IF(F46=0,"X",G46/F46)</f>
        <v>1.1863153895376017</v>
      </c>
      <c r="I46" s="35">
        <v>52722.660259999997</v>
      </c>
      <c r="J46" s="23">
        <v>58302.535470000003</v>
      </c>
      <c r="K46" s="24">
        <f t="shared" ref="K46:K80" si="18">+IF(I46=0,"X",J46/I46)</f>
        <v>1.1058344776701905</v>
      </c>
      <c r="L46" s="35">
        <v>67003.822549999997</v>
      </c>
      <c r="M46" s="23">
        <v>76443.737370000003</v>
      </c>
      <c r="N46" s="24">
        <f t="shared" ref="N46:N79" si="19">+IFERROR(IF(M46/L46&gt;0,M46/L46,"X"),"X")</f>
        <v>1.1408862130657649</v>
      </c>
      <c r="O46" s="19"/>
      <c r="P46" s="20"/>
      <c r="Q46" s="19"/>
      <c r="R46" s="29"/>
      <c r="S46" s="191"/>
      <c r="T46" s="20"/>
      <c r="U46" s="19"/>
      <c r="V46" s="20"/>
    </row>
    <row r="47" spans="1:22" s="115" customFormat="1" ht="20.149999999999999" customHeight="1" x14ac:dyDescent="0.25">
      <c r="A47" s="21" t="s">
        <v>8</v>
      </c>
      <c r="B47" s="92" t="s">
        <v>65</v>
      </c>
      <c r="C47" s="23">
        <f t="shared" si="16"/>
        <v>140140.18601</v>
      </c>
      <c r="D47" s="23">
        <f t="shared" si="16"/>
        <v>163322.81742000001</v>
      </c>
      <c r="E47" s="24">
        <f t="shared" si="17"/>
        <v>1.1654245799869694</v>
      </c>
      <c r="F47" s="35">
        <v>121514.27963999999</v>
      </c>
      <c r="G47" s="23">
        <v>134720.87758</v>
      </c>
      <c r="H47" s="24">
        <f>+IF(F47=0,"X",G47/F47)</f>
        <v>1.1086835059972051</v>
      </c>
      <c r="I47" s="35">
        <v>26202.065149999999</v>
      </c>
      <c r="J47" s="23">
        <v>35141.652959999999</v>
      </c>
      <c r="K47" s="24">
        <f t="shared" si="18"/>
        <v>1.3411787490345968</v>
      </c>
      <c r="L47" s="35">
        <v>7576.1587799999998</v>
      </c>
      <c r="M47" s="23">
        <v>6539.7131200000003</v>
      </c>
      <c r="N47" s="24">
        <f t="shared" si="19"/>
        <v>0.86319641785543477</v>
      </c>
      <c r="O47" s="19"/>
      <c r="P47" s="20"/>
      <c r="Q47" s="19"/>
      <c r="R47" s="29"/>
      <c r="S47" s="191"/>
      <c r="T47" s="20"/>
      <c r="U47" s="19"/>
      <c r="V47" s="20"/>
    </row>
    <row r="48" spans="1:22" s="115" customFormat="1" ht="20.149999999999999" customHeight="1" x14ac:dyDescent="0.25">
      <c r="A48" s="21" t="s">
        <v>15</v>
      </c>
      <c r="B48" s="92" t="s">
        <v>66</v>
      </c>
      <c r="C48" s="23">
        <f t="shared" si="16"/>
        <v>526575.41206999996</v>
      </c>
      <c r="D48" s="23">
        <f t="shared" si="16"/>
        <v>523268.45604000008</v>
      </c>
      <c r="E48" s="24">
        <f t="shared" si="17"/>
        <v>0.9937198814183138</v>
      </c>
      <c r="F48" s="35">
        <v>371589.08224000002</v>
      </c>
      <c r="G48" s="23">
        <v>404423.45645</v>
      </c>
      <c r="H48" s="24">
        <f t="shared" ref="H48:H80" si="20">+IF(F48=0,"X",G48/F48)</f>
        <v>1.0883620530831233</v>
      </c>
      <c r="I48" s="35">
        <v>209362.41806</v>
      </c>
      <c r="J48" s="23">
        <v>181915.63899000001</v>
      </c>
      <c r="K48" s="24">
        <f t="shared" si="18"/>
        <v>0.86890302794394469</v>
      </c>
      <c r="L48" s="35">
        <v>54376.088230000001</v>
      </c>
      <c r="M48" s="23">
        <v>63070.6394</v>
      </c>
      <c r="N48" s="24">
        <f t="shared" si="19"/>
        <v>1.1598965915536952</v>
      </c>
      <c r="O48" s="19"/>
      <c r="P48" s="20"/>
      <c r="Q48" s="19"/>
      <c r="R48" s="29"/>
      <c r="S48" s="191"/>
      <c r="T48" s="20"/>
      <c r="U48" s="19"/>
      <c r="V48" s="20"/>
    </row>
    <row r="49" spans="1:22" s="115" customFormat="1" ht="20.149999999999999" customHeight="1" x14ac:dyDescent="0.25">
      <c r="A49" s="21" t="s">
        <v>17</v>
      </c>
      <c r="B49" s="92" t="s">
        <v>67</v>
      </c>
      <c r="C49" s="23">
        <f t="shared" si="16"/>
        <v>268002.49161000003</v>
      </c>
      <c r="D49" s="23">
        <f t="shared" si="16"/>
        <v>281109.39798999997</v>
      </c>
      <c r="E49" s="24">
        <f t="shared" si="17"/>
        <v>1.0489059124087297</v>
      </c>
      <c r="F49" s="35">
        <v>309743.44273000001</v>
      </c>
      <c r="G49" s="23">
        <v>353377.15314000001</v>
      </c>
      <c r="H49" s="24">
        <f t="shared" si="20"/>
        <v>1.1408704895426471</v>
      </c>
      <c r="I49" s="35">
        <v>48086.190060000001</v>
      </c>
      <c r="J49" s="23">
        <v>54877.433830000002</v>
      </c>
      <c r="K49" s="24">
        <f t="shared" si="18"/>
        <v>1.141230647749929</v>
      </c>
      <c r="L49" s="35">
        <v>89827.141180000006</v>
      </c>
      <c r="M49" s="23">
        <v>127145.18898000001</v>
      </c>
      <c r="N49" s="24">
        <f t="shared" si="19"/>
        <v>1.4154428974336417</v>
      </c>
      <c r="O49" s="19"/>
      <c r="P49" s="20"/>
      <c r="Q49" s="19"/>
      <c r="R49" s="29"/>
      <c r="S49" s="191"/>
      <c r="T49" s="20"/>
      <c r="U49" s="19"/>
      <c r="V49" s="20"/>
    </row>
    <row r="50" spans="1:22" s="115" customFormat="1" ht="20.149999999999999" customHeight="1" x14ac:dyDescent="0.25">
      <c r="A50" s="21" t="s">
        <v>19</v>
      </c>
      <c r="B50" s="92" t="s">
        <v>68</v>
      </c>
      <c r="C50" s="23">
        <f t="shared" si="16"/>
        <v>82888.397980000009</v>
      </c>
      <c r="D50" s="23">
        <f t="shared" si="16"/>
        <v>81664.983299999993</v>
      </c>
      <c r="E50" s="24">
        <f t="shared" si="17"/>
        <v>0.98524021805445905</v>
      </c>
      <c r="F50" s="35">
        <v>91136.207649999997</v>
      </c>
      <c r="G50" s="23">
        <v>90164.452999999994</v>
      </c>
      <c r="H50" s="24">
        <f t="shared" si="20"/>
        <v>0.98933733721144146</v>
      </c>
      <c r="I50" s="35">
        <v>30740.355920000002</v>
      </c>
      <c r="J50" s="23">
        <v>32661.816340000001</v>
      </c>
      <c r="K50" s="24">
        <f t="shared" si="18"/>
        <v>1.0625061214320515</v>
      </c>
      <c r="L50" s="35">
        <v>38988.165589999997</v>
      </c>
      <c r="M50" s="23">
        <v>41161.286039999999</v>
      </c>
      <c r="N50" s="24">
        <f t="shared" si="19"/>
        <v>1.0557379506605302</v>
      </c>
      <c r="O50" s="19"/>
      <c r="P50" s="20"/>
      <c r="Q50" s="19"/>
      <c r="R50" s="29"/>
      <c r="S50" s="191"/>
      <c r="T50" s="20"/>
      <c r="U50" s="19"/>
      <c r="V50" s="20"/>
    </row>
    <row r="51" spans="1:22" s="115" customFormat="1" ht="20.149999999999999" customHeight="1" x14ac:dyDescent="0.25">
      <c r="A51" s="21" t="s">
        <v>21</v>
      </c>
      <c r="B51" s="92" t="s">
        <v>69</v>
      </c>
      <c r="C51" s="23">
        <f t="shared" si="16"/>
        <v>16113.015570000001</v>
      </c>
      <c r="D51" s="23">
        <f t="shared" si="16"/>
        <v>17838.511480000001</v>
      </c>
      <c r="E51" s="24">
        <f t="shared" si="17"/>
        <v>1.1070870876096348</v>
      </c>
      <c r="F51" s="35">
        <v>6321.1691799999999</v>
      </c>
      <c r="G51" s="23">
        <v>8062.1093300000002</v>
      </c>
      <c r="H51" s="24">
        <f t="shared" si="20"/>
        <v>1.2754142628405336</v>
      </c>
      <c r="I51" s="35">
        <v>10365.59</v>
      </c>
      <c r="J51" s="23">
        <v>11122.606680000001</v>
      </c>
      <c r="K51" s="24">
        <f t="shared" si="18"/>
        <v>1.07303170200635</v>
      </c>
      <c r="L51" s="35">
        <v>573.74360999999999</v>
      </c>
      <c r="M51" s="23">
        <v>1346.20453</v>
      </c>
      <c r="N51" s="24">
        <f t="shared" si="19"/>
        <v>2.3463521101350477</v>
      </c>
      <c r="O51" s="19"/>
      <c r="P51" s="20"/>
      <c r="Q51" s="19"/>
      <c r="R51" s="29"/>
      <c r="S51" s="191"/>
      <c r="T51" s="20"/>
      <c r="U51" s="19"/>
      <c r="V51" s="20"/>
    </row>
    <row r="52" spans="1:22" ht="20.149999999999999" customHeight="1" x14ac:dyDescent="0.25">
      <c r="A52" s="21" t="s">
        <v>23</v>
      </c>
      <c r="B52" s="92" t="s">
        <v>70</v>
      </c>
      <c r="C52" s="23">
        <f t="shared" si="16"/>
        <v>4979.9674400000004</v>
      </c>
      <c r="D52" s="23">
        <f t="shared" si="16"/>
        <v>4667.1928100000005</v>
      </c>
      <c r="E52" s="24">
        <f t="shared" si="17"/>
        <v>0.93719343875870809</v>
      </c>
      <c r="F52" s="35">
        <v>1424.0185300000001</v>
      </c>
      <c r="G52" s="23">
        <v>1197.6882000000001</v>
      </c>
      <c r="H52" s="24">
        <f t="shared" si="20"/>
        <v>0.84106222971691247</v>
      </c>
      <c r="I52" s="35">
        <v>3555.9489100000001</v>
      </c>
      <c r="J52" s="23">
        <v>3469.50461</v>
      </c>
      <c r="K52" s="24">
        <f t="shared" si="18"/>
        <v>0.97569023003764133</v>
      </c>
      <c r="L52" s="35">
        <v>0</v>
      </c>
      <c r="M52" s="23">
        <v>0</v>
      </c>
      <c r="N52" s="24" t="str">
        <f t="shared" si="19"/>
        <v>X</v>
      </c>
      <c r="O52" s="19"/>
      <c r="P52" s="20"/>
      <c r="Q52" s="19"/>
      <c r="R52" s="29"/>
      <c r="S52" s="191"/>
      <c r="T52" s="20"/>
      <c r="U52" s="19"/>
      <c r="V52" s="20"/>
    </row>
    <row r="53" spans="1:22" ht="20.149999999999999" customHeight="1" x14ac:dyDescent="0.25">
      <c r="A53" s="21" t="s">
        <v>25</v>
      </c>
      <c r="B53" s="92" t="s">
        <v>71</v>
      </c>
      <c r="C53" s="23">
        <f t="shared" si="16"/>
        <v>8289.9039799999991</v>
      </c>
      <c r="D53" s="23">
        <f t="shared" si="16"/>
        <v>11319.290830000002</v>
      </c>
      <c r="E53" s="24">
        <f t="shared" si="17"/>
        <v>1.3654308731812359</v>
      </c>
      <c r="F53" s="35">
        <v>14414.289210000001</v>
      </c>
      <c r="G53" s="23">
        <v>21652.05488</v>
      </c>
      <c r="H53" s="24">
        <f t="shared" si="20"/>
        <v>1.5021243548366405</v>
      </c>
      <c r="I53" s="35">
        <v>6310.7577700000002</v>
      </c>
      <c r="J53" s="23">
        <v>6502.1379500000003</v>
      </c>
      <c r="K53" s="24">
        <f t="shared" si="18"/>
        <v>1.0303260221632624</v>
      </c>
      <c r="L53" s="35">
        <v>12435.143</v>
      </c>
      <c r="M53" s="23">
        <v>16834.901999999998</v>
      </c>
      <c r="N53" s="24">
        <f t="shared" si="19"/>
        <v>1.3538165182338473</v>
      </c>
      <c r="O53" s="19"/>
      <c r="P53" s="20"/>
      <c r="Q53" s="19"/>
      <c r="R53" s="29"/>
      <c r="S53" s="191"/>
      <c r="T53" s="20"/>
      <c r="U53" s="19"/>
      <c r="V53" s="20"/>
    </row>
    <row r="54" spans="1:22" ht="20.149999999999999" customHeight="1" x14ac:dyDescent="0.25">
      <c r="A54" s="21" t="s">
        <v>27</v>
      </c>
      <c r="B54" s="92" t="s">
        <v>72</v>
      </c>
      <c r="C54" s="23">
        <f t="shared" si="16"/>
        <v>1161453.5247500001</v>
      </c>
      <c r="D54" s="23">
        <f t="shared" si="16"/>
        <v>1436967.5813</v>
      </c>
      <c r="E54" s="24">
        <f t="shared" si="17"/>
        <v>1.2372148783218024</v>
      </c>
      <c r="F54" s="35">
        <v>1309926.47958</v>
      </c>
      <c r="G54" s="23">
        <v>1548642.27522</v>
      </c>
      <c r="H54" s="24">
        <f t="shared" si="20"/>
        <v>1.1822360257321762</v>
      </c>
      <c r="I54" s="35">
        <v>159158.43770000001</v>
      </c>
      <c r="J54" s="23">
        <v>177036.56237999999</v>
      </c>
      <c r="K54" s="24">
        <f t="shared" si="18"/>
        <v>1.1123291038688046</v>
      </c>
      <c r="L54" s="35">
        <v>307631.39253000001</v>
      </c>
      <c r="M54" s="23">
        <v>288711.25630000001</v>
      </c>
      <c r="N54" s="24">
        <f t="shared" si="19"/>
        <v>0.93849738131600169</v>
      </c>
      <c r="O54" s="19"/>
      <c r="P54" s="20"/>
      <c r="Q54" s="19"/>
      <c r="R54" s="29"/>
      <c r="S54" s="191"/>
      <c r="T54" s="20"/>
      <c r="U54" s="19"/>
      <c r="V54" s="20"/>
    </row>
    <row r="55" spans="1:22" ht="20.149999999999999" customHeight="1" x14ac:dyDescent="0.25">
      <c r="A55" s="21" t="s">
        <v>29</v>
      </c>
      <c r="B55" s="92" t="s">
        <v>73</v>
      </c>
      <c r="C55" s="23">
        <f t="shared" si="16"/>
        <v>29063.660369999991</v>
      </c>
      <c r="D55" s="23">
        <f t="shared" si="16"/>
        <v>22308.428200000009</v>
      </c>
      <c r="E55" s="24">
        <f t="shared" si="17"/>
        <v>0.7675711839458168</v>
      </c>
      <c r="F55" s="35">
        <v>40630.563320000001</v>
      </c>
      <c r="G55" s="23">
        <v>45216.548159999998</v>
      </c>
      <c r="H55" s="24">
        <f t="shared" si="20"/>
        <v>1.1128703238466446</v>
      </c>
      <c r="I55" s="35">
        <v>36825.212959999997</v>
      </c>
      <c r="J55" s="23">
        <v>36381.950920000003</v>
      </c>
      <c r="K55" s="24">
        <f t="shared" si="18"/>
        <v>0.98796308278022804</v>
      </c>
      <c r="L55" s="35">
        <v>48392.11591</v>
      </c>
      <c r="M55" s="23">
        <v>59290.070879999999</v>
      </c>
      <c r="N55" s="24">
        <f t="shared" si="19"/>
        <v>1.2252010428778954</v>
      </c>
      <c r="O55" s="19"/>
      <c r="P55" s="20"/>
      <c r="Q55" s="19"/>
      <c r="R55" s="29"/>
      <c r="S55" s="191"/>
      <c r="T55" s="20"/>
      <c r="U55" s="19"/>
      <c r="V55" s="20"/>
    </row>
    <row r="56" spans="1:22" ht="20.149999999999999" customHeight="1" x14ac:dyDescent="0.25">
      <c r="A56" s="21" t="s">
        <v>31</v>
      </c>
      <c r="B56" s="92" t="s">
        <v>74</v>
      </c>
      <c r="C56" s="23">
        <f t="shared" si="16"/>
        <v>302563.44076000003</v>
      </c>
      <c r="D56" s="23">
        <f t="shared" si="16"/>
        <v>274725.98741</v>
      </c>
      <c r="E56" s="24">
        <f t="shared" si="17"/>
        <v>0.90799465632703025</v>
      </c>
      <c r="F56" s="35">
        <v>258171.70516000001</v>
      </c>
      <c r="G56" s="23">
        <v>233250.82305000001</v>
      </c>
      <c r="H56" s="24">
        <f t="shared" si="20"/>
        <v>0.90347167558677477</v>
      </c>
      <c r="I56" s="35">
        <v>47502.462070000001</v>
      </c>
      <c r="J56" s="23">
        <v>46785.852989999999</v>
      </c>
      <c r="K56" s="24">
        <f t="shared" si="18"/>
        <v>0.98491427499180983</v>
      </c>
      <c r="L56" s="35">
        <v>3110.7264700000001</v>
      </c>
      <c r="M56" s="23">
        <v>5310.6886299999996</v>
      </c>
      <c r="N56" s="24">
        <f t="shared" si="19"/>
        <v>1.7072181309467558</v>
      </c>
      <c r="O56" s="19"/>
      <c r="P56" s="20"/>
      <c r="Q56" s="19"/>
      <c r="R56" s="29"/>
      <c r="S56" s="191"/>
      <c r="T56" s="20"/>
      <c r="U56" s="19"/>
      <c r="V56" s="20"/>
    </row>
    <row r="57" spans="1:22" ht="20.149999999999999" customHeight="1" x14ac:dyDescent="0.25">
      <c r="A57" s="21" t="s">
        <v>33</v>
      </c>
      <c r="B57" s="92" t="s">
        <v>75</v>
      </c>
      <c r="C57" s="23">
        <f t="shared" si="16"/>
        <v>155667.70920999997</v>
      </c>
      <c r="D57" s="23">
        <f t="shared" si="16"/>
        <v>204716.81003999998</v>
      </c>
      <c r="E57" s="24">
        <f t="shared" si="17"/>
        <v>1.3150884732544721</v>
      </c>
      <c r="F57" s="35">
        <v>237138.49337000001</v>
      </c>
      <c r="G57" s="23">
        <v>320998.44195000001</v>
      </c>
      <c r="H57" s="24">
        <f t="shared" si="20"/>
        <v>1.3536327965496342</v>
      </c>
      <c r="I57" s="35">
        <v>85872.677599999995</v>
      </c>
      <c r="J57" s="23">
        <v>76046.711599999995</v>
      </c>
      <c r="K57" s="24">
        <f t="shared" si="18"/>
        <v>0.88557517624208792</v>
      </c>
      <c r="L57" s="35">
        <v>167343.46176000001</v>
      </c>
      <c r="M57" s="23">
        <v>192328.34351000001</v>
      </c>
      <c r="N57" s="24">
        <f t="shared" si="19"/>
        <v>1.1493030052517541</v>
      </c>
      <c r="O57" s="19"/>
      <c r="P57" s="20"/>
      <c r="Q57" s="19"/>
      <c r="R57" s="29"/>
      <c r="S57" s="191"/>
      <c r="T57" s="20"/>
      <c r="U57" s="19"/>
      <c r="V57" s="20"/>
    </row>
    <row r="58" spans="1:22" ht="20.149999999999999" customHeight="1" x14ac:dyDescent="0.25">
      <c r="A58" s="21" t="s">
        <v>35</v>
      </c>
      <c r="B58" s="92" t="s">
        <v>76</v>
      </c>
      <c r="C58" s="23">
        <f t="shared" si="16"/>
        <v>149226.45261000001</v>
      </c>
      <c r="D58" s="23">
        <f t="shared" si="16"/>
        <v>160370.1286</v>
      </c>
      <c r="E58" s="24">
        <f t="shared" si="17"/>
        <v>1.0746762775305243</v>
      </c>
      <c r="F58" s="35">
        <v>151945.08369</v>
      </c>
      <c r="G58" s="23">
        <v>165831.60776000001</v>
      </c>
      <c r="H58" s="24">
        <f t="shared" si="20"/>
        <v>1.0913917300432796</v>
      </c>
      <c r="I58" s="35">
        <v>50018.33251</v>
      </c>
      <c r="J58" s="23">
        <v>53632.249909999999</v>
      </c>
      <c r="K58" s="24">
        <f t="shared" si="18"/>
        <v>1.0722518568422383</v>
      </c>
      <c r="L58" s="35">
        <v>52736.963589999999</v>
      </c>
      <c r="M58" s="23">
        <v>59093.729070000001</v>
      </c>
      <c r="N58" s="24">
        <f t="shared" si="19"/>
        <v>1.1205371915118256</v>
      </c>
      <c r="O58" s="19"/>
      <c r="P58" s="20"/>
      <c r="Q58" s="19"/>
      <c r="R58" s="29"/>
      <c r="S58" s="191"/>
      <c r="T58" s="20"/>
      <c r="U58" s="19"/>
      <c r="V58" s="20"/>
    </row>
    <row r="59" spans="1:22" ht="20.149999999999999" customHeight="1" x14ac:dyDescent="0.25">
      <c r="A59" s="21" t="s">
        <v>37</v>
      </c>
      <c r="B59" s="92" t="s">
        <v>77</v>
      </c>
      <c r="C59" s="23">
        <f t="shared" si="16"/>
        <v>45155.95289</v>
      </c>
      <c r="D59" s="23">
        <f t="shared" si="16"/>
        <v>48843.549370000008</v>
      </c>
      <c r="E59" s="24">
        <f t="shared" si="17"/>
        <v>1.0816635735488298</v>
      </c>
      <c r="F59" s="35">
        <v>39116.435720000001</v>
      </c>
      <c r="G59" s="23">
        <v>41033.629200000003</v>
      </c>
      <c r="H59" s="24">
        <f t="shared" si="20"/>
        <v>1.0490124788905486</v>
      </c>
      <c r="I59" s="35">
        <v>18792.354510000001</v>
      </c>
      <c r="J59" s="23">
        <v>20077.955330000001</v>
      </c>
      <c r="K59" s="24">
        <f t="shared" si="18"/>
        <v>1.0684108433201327</v>
      </c>
      <c r="L59" s="35">
        <v>12752.83734</v>
      </c>
      <c r="M59" s="23">
        <v>12268.035159999999</v>
      </c>
      <c r="N59" s="24">
        <f t="shared" si="19"/>
        <v>0.96198475938531802</v>
      </c>
      <c r="O59" s="19"/>
      <c r="P59" s="20"/>
      <c r="Q59" s="19"/>
      <c r="R59" s="29"/>
      <c r="S59" s="191"/>
      <c r="T59" s="20"/>
      <c r="U59" s="19"/>
      <c r="V59" s="20"/>
    </row>
    <row r="60" spans="1:22" ht="20.149999999999999" customHeight="1" x14ac:dyDescent="0.25">
      <c r="A60" s="21" t="s">
        <v>39</v>
      </c>
      <c r="B60" s="92" t="s">
        <v>78</v>
      </c>
      <c r="C60" s="23">
        <f t="shared" si="16"/>
        <v>207475.97248</v>
      </c>
      <c r="D60" s="23">
        <f t="shared" si="16"/>
        <v>195901.31739000001</v>
      </c>
      <c r="E60" s="24">
        <f t="shared" si="17"/>
        <v>0.94421206970789961</v>
      </c>
      <c r="F60" s="35">
        <v>256804.87312</v>
      </c>
      <c r="G60" s="23">
        <v>245832.26177000001</v>
      </c>
      <c r="H60" s="24">
        <f t="shared" si="20"/>
        <v>0.9572725734652523</v>
      </c>
      <c r="I60" s="35">
        <v>53148.607559999997</v>
      </c>
      <c r="J60" s="23">
        <v>55838.183169999997</v>
      </c>
      <c r="K60" s="24">
        <f t="shared" si="18"/>
        <v>1.0506048179524499</v>
      </c>
      <c r="L60" s="35">
        <v>102477.5082</v>
      </c>
      <c r="M60" s="23">
        <v>105769.12755</v>
      </c>
      <c r="N60" s="24">
        <f t="shared" si="19"/>
        <v>1.0321204077637791</v>
      </c>
      <c r="O60" s="19"/>
      <c r="P60" s="20"/>
      <c r="Q60" s="19"/>
      <c r="R60" s="29"/>
      <c r="S60" s="191"/>
      <c r="T60" s="20"/>
      <c r="U60" s="19"/>
      <c r="V60" s="20"/>
    </row>
    <row r="61" spans="1:22" ht="20.149999999999999" customHeight="1" x14ac:dyDescent="0.25">
      <c r="A61" s="21" t="s">
        <v>41</v>
      </c>
      <c r="B61" s="92" t="s">
        <v>79</v>
      </c>
      <c r="C61" s="23">
        <f t="shared" si="16"/>
        <v>16941.351449999998</v>
      </c>
      <c r="D61" s="23">
        <f t="shared" si="16"/>
        <v>18070.350560000003</v>
      </c>
      <c r="E61" s="24">
        <f t="shared" si="17"/>
        <v>1.0666416202586957</v>
      </c>
      <c r="F61" s="35">
        <v>9633.5997299999999</v>
      </c>
      <c r="G61" s="23">
        <v>12369.014939999999</v>
      </c>
      <c r="H61" s="24">
        <f t="shared" si="20"/>
        <v>1.283945283867425</v>
      </c>
      <c r="I61" s="35">
        <v>12683.301100000001</v>
      </c>
      <c r="J61" s="23">
        <v>14479.576150000001</v>
      </c>
      <c r="K61" s="24">
        <f t="shared" si="18"/>
        <v>1.1416251996099027</v>
      </c>
      <c r="L61" s="35">
        <v>5375.5493800000004</v>
      </c>
      <c r="M61" s="23">
        <v>8778.2405299999991</v>
      </c>
      <c r="N61" s="24">
        <f t="shared" si="19"/>
        <v>1.6329941201284246</v>
      </c>
      <c r="O61" s="19"/>
      <c r="P61" s="20"/>
      <c r="Q61" s="19"/>
      <c r="R61" s="29"/>
      <c r="S61" s="191"/>
      <c r="T61" s="20"/>
      <c r="U61" s="19"/>
      <c r="V61" s="20"/>
    </row>
    <row r="62" spans="1:22" ht="20.149999999999999" customHeight="1" x14ac:dyDescent="0.25">
      <c r="A62" s="21" t="s">
        <v>43</v>
      </c>
      <c r="B62" s="92" t="s">
        <v>80</v>
      </c>
      <c r="C62" s="23">
        <f t="shared" si="16"/>
        <v>78774.534039999999</v>
      </c>
      <c r="D62" s="23">
        <f t="shared" si="16"/>
        <v>54813.151589999994</v>
      </c>
      <c r="E62" s="24">
        <f t="shared" si="17"/>
        <v>0.69582324107645077</v>
      </c>
      <c r="F62" s="35">
        <v>184406.07443000001</v>
      </c>
      <c r="G62" s="23">
        <v>204438.86457999999</v>
      </c>
      <c r="H62" s="24">
        <f t="shared" si="20"/>
        <v>1.1086341120373688</v>
      </c>
      <c r="I62" s="35">
        <v>41776.964290000004</v>
      </c>
      <c r="J62" s="23">
        <v>51563.55719</v>
      </c>
      <c r="K62" s="24">
        <f t="shared" si="18"/>
        <v>1.2342581148803715</v>
      </c>
      <c r="L62" s="35">
        <v>147408.50468000001</v>
      </c>
      <c r="M62" s="23">
        <v>201189.27017999999</v>
      </c>
      <c r="N62" s="24">
        <f t="shared" si="19"/>
        <v>1.3648416732586042</v>
      </c>
      <c r="O62" s="19"/>
      <c r="P62" s="20"/>
      <c r="Q62" s="19"/>
      <c r="R62" s="29"/>
      <c r="S62" s="191"/>
      <c r="T62" s="20"/>
      <c r="U62" s="19"/>
      <c r="V62" s="20"/>
    </row>
    <row r="63" spans="1:22" ht="20.149999999999999" customHeight="1" x14ac:dyDescent="0.25">
      <c r="A63" s="21" t="s">
        <v>45</v>
      </c>
      <c r="B63" s="92" t="s">
        <v>81</v>
      </c>
      <c r="C63" s="23">
        <f t="shared" si="16"/>
        <v>2004.8044200000002</v>
      </c>
      <c r="D63" s="23">
        <f t="shared" si="16"/>
        <v>2757.2273</v>
      </c>
      <c r="E63" s="24">
        <f t="shared" si="17"/>
        <v>1.3753098668846708</v>
      </c>
      <c r="F63" s="35">
        <v>135.97002000000001</v>
      </c>
      <c r="G63" s="23">
        <v>429.55110000000002</v>
      </c>
      <c r="H63" s="24">
        <f t="shared" si="20"/>
        <v>3.159160379618978</v>
      </c>
      <c r="I63" s="35">
        <v>1915.9909299999999</v>
      </c>
      <c r="J63" s="23">
        <v>2466.6616899999999</v>
      </c>
      <c r="K63" s="24">
        <f t="shared" si="18"/>
        <v>1.2874078114764353</v>
      </c>
      <c r="L63" s="35">
        <v>47.156529999999997</v>
      </c>
      <c r="M63" s="23">
        <v>138.98549</v>
      </c>
      <c r="N63" s="24">
        <f t="shared" si="19"/>
        <v>2.9473222478413912</v>
      </c>
      <c r="O63" s="19"/>
      <c r="P63" s="20"/>
      <c r="Q63" s="19"/>
      <c r="R63" s="29"/>
      <c r="S63" s="191"/>
      <c r="T63" s="20"/>
      <c r="U63" s="19"/>
      <c r="V63" s="20"/>
    </row>
    <row r="64" spans="1:22" ht="20.149999999999999" customHeight="1" x14ac:dyDescent="0.25">
      <c r="A64" s="21" t="s">
        <v>47</v>
      </c>
      <c r="B64" s="92" t="s">
        <v>82</v>
      </c>
      <c r="C64" s="23">
        <f t="shared" si="16"/>
        <v>6936.5485100000005</v>
      </c>
      <c r="D64" s="23">
        <f t="shared" si="16"/>
        <v>22869.3406</v>
      </c>
      <c r="E64" s="24">
        <f t="shared" si="17"/>
        <v>3.2969337080293837</v>
      </c>
      <c r="F64" s="35">
        <v>404.44004000000001</v>
      </c>
      <c r="G64" s="23">
        <v>7421.1865900000003</v>
      </c>
      <c r="H64" s="24">
        <f t="shared" si="20"/>
        <v>18.349287548285279</v>
      </c>
      <c r="I64" s="35">
        <v>6747.3110699999997</v>
      </c>
      <c r="J64" s="23">
        <v>18551.64863</v>
      </c>
      <c r="K64" s="24">
        <f t="shared" si="18"/>
        <v>2.7494876755400579</v>
      </c>
      <c r="L64" s="35">
        <v>215.20259999999999</v>
      </c>
      <c r="M64" s="23">
        <v>3103.4946199999999</v>
      </c>
      <c r="N64" s="24">
        <f t="shared" si="19"/>
        <v>14.421269166822334</v>
      </c>
      <c r="O64" s="19"/>
      <c r="P64" s="20"/>
      <c r="Q64" s="19"/>
      <c r="R64" s="29"/>
      <c r="S64" s="191"/>
      <c r="T64" s="20"/>
      <c r="U64" s="19"/>
      <c r="V64" s="20"/>
    </row>
    <row r="65" spans="1:22" s="115" customFormat="1" ht="20.149999999999999" customHeight="1" x14ac:dyDescent="0.25">
      <c r="A65" s="21" t="s">
        <v>49</v>
      </c>
      <c r="B65" s="92" t="s">
        <v>83</v>
      </c>
      <c r="C65" s="23">
        <f t="shared" si="16"/>
        <v>782.14094999999998</v>
      </c>
      <c r="D65" s="23">
        <f t="shared" si="16"/>
        <v>1402.7134600000002</v>
      </c>
      <c r="E65" s="24">
        <f t="shared" si="17"/>
        <v>1.793427974842642</v>
      </c>
      <c r="F65" s="35">
        <v>77.673019999999994</v>
      </c>
      <c r="G65" s="23">
        <v>205.72443000000001</v>
      </c>
      <c r="H65" s="24">
        <f t="shared" si="20"/>
        <v>2.6485957414814054</v>
      </c>
      <c r="I65" s="35">
        <v>709.60762999999997</v>
      </c>
      <c r="J65" s="23">
        <v>1202.8334500000001</v>
      </c>
      <c r="K65" s="24">
        <f t="shared" si="18"/>
        <v>1.6950683717986519</v>
      </c>
      <c r="L65" s="35">
        <v>5.1397000000000004</v>
      </c>
      <c r="M65" s="23">
        <v>5.8444200000000004</v>
      </c>
      <c r="N65" s="24">
        <f t="shared" si="19"/>
        <v>1.1371130610736035</v>
      </c>
      <c r="O65" s="19"/>
      <c r="P65" s="20"/>
      <c r="Q65" s="19"/>
      <c r="R65" s="29"/>
      <c r="S65" s="191"/>
      <c r="T65" s="20"/>
      <c r="U65" s="19"/>
      <c r="V65" s="20"/>
    </row>
    <row r="66" spans="1:22" s="115" customFormat="1" ht="20.149999999999999" customHeight="1" x14ac:dyDescent="0.25">
      <c r="A66" s="21" t="s">
        <v>51</v>
      </c>
      <c r="B66" s="92" t="s">
        <v>85</v>
      </c>
      <c r="C66" s="23">
        <f t="shared" si="16"/>
        <v>25368.757969999991</v>
      </c>
      <c r="D66" s="23">
        <f t="shared" si="16"/>
        <v>32104.643060000002</v>
      </c>
      <c r="E66" s="24">
        <f t="shared" si="17"/>
        <v>1.2655189149569552</v>
      </c>
      <c r="F66" s="35">
        <v>98008.685809999995</v>
      </c>
      <c r="G66" s="23">
        <v>168878.64244</v>
      </c>
      <c r="H66" s="24">
        <f t="shared" si="20"/>
        <v>1.7230987339978088</v>
      </c>
      <c r="I66" s="35">
        <v>16620.860430000001</v>
      </c>
      <c r="J66" s="23">
        <v>14127.109850000001</v>
      </c>
      <c r="K66" s="24">
        <f t="shared" si="18"/>
        <v>0.84996260629811449</v>
      </c>
      <c r="L66" s="35">
        <v>89260.788270000005</v>
      </c>
      <c r="M66" s="23">
        <v>150901.10923</v>
      </c>
      <c r="N66" s="24">
        <f t="shared" si="19"/>
        <v>1.6905643805603376</v>
      </c>
      <c r="O66" s="19"/>
      <c r="P66" s="20"/>
      <c r="Q66" s="19"/>
      <c r="R66" s="29"/>
      <c r="S66" s="191"/>
      <c r="T66" s="20"/>
      <c r="U66" s="19"/>
      <c r="V66" s="20"/>
    </row>
    <row r="67" spans="1:22" s="115" customFormat="1" ht="20.149999999999999" customHeight="1" x14ac:dyDescent="0.25">
      <c r="A67" s="21" t="s">
        <v>53</v>
      </c>
      <c r="B67" s="92" t="s">
        <v>86</v>
      </c>
      <c r="C67" s="23">
        <f t="shared" si="16"/>
        <v>37976.53648000001</v>
      </c>
      <c r="D67" s="23">
        <f t="shared" si="16"/>
        <v>39216.995030000005</v>
      </c>
      <c r="E67" s="24">
        <f t="shared" si="17"/>
        <v>1.0326638146860305</v>
      </c>
      <c r="F67" s="35">
        <v>28647.042270000002</v>
      </c>
      <c r="G67" s="23">
        <v>36400.695870000003</v>
      </c>
      <c r="H67" s="24">
        <f t="shared" si="20"/>
        <v>1.2706615757020001</v>
      </c>
      <c r="I67" s="35">
        <v>20278.62788</v>
      </c>
      <c r="J67" s="23">
        <v>20690.348580000002</v>
      </c>
      <c r="K67" s="24">
        <f t="shared" si="18"/>
        <v>1.0203031833532517</v>
      </c>
      <c r="L67" s="35">
        <v>10949.133669999999</v>
      </c>
      <c r="M67" s="23">
        <v>17874.049419999999</v>
      </c>
      <c r="N67" s="24">
        <f t="shared" si="19"/>
        <v>1.6324624357243782</v>
      </c>
      <c r="O67" s="19"/>
      <c r="P67" s="20"/>
      <c r="Q67" s="19"/>
      <c r="R67" s="29"/>
      <c r="S67" s="191"/>
      <c r="T67" s="20"/>
      <c r="U67" s="19"/>
      <c r="V67" s="20"/>
    </row>
    <row r="68" spans="1:22" s="115" customFormat="1" ht="20.149999999999999" customHeight="1" x14ac:dyDescent="0.25">
      <c r="A68" s="21" t="s">
        <v>55</v>
      </c>
      <c r="B68" s="92" t="s">
        <v>87</v>
      </c>
      <c r="C68" s="23">
        <f t="shared" si="16"/>
        <v>5276.7347600000012</v>
      </c>
      <c r="D68" s="23">
        <f t="shared" si="16"/>
        <v>4057.3624200000004</v>
      </c>
      <c r="E68" s="24">
        <f t="shared" si="17"/>
        <v>0.76891536234805924</v>
      </c>
      <c r="F68" s="35">
        <v>700.33318999999995</v>
      </c>
      <c r="G68" s="23">
        <v>1213.96513</v>
      </c>
      <c r="H68" s="24">
        <f t="shared" si="20"/>
        <v>1.7334108212121149</v>
      </c>
      <c r="I68" s="35">
        <v>6006.4085400000004</v>
      </c>
      <c r="J68" s="23">
        <v>8022.6529300000002</v>
      </c>
      <c r="K68" s="24">
        <f t="shared" si="18"/>
        <v>1.3356821928732805</v>
      </c>
      <c r="L68" s="35">
        <v>1430.0069699999999</v>
      </c>
      <c r="M68" s="23">
        <v>5179.2556400000003</v>
      </c>
      <c r="N68" s="24">
        <f t="shared" si="19"/>
        <v>3.6218394376077767</v>
      </c>
      <c r="O68" s="19"/>
      <c r="P68" s="20"/>
      <c r="Q68" s="19"/>
      <c r="R68" s="29"/>
      <c r="S68" s="191"/>
      <c r="T68" s="20"/>
      <c r="U68" s="19"/>
      <c r="V68" s="20"/>
    </row>
    <row r="69" spans="1:22" ht="20.149999999999999" customHeight="1" x14ac:dyDescent="0.25">
      <c r="A69" s="21" t="s">
        <v>57</v>
      </c>
      <c r="B69" s="92" t="s">
        <v>88</v>
      </c>
      <c r="C69" s="23">
        <f t="shared" si="16"/>
        <v>57378.197919999999</v>
      </c>
      <c r="D69" s="23">
        <f t="shared" si="16"/>
        <v>76879.46381999999</v>
      </c>
      <c r="E69" s="24">
        <f t="shared" si="17"/>
        <v>1.3398724011372714</v>
      </c>
      <c r="F69" s="35">
        <v>50448.662689999997</v>
      </c>
      <c r="G69" s="23">
        <v>62676.593739999997</v>
      </c>
      <c r="H69" s="24">
        <f t="shared" si="20"/>
        <v>1.242383650982761</v>
      </c>
      <c r="I69" s="35">
        <v>16530.574710000001</v>
      </c>
      <c r="J69" s="23">
        <v>13866.61184</v>
      </c>
      <c r="K69" s="24">
        <f t="shared" si="18"/>
        <v>0.83884632465993669</v>
      </c>
      <c r="L69" s="35">
        <v>9601.0394799999995</v>
      </c>
      <c r="M69" s="23">
        <v>-336.25824</v>
      </c>
      <c r="N69" s="24" t="str">
        <f t="shared" si="19"/>
        <v>X</v>
      </c>
      <c r="O69" s="19"/>
      <c r="P69" s="20"/>
      <c r="Q69" s="19"/>
      <c r="R69" s="29"/>
      <c r="S69" s="191"/>
      <c r="T69" s="20"/>
      <c r="U69" s="19"/>
      <c r="V69" s="20"/>
    </row>
    <row r="70" spans="1:22" ht="20.149999999999999" customHeight="1" x14ac:dyDescent="0.25">
      <c r="A70" s="21" t="s">
        <v>59</v>
      </c>
      <c r="B70" s="92" t="s">
        <v>89</v>
      </c>
      <c r="C70" s="23">
        <f t="shared" si="16"/>
        <v>2812794.6151199997</v>
      </c>
      <c r="D70" s="23">
        <f t="shared" si="16"/>
        <v>2993115.8325499999</v>
      </c>
      <c r="E70" s="24">
        <f t="shared" si="17"/>
        <v>1.0641074952507001</v>
      </c>
      <c r="F70" s="35">
        <v>2137915.0740299998</v>
      </c>
      <c r="G70" s="23">
        <v>2371050.1791400001</v>
      </c>
      <c r="H70" s="24">
        <f t="shared" si="20"/>
        <v>1.1090478793764886</v>
      </c>
      <c r="I70" s="35">
        <v>692879.03839999996</v>
      </c>
      <c r="J70" s="23">
        <v>654806.73916</v>
      </c>
      <c r="K70" s="24">
        <f t="shared" si="18"/>
        <v>0.94505202621237216</v>
      </c>
      <c r="L70" s="35">
        <v>17999.497309999999</v>
      </c>
      <c r="M70" s="23">
        <v>32741.085749999998</v>
      </c>
      <c r="N70" s="24">
        <f t="shared" si="19"/>
        <v>1.8190000079507775</v>
      </c>
      <c r="O70" s="19"/>
      <c r="P70" s="20"/>
      <c r="Q70" s="19"/>
      <c r="R70" s="29"/>
      <c r="S70" s="191"/>
      <c r="T70" s="20"/>
      <c r="U70" s="19"/>
      <c r="V70" s="20"/>
    </row>
    <row r="71" spans="1:22" ht="20.149999999999999" customHeight="1" x14ac:dyDescent="0.25">
      <c r="A71" s="21" t="s">
        <v>61</v>
      </c>
      <c r="B71" s="92" t="s">
        <v>90</v>
      </c>
      <c r="C71" s="23">
        <f t="shared" si="16"/>
        <v>4546.8959999999988</v>
      </c>
      <c r="D71" s="23">
        <f t="shared" si="16"/>
        <v>5978.606670000001</v>
      </c>
      <c r="E71" s="24">
        <f t="shared" si="17"/>
        <v>1.3148764937662973</v>
      </c>
      <c r="F71" s="35">
        <v>8944.8910599999999</v>
      </c>
      <c r="G71" s="23">
        <v>21096.550569999999</v>
      </c>
      <c r="H71" s="24">
        <f t="shared" si="20"/>
        <v>2.3585027954493611</v>
      </c>
      <c r="I71" s="35">
        <v>9570.0082899999998</v>
      </c>
      <c r="J71" s="23">
        <v>19109.654689999999</v>
      </c>
      <c r="K71" s="24">
        <f t="shared" si="18"/>
        <v>1.9968273914630015</v>
      </c>
      <c r="L71" s="35">
        <v>13968.003350000001</v>
      </c>
      <c r="M71" s="23">
        <v>34227.598590000001</v>
      </c>
      <c r="N71" s="24">
        <f t="shared" si="19"/>
        <v>2.4504288646236616</v>
      </c>
      <c r="O71" s="19"/>
      <c r="P71" s="20"/>
      <c r="Q71" s="19"/>
      <c r="R71" s="29"/>
      <c r="S71" s="191"/>
      <c r="T71" s="20"/>
      <c r="U71" s="19"/>
      <c r="V71" s="20"/>
    </row>
    <row r="72" spans="1:22" ht="20.149999999999999" customHeight="1" x14ac:dyDescent="0.25">
      <c r="A72" s="21" t="s">
        <v>91</v>
      </c>
      <c r="B72" s="92" t="s">
        <v>92</v>
      </c>
      <c r="C72" s="23">
        <f t="shared" si="16"/>
        <v>130277.64263999999</v>
      </c>
      <c r="D72" s="23">
        <f t="shared" si="16"/>
        <v>140871.24100000001</v>
      </c>
      <c r="E72" s="24">
        <f t="shared" si="17"/>
        <v>1.0813155515046708</v>
      </c>
      <c r="F72" s="35">
        <v>104845.86470999999</v>
      </c>
      <c r="G72" s="23">
        <v>114862.09781000001</v>
      </c>
      <c r="H72" s="24">
        <f t="shared" si="20"/>
        <v>1.0955329342526248</v>
      </c>
      <c r="I72" s="35">
        <v>25436.163339999999</v>
      </c>
      <c r="J72" s="23">
        <v>25975.377990000001</v>
      </c>
      <c r="K72" s="24">
        <f t="shared" si="18"/>
        <v>1.0211987414451005</v>
      </c>
      <c r="L72" s="35">
        <v>4.3854100000000003</v>
      </c>
      <c r="M72" s="23">
        <v>-33.7652</v>
      </c>
      <c r="N72" s="24" t="str">
        <f t="shared" si="19"/>
        <v>X</v>
      </c>
      <c r="O72" s="19"/>
      <c r="P72" s="20"/>
      <c r="Q72" s="19"/>
      <c r="R72" s="29"/>
      <c r="S72" s="191"/>
      <c r="T72" s="20"/>
      <c r="U72" s="19"/>
      <c r="V72" s="20"/>
    </row>
    <row r="73" spans="1:22" ht="20.149999999999999" customHeight="1" x14ac:dyDescent="0.25">
      <c r="A73" s="21" t="s">
        <v>93</v>
      </c>
      <c r="B73" s="92" t="s">
        <v>94</v>
      </c>
      <c r="C73" s="23">
        <f t="shared" si="16"/>
        <v>76021.248500000002</v>
      </c>
      <c r="D73" s="23">
        <f t="shared" si="16"/>
        <v>71430.703600000008</v>
      </c>
      <c r="E73" s="24">
        <f t="shared" si="17"/>
        <v>0.93961497619971346</v>
      </c>
      <c r="F73" s="35">
        <v>85210.316709999999</v>
      </c>
      <c r="G73" s="23">
        <v>90714.391570000007</v>
      </c>
      <c r="H73" s="24">
        <f t="shared" si="20"/>
        <v>1.0645939960384405</v>
      </c>
      <c r="I73" s="35">
        <v>19269.556560000001</v>
      </c>
      <c r="J73" s="23">
        <v>11558.043600000001</v>
      </c>
      <c r="K73" s="24">
        <f t="shared" si="18"/>
        <v>0.59980848879482462</v>
      </c>
      <c r="L73" s="35">
        <v>28458.624769999999</v>
      </c>
      <c r="M73" s="23">
        <v>30841.73157</v>
      </c>
      <c r="N73" s="24">
        <f t="shared" si="19"/>
        <v>1.083739352103626</v>
      </c>
      <c r="O73" s="19"/>
      <c r="P73" s="20"/>
      <c r="Q73" s="19"/>
      <c r="R73" s="29"/>
      <c r="S73" s="191"/>
      <c r="T73" s="20"/>
      <c r="U73" s="19"/>
      <c r="V73" s="20"/>
    </row>
    <row r="74" spans="1:22" ht="20.149999999999999" customHeight="1" x14ac:dyDescent="0.25">
      <c r="A74" s="21" t="s">
        <v>95</v>
      </c>
      <c r="B74" s="92" t="s">
        <v>96</v>
      </c>
      <c r="C74" s="23">
        <f t="shared" si="16"/>
        <v>21840.923070000001</v>
      </c>
      <c r="D74" s="23">
        <f t="shared" si="16"/>
        <v>22764.298039999998</v>
      </c>
      <c r="E74" s="24">
        <f t="shared" si="17"/>
        <v>1.0422772868637735</v>
      </c>
      <c r="F74" s="35">
        <v>10102.15007</v>
      </c>
      <c r="G74" s="23">
        <v>10190.789500000001</v>
      </c>
      <c r="H74" s="24">
        <f t="shared" si="20"/>
        <v>1.008774313327935</v>
      </c>
      <c r="I74" s="35">
        <v>11788.008620000001</v>
      </c>
      <c r="J74" s="23">
        <v>12646.71415</v>
      </c>
      <c r="K74" s="24">
        <f t="shared" si="18"/>
        <v>1.0728456822251629</v>
      </c>
      <c r="L74" s="35">
        <v>49.235619999999997</v>
      </c>
      <c r="M74" s="23">
        <v>73.205609999999993</v>
      </c>
      <c r="N74" s="24">
        <f t="shared" si="19"/>
        <v>1.4868424526795843</v>
      </c>
      <c r="O74" s="19"/>
      <c r="P74" s="20"/>
      <c r="Q74" s="19"/>
      <c r="R74" s="29"/>
      <c r="S74" s="191"/>
      <c r="T74" s="20"/>
      <c r="U74" s="19"/>
      <c r="V74" s="20"/>
    </row>
    <row r="75" spans="1:22" ht="20.149999999999999" customHeight="1" x14ac:dyDescent="0.25">
      <c r="A75" s="21" t="s">
        <v>97</v>
      </c>
      <c r="B75" s="92" t="s">
        <v>98</v>
      </c>
      <c r="C75" s="23">
        <f t="shared" si="16"/>
        <v>33374.45246</v>
      </c>
      <c r="D75" s="23">
        <f t="shared" si="16"/>
        <v>49126.246700000003</v>
      </c>
      <c r="E75" s="24">
        <f t="shared" si="17"/>
        <v>1.4719716153809226</v>
      </c>
      <c r="F75" s="35">
        <v>117281.55323</v>
      </c>
      <c r="G75" s="23">
        <v>115341.8327</v>
      </c>
      <c r="H75" s="24">
        <f t="shared" si="20"/>
        <v>0.98346099214600247</v>
      </c>
      <c r="I75" s="35">
        <v>42224.884610000001</v>
      </c>
      <c r="J75" s="23">
        <v>47826.03873</v>
      </c>
      <c r="K75" s="24">
        <f t="shared" si="18"/>
        <v>1.1326505488821039</v>
      </c>
      <c r="L75" s="35">
        <v>126131.98538</v>
      </c>
      <c r="M75" s="23">
        <v>114041.62473</v>
      </c>
      <c r="N75" s="24">
        <f t="shared" si="19"/>
        <v>0.90414516497480668</v>
      </c>
      <c r="O75" s="19"/>
      <c r="P75" s="20"/>
      <c r="Q75" s="19"/>
      <c r="R75" s="29"/>
      <c r="S75" s="191"/>
      <c r="T75" s="20"/>
      <c r="U75" s="19"/>
      <c r="V75" s="20"/>
    </row>
    <row r="76" spans="1:22" ht="20.149999999999999" customHeight="1" x14ac:dyDescent="0.25">
      <c r="A76" s="21" t="s">
        <v>99</v>
      </c>
      <c r="B76" s="92" t="s">
        <v>100</v>
      </c>
      <c r="C76" s="23">
        <f t="shared" si="16"/>
        <v>53989.465819999998</v>
      </c>
      <c r="D76" s="23">
        <f t="shared" si="16"/>
        <v>46319.184379999999</v>
      </c>
      <c r="E76" s="24">
        <f t="shared" si="17"/>
        <v>0.85793003647095545</v>
      </c>
      <c r="F76" s="35">
        <v>64150.951580000001</v>
      </c>
      <c r="G76" s="23">
        <v>57167.897069999999</v>
      </c>
      <c r="H76" s="24">
        <f t="shared" si="20"/>
        <v>0.89114651711297344</v>
      </c>
      <c r="I76" s="35">
        <v>12235.44929</v>
      </c>
      <c r="J76" s="23">
        <v>13436.81884</v>
      </c>
      <c r="K76" s="24">
        <f t="shared" si="18"/>
        <v>1.0981876122016929</v>
      </c>
      <c r="L76" s="35">
        <v>22396.93505</v>
      </c>
      <c r="M76" s="23">
        <v>24285.53153</v>
      </c>
      <c r="N76" s="24">
        <f t="shared" si="19"/>
        <v>1.0843238807356366</v>
      </c>
      <c r="O76" s="19"/>
      <c r="P76" s="20"/>
      <c r="Q76" s="19"/>
      <c r="R76" s="29"/>
      <c r="S76" s="191"/>
      <c r="T76" s="20"/>
      <c r="U76" s="19"/>
      <c r="V76" s="20"/>
    </row>
    <row r="77" spans="1:22" ht="20.149999999999999" customHeight="1" x14ac:dyDescent="0.25">
      <c r="A77" s="21" t="s">
        <v>101</v>
      </c>
      <c r="B77" s="92" t="s">
        <v>102</v>
      </c>
      <c r="C77" s="23">
        <f t="shared" si="16"/>
        <v>195572.23274000001</v>
      </c>
      <c r="D77" s="23">
        <f t="shared" si="16"/>
        <v>199096.01589000001</v>
      </c>
      <c r="E77" s="24">
        <f t="shared" si="17"/>
        <v>1.0180178090756096</v>
      </c>
      <c r="F77" s="35">
        <v>278113.80531000003</v>
      </c>
      <c r="G77" s="23">
        <v>295315.84768000001</v>
      </c>
      <c r="H77" s="24">
        <f t="shared" si="20"/>
        <v>1.0618525295816426</v>
      </c>
      <c r="I77" s="35">
        <v>49422.482600000003</v>
      </c>
      <c r="J77" s="23">
        <v>50848.000390000001</v>
      </c>
      <c r="K77" s="24">
        <f t="shared" si="18"/>
        <v>1.0288435083590883</v>
      </c>
      <c r="L77" s="35">
        <v>131964.05517000001</v>
      </c>
      <c r="M77" s="23">
        <v>147067.83218</v>
      </c>
      <c r="N77" s="24">
        <f t="shared" si="19"/>
        <v>1.1144537199204954</v>
      </c>
      <c r="O77" s="19"/>
      <c r="P77" s="20"/>
      <c r="Q77" s="19"/>
      <c r="R77" s="29"/>
      <c r="S77" s="191"/>
      <c r="T77" s="20"/>
      <c r="U77" s="19"/>
      <c r="V77" s="20"/>
    </row>
    <row r="78" spans="1:22" ht="20.149999999999999" customHeight="1" x14ac:dyDescent="0.25">
      <c r="A78" s="21" t="s">
        <v>103</v>
      </c>
      <c r="B78" s="92" t="s">
        <v>104</v>
      </c>
      <c r="C78" s="23">
        <f t="shared" si="16"/>
        <v>1234905.03553</v>
      </c>
      <c r="D78" s="23">
        <f t="shared" si="16"/>
        <v>1349942.4145200001</v>
      </c>
      <c r="E78" s="24">
        <f t="shared" si="17"/>
        <v>1.0931548383723515</v>
      </c>
      <c r="F78" s="35">
        <v>1077440.06014</v>
      </c>
      <c r="G78" s="23">
        <v>1172700.8938</v>
      </c>
      <c r="H78" s="24">
        <f t="shared" si="20"/>
        <v>1.0884140447196868</v>
      </c>
      <c r="I78" s="35">
        <v>180470.33501000001</v>
      </c>
      <c r="J78" s="23">
        <v>196614.73603999999</v>
      </c>
      <c r="K78" s="24">
        <f t="shared" si="18"/>
        <v>1.0894573672127632</v>
      </c>
      <c r="L78" s="35">
        <v>23005.359619999999</v>
      </c>
      <c r="M78" s="23">
        <v>19373.215319999999</v>
      </c>
      <c r="N78" s="24">
        <f t="shared" si="19"/>
        <v>0.84211747349333543</v>
      </c>
      <c r="O78" s="19"/>
      <c r="P78" s="20"/>
      <c r="Q78" s="19"/>
      <c r="R78" s="29"/>
      <c r="S78" s="191"/>
      <c r="T78" s="20"/>
      <c r="U78" s="19"/>
      <c r="V78" s="20"/>
    </row>
    <row r="79" spans="1:22" ht="20.149999999999999" customHeight="1" thickBot="1" x14ac:dyDescent="0.3">
      <c r="A79" s="21" t="s">
        <v>105</v>
      </c>
      <c r="B79" s="253" t="s">
        <v>106</v>
      </c>
      <c r="C79" s="23">
        <f t="shared" si="16"/>
        <v>8642.6004599999997</v>
      </c>
      <c r="D79" s="23">
        <f t="shared" si="16"/>
        <v>10248.019770000001</v>
      </c>
      <c r="E79" s="24">
        <f t="shared" si="17"/>
        <v>1.1857565112989155</v>
      </c>
      <c r="F79" s="35">
        <v>5457.0307599999996</v>
      </c>
      <c r="G79" s="23">
        <v>7541.9324900000001</v>
      </c>
      <c r="H79" s="24">
        <f t="shared" si="20"/>
        <v>1.3820579032250133</v>
      </c>
      <c r="I79" s="35">
        <v>3185.5697</v>
      </c>
      <c r="J79" s="23">
        <v>2706.0872800000002</v>
      </c>
      <c r="K79" s="24">
        <f t="shared" si="18"/>
        <v>0.84948299200610811</v>
      </c>
      <c r="L79" s="35">
        <v>0</v>
      </c>
      <c r="M79" s="23">
        <v>0</v>
      </c>
      <c r="N79" s="24" t="str">
        <f t="shared" si="19"/>
        <v>X</v>
      </c>
      <c r="O79" s="19"/>
      <c r="P79" s="20"/>
      <c r="Q79" s="19"/>
      <c r="R79" s="29"/>
      <c r="S79" s="191"/>
      <c r="T79" s="20"/>
      <c r="U79" s="19"/>
      <c r="V79" s="20"/>
    </row>
    <row r="80" spans="1:22" s="115" customFormat="1" ht="20.149999999999999" customHeight="1" thickBot="1" x14ac:dyDescent="0.3">
      <c r="A80" s="25"/>
      <c r="B80" s="38" t="s">
        <v>10</v>
      </c>
      <c r="C80" s="27">
        <f t="shared" ref="C80" si="21">+F80+I80-L80</f>
        <v>8393268.745480001</v>
      </c>
      <c r="D80" s="27">
        <f>SUM(D46:D79)</f>
        <v>9150874.0555500016</v>
      </c>
      <c r="E80" s="28">
        <f t="shared" si="17"/>
        <v>1.0902634400307973</v>
      </c>
      <c r="F80" s="27">
        <f>SUM(F46:F79)</f>
        <v>7978349.403140001</v>
      </c>
      <c r="G80" s="27">
        <f>SUM(G46:G79)</f>
        <v>8965347.025150001</v>
      </c>
      <c r="H80" s="28">
        <f t="shared" si="20"/>
        <v>1.123709500817494</v>
      </c>
      <c r="I80" s="27">
        <f>SUM(I46:I79)</f>
        <v>2008415.2140400002</v>
      </c>
      <c r="J80" s="27">
        <f>SUM(J46:J79)</f>
        <v>2030292.0043099998</v>
      </c>
      <c r="K80" s="28">
        <f t="shared" si="18"/>
        <v>1.0108925635083164</v>
      </c>
      <c r="L80" s="27">
        <f>SUM(L46:L79)</f>
        <v>1593495.8717</v>
      </c>
      <c r="M80" s="27">
        <f>SUM(M46:M79)</f>
        <v>1844764.9739100004</v>
      </c>
      <c r="N80" s="28">
        <f t="shared" ref="N80" si="22">+IF(L80=0,"X",M80/L80)</f>
        <v>1.1576841877487498</v>
      </c>
      <c r="O80" s="19"/>
      <c r="P80" s="20"/>
      <c r="Q80" s="197">
        <f>+F80+I80-L80-C80</f>
        <v>0</v>
      </c>
      <c r="R80" s="191"/>
      <c r="S80" s="191"/>
      <c r="T80" s="20"/>
      <c r="U80" s="19"/>
      <c r="V80" s="20"/>
    </row>
    <row r="81" spans="1:19" ht="20.149999999999999" customHeight="1" x14ac:dyDescent="0.25"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P81" s="20"/>
      <c r="R81" s="29"/>
    </row>
    <row r="82" spans="1:19" ht="20.149999999999999" customHeight="1" x14ac:dyDescent="0.25">
      <c r="A82" s="202" t="s">
        <v>167</v>
      </c>
      <c r="B82" s="202"/>
      <c r="C82" s="202"/>
      <c r="D82" s="202"/>
      <c r="E82" s="202"/>
      <c r="F82" s="202"/>
      <c r="G82" s="202"/>
      <c r="H82" s="202"/>
      <c r="I82" s="202"/>
      <c r="J82" s="202"/>
      <c r="P82" s="20"/>
      <c r="R82" s="29"/>
    </row>
    <row r="83" spans="1:19" ht="20.149999999999999" customHeight="1" thickBot="1" x14ac:dyDescent="0.3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P83" s="20"/>
      <c r="R83" s="29"/>
    </row>
    <row r="84" spans="1:19" ht="20.149999999999999" customHeight="1" x14ac:dyDescent="0.25">
      <c r="A84" s="203"/>
      <c r="B84" s="203"/>
      <c r="C84" s="204" t="s">
        <v>168</v>
      </c>
      <c r="D84" s="204"/>
      <c r="E84" s="205" t="s">
        <v>169</v>
      </c>
      <c r="F84" s="206"/>
      <c r="G84" s="204" t="s">
        <v>168</v>
      </c>
      <c r="H84" s="204"/>
      <c r="I84" s="205" t="s">
        <v>169</v>
      </c>
      <c r="J84" s="206"/>
      <c r="P84" s="20"/>
      <c r="R84" s="29"/>
    </row>
    <row r="85" spans="1:19" ht="20.149999999999999" customHeight="1" thickBot="1" x14ac:dyDescent="0.3">
      <c r="A85" s="207" t="s">
        <v>1</v>
      </c>
      <c r="B85" s="207" t="s">
        <v>2</v>
      </c>
      <c r="C85" s="208" t="s">
        <v>170</v>
      </c>
      <c r="D85" s="208"/>
      <c r="E85" s="209" t="s">
        <v>171</v>
      </c>
      <c r="F85" s="210"/>
      <c r="G85" s="208" t="s">
        <v>172</v>
      </c>
      <c r="H85" s="208"/>
      <c r="I85" s="209" t="s">
        <v>171</v>
      </c>
      <c r="J85" s="210"/>
      <c r="P85" s="20"/>
      <c r="R85" s="29"/>
    </row>
    <row r="86" spans="1:19" ht="20.149999999999999" customHeight="1" thickBot="1" x14ac:dyDescent="0.3">
      <c r="A86" s="207"/>
      <c r="B86" s="211"/>
      <c r="C86" s="34">
        <f>+C5</f>
        <v>2017</v>
      </c>
      <c r="D86" s="34">
        <f>+D5</f>
        <v>2018</v>
      </c>
      <c r="E86" s="34">
        <f>+C86</f>
        <v>2017</v>
      </c>
      <c r="F86" s="34">
        <f t="shared" ref="F86:J86" si="23">+D86</f>
        <v>2018</v>
      </c>
      <c r="G86" s="34">
        <f t="shared" si="23"/>
        <v>2017</v>
      </c>
      <c r="H86" s="34">
        <f t="shared" si="23"/>
        <v>2018</v>
      </c>
      <c r="I86" s="34">
        <f t="shared" si="23"/>
        <v>2017</v>
      </c>
      <c r="J86" s="34">
        <f t="shared" si="23"/>
        <v>2018</v>
      </c>
      <c r="P86" s="20"/>
      <c r="R86" s="29"/>
    </row>
    <row r="87" spans="1:19" ht="20.149999999999999" customHeight="1" x14ac:dyDescent="0.25">
      <c r="A87" s="212" t="s">
        <v>6</v>
      </c>
      <c r="B87" s="203" t="s">
        <v>7</v>
      </c>
      <c r="C87" s="36">
        <f t="shared" ref="C87:J87" si="24">+C122</f>
        <v>3876903.6656800001</v>
      </c>
      <c r="D87" s="36">
        <f t="shared" si="24"/>
        <v>3613570.6668599998</v>
      </c>
      <c r="E87" s="213">
        <f t="shared" si="24"/>
        <v>0.15784624028978067</v>
      </c>
      <c r="F87" s="214">
        <f t="shared" si="24"/>
        <v>0.16648720819915522</v>
      </c>
      <c r="G87" s="36">
        <f t="shared" si="24"/>
        <v>1644672.7233399996</v>
      </c>
      <c r="H87" s="36">
        <f t="shared" si="24"/>
        <v>1649235.79116</v>
      </c>
      <c r="I87" s="213">
        <f t="shared" si="24"/>
        <v>6.6962047105918826E-2</v>
      </c>
      <c r="J87" s="214">
        <f t="shared" si="24"/>
        <v>7.5984860362768511E-2</v>
      </c>
      <c r="K87" s="19"/>
      <c r="L87" s="20"/>
      <c r="M87" s="19"/>
      <c r="N87" s="20"/>
      <c r="O87" s="19"/>
      <c r="P87" s="20"/>
      <c r="Q87" s="19"/>
      <c r="R87" s="29"/>
    </row>
    <row r="88" spans="1:19" ht="20.149999999999999" customHeight="1" thickBot="1" x14ac:dyDescent="0.3">
      <c r="A88" s="215" t="s">
        <v>8</v>
      </c>
      <c r="B88" s="92" t="s">
        <v>9</v>
      </c>
      <c r="C88" s="36">
        <f t="shared" ref="C88:J88" si="25">+C163</f>
        <v>7978349.403140001</v>
      </c>
      <c r="D88" s="36">
        <f t="shared" si="25"/>
        <v>8965347.025150001</v>
      </c>
      <c r="E88" s="216">
        <f t="shared" si="25"/>
        <v>0.21119329474080009</v>
      </c>
      <c r="F88" s="217">
        <f t="shared" si="25"/>
        <v>0.22155807925094961</v>
      </c>
      <c r="G88" s="36">
        <f t="shared" si="25"/>
        <v>2008415.2140400002</v>
      </c>
      <c r="H88" s="36">
        <f t="shared" si="25"/>
        <v>2030292.0043099998</v>
      </c>
      <c r="I88" s="216">
        <f t="shared" si="25"/>
        <v>5.3164358293674219E-2</v>
      </c>
      <c r="J88" s="217">
        <f t="shared" si="25"/>
        <v>5.017403069079282E-2</v>
      </c>
      <c r="K88" s="19"/>
      <c r="L88" s="20"/>
      <c r="M88" s="19"/>
      <c r="N88" s="20"/>
      <c r="O88" s="19"/>
      <c r="P88" s="20"/>
      <c r="Q88" s="19"/>
      <c r="R88" s="29"/>
    </row>
    <row r="89" spans="1:19" ht="20.149999999999999" customHeight="1" thickBot="1" x14ac:dyDescent="0.3">
      <c r="A89" s="218"/>
      <c r="B89" s="218" t="s">
        <v>10</v>
      </c>
      <c r="C89" s="219">
        <f>SUM(C87:C88)</f>
        <v>11855253.068820002</v>
      </c>
      <c r="D89" s="220">
        <f>SUM(D87:D88)</f>
        <v>12578917.69201</v>
      </c>
      <c r="E89" s="221">
        <f>+C169/C170</f>
        <v>0.1901747241126307</v>
      </c>
      <c r="F89" s="222">
        <f>+D169/D170</f>
        <v>0.20233166856571302</v>
      </c>
      <c r="G89" s="219">
        <f>SUM(G87:G88)</f>
        <v>3653087.93738</v>
      </c>
      <c r="H89" s="220">
        <f>SUM(H87:H88)</f>
        <v>3679527.7954699998</v>
      </c>
      <c r="I89" s="221">
        <f>+G169/G170</f>
        <v>5.8600604020641905E-2</v>
      </c>
      <c r="J89" s="222">
        <f>+H169/H170</f>
        <v>5.9185139502443362E-2</v>
      </c>
      <c r="K89" s="19"/>
      <c r="L89" s="20"/>
      <c r="M89" s="19"/>
      <c r="N89" s="20"/>
      <c r="O89" s="19"/>
      <c r="P89" s="20"/>
      <c r="Q89" s="19"/>
      <c r="R89" s="29"/>
    </row>
    <row r="90" spans="1:19" ht="20.149999999999999" customHeight="1" x14ac:dyDescent="0.25">
      <c r="C90" s="136"/>
      <c r="D90" s="136"/>
      <c r="E90" s="37"/>
      <c r="F90" s="37"/>
      <c r="G90" s="136"/>
      <c r="H90" s="136"/>
      <c r="I90" s="37"/>
      <c r="J90" s="37"/>
      <c r="L90" s="20"/>
      <c r="N90" s="20"/>
      <c r="P90" s="20"/>
      <c r="R90" s="29"/>
    </row>
    <row r="91" spans="1:19" ht="20.149999999999999" customHeight="1" x14ac:dyDescent="0.25">
      <c r="A91" s="199" t="s">
        <v>173</v>
      </c>
      <c r="B91" s="199"/>
      <c r="C91" s="199"/>
      <c r="D91" s="199"/>
      <c r="E91" s="223"/>
      <c r="F91" s="223"/>
      <c r="G91" s="199"/>
      <c r="H91" s="199"/>
      <c r="I91" s="223"/>
      <c r="J91" s="223"/>
      <c r="L91" s="20"/>
      <c r="N91" s="20"/>
      <c r="P91" s="20"/>
      <c r="R91" s="29"/>
    </row>
    <row r="92" spans="1:19" ht="20.149999999999999" customHeight="1" thickBot="1" x14ac:dyDescent="0.3">
      <c r="A92" s="116"/>
      <c r="B92" s="116"/>
      <c r="C92" s="116"/>
      <c r="D92" s="116"/>
      <c r="E92" s="224"/>
      <c r="F92" s="224"/>
      <c r="G92" s="116"/>
      <c r="H92" s="116"/>
      <c r="I92" s="224"/>
      <c r="J92" s="224"/>
      <c r="L92" s="20"/>
      <c r="N92" s="20"/>
      <c r="P92" s="20"/>
      <c r="R92" s="29"/>
    </row>
    <row r="93" spans="1:19" ht="20.149999999999999" customHeight="1" x14ac:dyDescent="0.25">
      <c r="A93" s="203"/>
      <c r="B93" s="203"/>
      <c r="C93" s="204" t="s">
        <v>168</v>
      </c>
      <c r="D93" s="204"/>
      <c r="E93" s="205" t="s">
        <v>169</v>
      </c>
      <c r="F93" s="206"/>
      <c r="G93" s="204" t="s">
        <v>168</v>
      </c>
      <c r="H93" s="204"/>
      <c r="I93" s="205" t="s">
        <v>169</v>
      </c>
      <c r="J93" s="206"/>
      <c r="L93" s="20"/>
      <c r="N93" s="20"/>
      <c r="P93" s="20"/>
      <c r="R93" s="29"/>
    </row>
    <row r="94" spans="1:19" ht="20.149999999999999" customHeight="1" thickBot="1" x14ac:dyDescent="0.3">
      <c r="A94" s="207" t="s">
        <v>1</v>
      </c>
      <c r="B94" s="207" t="s">
        <v>12</v>
      </c>
      <c r="C94" s="208" t="s">
        <v>170</v>
      </c>
      <c r="D94" s="208"/>
      <c r="E94" s="209" t="s">
        <v>171</v>
      </c>
      <c r="F94" s="210"/>
      <c r="G94" s="208" t="s">
        <v>172</v>
      </c>
      <c r="H94" s="208"/>
      <c r="I94" s="209" t="s">
        <v>171</v>
      </c>
      <c r="J94" s="210"/>
      <c r="L94" s="20"/>
      <c r="N94" s="20"/>
      <c r="P94" s="20"/>
      <c r="R94" s="225"/>
      <c r="S94" s="226"/>
    </row>
    <row r="95" spans="1:19" ht="20.149999999999999" customHeight="1" thickBot="1" x14ac:dyDescent="0.3">
      <c r="A95" s="188"/>
      <c r="B95" s="227"/>
      <c r="C95" s="34">
        <f>+C86</f>
        <v>2017</v>
      </c>
      <c r="D95" s="34">
        <f t="shared" ref="D95:H95" si="26">+D86</f>
        <v>2018</v>
      </c>
      <c r="E95" s="34">
        <v>2017</v>
      </c>
      <c r="F95" s="34">
        <v>2018</v>
      </c>
      <c r="G95" s="34">
        <f t="shared" si="26"/>
        <v>2017</v>
      </c>
      <c r="H95" s="34">
        <f t="shared" si="26"/>
        <v>2018</v>
      </c>
      <c r="I95" s="34">
        <v>2017</v>
      </c>
      <c r="J95" s="34">
        <v>2018</v>
      </c>
      <c r="L95" s="20"/>
      <c r="N95" s="20"/>
      <c r="P95" s="20"/>
      <c r="R95" s="228"/>
      <c r="S95" s="228"/>
    </row>
    <row r="96" spans="1:19" ht="20.149999999999999" customHeight="1" x14ac:dyDescent="0.25">
      <c r="A96" s="8" t="s">
        <v>6</v>
      </c>
      <c r="B96" s="15" t="s">
        <v>13</v>
      </c>
      <c r="C96" s="229">
        <f t="shared" ref="C96:D121" si="27">+F14</f>
        <v>108569.27563</v>
      </c>
      <c r="D96" s="229">
        <f t="shared" si="27"/>
        <v>88554.249190000002</v>
      </c>
      <c r="E96" s="213">
        <v>0.24222823632620943</v>
      </c>
      <c r="F96" s="213">
        <v>0.22927627167571926</v>
      </c>
      <c r="G96" s="229">
        <f t="shared" ref="G96:H121" si="28">+I14</f>
        <v>62125.041879999997</v>
      </c>
      <c r="H96" s="229">
        <f t="shared" si="28"/>
        <v>71911.058619999996</v>
      </c>
      <c r="I96" s="213">
        <v>0.13860679496074757</v>
      </c>
      <c r="J96" s="214">
        <v>0.18618529955883295</v>
      </c>
      <c r="K96" s="19"/>
      <c r="L96" s="20"/>
      <c r="M96" s="19"/>
      <c r="N96" s="20"/>
      <c r="O96" s="19"/>
      <c r="P96" s="20"/>
      <c r="Q96" s="19"/>
      <c r="R96" s="225"/>
      <c r="S96" s="225"/>
    </row>
    <row r="97" spans="1:19" ht="20.149999999999999" customHeight="1" x14ac:dyDescent="0.25">
      <c r="A97" s="21" t="s">
        <v>8</v>
      </c>
      <c r="B97" s="15" t="s">
        <v>14</v>
      </c>
      <c r="C97" s="35">
        <f t="shared" si="27"/>
        <v>144341.88790999999</v>
      </c>
      <c r="D97" s="35">
        <f t="shared" si="27"/>
        <v>150935.40497999999</v>
      </c>
      <c r="E97" s="230">
        <v>0.24197102265930839</v>
      </c>
      <c r="F97" s="230">
        <v>0.25533974696540568</v>
      </c>
      <c r="G97" s="35">
        <f t="shared" si="28"/>
        <v>31914.140490000002</v>
      </c>
      <c r="H97" s="35">
        <f t="shared" si="28"/>
        <v>36559.04782</v>
      </c>
      <c r="I97" s="230">
        <v>5.3500043012276149E-2</v>
      </c>
      <c r="J97" s="231">
        <v>6.1847503711219491E-2</v>
      </c>
      <c r="K97" s="19"/>
      <c r="L97" s="20"/>
      <c r="M97" s="19"/>
      <c r="N97" s="20"/>
      <c r="O97" s="19"/>
      <c r="P97" s="20"/>
      <c r="Q97" s="19"/>
      <c r="R97" s="225"/>
      <c r="S97" s="225"/>
    </row>
    <row r="98" spans="1:19" ht="20.149999999999999" customHeight="1" x14ac:dyDescent="0.25">
      <c r="A98" s="21" t="s">
        <v>15</v>
      </c>
      <c r="B98" s="15" t="s">
        <v>16</v>
      </c>
      <c r="C98" s="35">
        <f t="shared" si="27"/>
        <v>257976.96603000001</v>
      </c>
      <c r="D98" s="35">
        <f t="shared" si="27"/>
        <v>274310.35696</v>
      </c>
      <c r="E98" s="230">
        <v>0.13726976177437494</v>
      </c>
      <c r="F98" s="230">
        <v>0.14348066429185957</v>
      </c>
      <c r="G98" s="35">
        <f t="shared" si="28"/>
        <v>120905.11840000001</v>
      </c>
      <c r="H98" s="35">
        <f t="shared" si="28"/>
        <v>117840.64623</v>
      </c>
      <c r="I98" s="230">
        <v>6.433371574011218E-2</v>
      </c>
      <c r="J98" s="231">
        <v>6.1637680724275112E-2</v>
      </c>
      <c r="K98" s="19"/>
      <c r="L98" s="20"/>
      <c r="M98" s="19"/>
      <c r="N98" s="20"/>
      <c r="O98" s="19"/>
      <c r="P98" s="20"/>
      <c r="Q98" s="19"/>
      <c r="R98" s="225"/>
      <c r="S98" s="225"/>
    </row>
    <row r="99" spans="1:19" ht="20.149999999999999" customHeight="1" x14ac:dyDescent="0.25">
      <c r="A99" s="21" t="s">
        <v>17</v>
      </c>
      <c r="B99" s="15" t="s">
        <v>18</v>
      </c>
      <c r="C99" s="35">
        <f t="shared" si="27"/>
        <v>335965.72904000001</v>
      </c>
      <c r="D99" s="35">
        <f t="shared" si="27"/>
        <v>263618.24718000001</v>
      </c>
      <c r="E99" s="230">
        <v>0.31889495102445226</v>
      </c>
      <c r="F99" s="230">
        <v>0.36879339102374237</v>
      </c>
      <c r="G99" s="35">
        <f t="shared" si="28"/>
        <v>82359.407709999999</v>
      </c>
      <c r="H99" s="35">
        <f t="shared" si="28"/>
        <v>82785.67121</v>
      </c>
      <c r="I99" s="230">
        <v>7.8174638118986117E-2</v>
      </c>
      <c r="J99" s="231">
        <v>0.11581447316454499</v>
      </c>
      <c r="K99" s="19"/>
      <c r="L99" s="20"/>
      <c r="M99" s="19"/>
      <c r="N99" s="20"/>
      <c r="O99" s="19"/>
      <c r="P99" s="20"/>
      <c r="Q99" s="19"/>
      <c r="R99" s="225"/>
      <c r="S99" s="225"/>
    </row>
    <row r="100" spans="1:19" ht="20.149999999999999" customHeight="1" x14ac:dyDescent="0.25">
      <c r="A100" s="21" t="s">
        <v>19</v>
      </c>
      <c r="B100" s="15" t="s">
        <v>20</v>
      </c>
      <c r="C100" s="35">
        <f t="shared" si="27"/>
        <v>194060.50401999999</v>
      </c>
      <c r="D100" s="35">
        <f t="shared" si="27"/>
        <v>193292.88159999999</v>
      </c>
      <c r="E100" s="230">
        <v>0.6463503750084344</v>
      </c>
      <c r="F100" s="230">
        <v>0.69121665594974868</v>
      </c>
      <c r="G100" s="35">
        <f t="shared" si="28"/>
        <v>19943.043750000001</v>
      </c>
      <c r="H100" s="35">
        <f t="shared" si="28"/>
        <v>23529.129629999999</v>
      </c>
      <c r="I100" s="230">
        <v>6.6423582025189637E-2</v>
      </c>
      <c r="J100" s="231">
        <v>8.4140327184489272E-2</v>
      </c>
      <c r="K100" s="19"/>
      <c r="L100" s="20"/>
      <c r="M100" s="19"/>
      <c r="N100" s="20"/>
      <c r="O100" s="19"/>
      <c r="P100" s="20"/>
      <c r="Q100" s="19"/>
      <c r="R100" s="225"/>
      <c r="S100" s="225"/>
    </row>
    <row r="101" spans="1:19" ht="20.149999999999999" customHeight="1" x14ac:dyDescent="0.25">
      <c r="A101" s="21" t="s">
        <v>21</v>
      </c>
      <c r="B101" s="15" t="s">
        <v>22</v>
      </c>
      <c r="C101" s="35">
        <f t="shared" si="27"/>
        <v>78982.859070000006</v>
      </c>
      <c r="D101" s="35">
        <f t="shared" si="27"/>
        <v>72592.500119999997</v>
      </c>
      <c r="E101" s="230">
        <v>9.134146588775377E-2</v>
      </c>
      <c r="F101" s="230">
        <v>8.7024363853461822E-2</v>
      </c>
      <c r="G101" s="35">
        <f t="shared" si="28"/>
        <v>77247.091629999995</v>
      </c>
      <c r="H101" s="35">
        <f t="shared" si="28"/>
        <v>77666.296140000006</v>
      </c>
      <c r="I101" s="230">
        <v>8.9334099425249308E-2</v>
      </c>
      <c r="J101" s="231">
        <v>9.3106863701694451E-2</v>
      </c>
      <c r="K101" s="19"/>
      <c r="L101" s="20"/>
      <c r="M101" s="19"/>
      <c r="N101" s="20"/>
      <c r="O101" s="19"/>
      <c r="P101" s="20"/>
      <c r="Q101" s="19"/>
      <c r="R101" s="225"/>
      <c r="S101" s="225"/>
    </row>
    <row r="102" spans="1:19" ht="20.149999999999999" customHeight="1" x14ac:dyDescent="0.25">
      <c r="A102" s="21" t="s">
        <v>23</v>
      </c>
      <c r="B102" s="15" t="s">
        <v>24</v>
      </c>
      <c r="C102" s="35">
        <f t="shared" si="27"/>
        <v>19951.3194</v>
      </c>
      <c r="D102" s="35">
        <f t="shared" si="27"/>
        <v>22536.952560000002</v>
      </c>
      <c r="E102" s="230">
        <v>0.32465450698348464</v>
      </c>
      <c r="F102" s="230">
        <v>0.34515238914985152</v>
      </c>
      <c r="G102" s="35">
        <f t="shared" si="28"/>
        <v>9775.5958900000005</v>
      </c>
      <c r="H102" s="35">
        <f t="shared" si="28"/>
        <v>11903.255740000001</v>
      </c>
      <c r="I102" s="230">
        <v>0.15907174861516823</v>
      </c>
      <c r="J102" s="231">
        <v>0.18229781273154899</v>
      </c>
      <c r="K102" s="19"/>
      <c r="L102" s="20"/>
      <c r="M102" s="19"/>
      <c r="N102" s="20"/>
      <c r="O102" s="19"/>
      <c r="P102" s="20"/>
      <c r="Q102" s="19"/>
      <c r="R102" s="225"/>
      <c r="S102" s="225"/>
    </row>
    <row r="103" spans="1:19" ht="20.149999999999999" customHeight="1" x14ac:dyDescent="0.25">
      <c r="A103" s="21" t="s">
        <v>25</v>
      </c>
      <c r="B103" s="15" t="s">
        <v>26</v>
      </c>
      <c r="C103" s="35">
        <f t="shared" si="27"/>
        <v>158514.69902999999</v>
      </c>
      <c r="D103" s="35">
        <f t="shared" si="27"/>
        <v>159167.66060999999</v>
      </c>
      <c r="E103" s="230">
        <v>0.37831131772511334</v>
      </c>
      <c r="F103" s="230">
        <v>0.35941386849399415</v>
      </c>
      <c r="G103" s="35">
        <f t="shared" si="28"/>
        <v>25771.390899999999</v>
      </c>
      <c r="H103" s="35">
        <f t="shared" si="28"/>
        <v>28010.182840000001</v>
      </c>
      <c r="I103" s="230">
        <v>6.1506023798731844E-2</v>
      </c>
      <c r="J103" s="231">
        <v>6.3249331762283867E-2</v>
      </c>
      <c r="K103" s="19"/>
      <c r="L103" s="20"/>
      <c r="M103" s="19"/>
      <c r="N103" s="20"/>
      <c r="O103" s="19"/>
      <c r="P103" s="20"/>
      <c r="Q103" s="19"/>
      <c r="R103" s="225"/>
      <c r="S103" s="225"/>
    </row>
    <row r="104" spans="1:19" ht="20.149999999999999" customHeight="1" x14ac:dyDescent="0.25">
      <c r="A104" s="21" t="s">
        <v>27</v>
      </c>
      <c r="B104" s="15" t="s">
        <v>28</v>
      </c>
      <c r="C104" s="35">
        <f t="shared" si="27"/>
        <v>351511.26192999998</v>
      </c>
      <c r="D104" s="35">
        <f t="shared" si="27"/>
        <v>252354.75610999999</v>
      </c>
      <c r="E104" s="230">
        <v>0.29161193390768658</v>
      </c>
      <c r="F104" s="230">
        <v>0.29163845253078308</v>
      </c>
      <c r="G104" s="35">
        <f t="shared" si="28"/>
        <v>40233.554689999997</v>
      </c>
      <c r="H104" s="35">
        <f t="shared" si="28"/>
        <v>35630.445630000002</v>
      </c>
      <c r="I104" s="230">
        <v>3.3377549916076381E-2</v>
      </c>
      <c r="J104" s="231">
        <v>4.1176985077253453E-2</v>
      </c>
      <c r="K104" s="19"/>
      <c r="L104" s="20"/>
      <c r="M104" s="19"/>
      <c r="N104" s="20"/>
      <c r="O104" s="19"/>
      <c r="P104" s="20"/>
      <c r="Q104" s="19"/>
      <c r="R104" s="225"/>
      <c r="S104" s="225"/>
    </row>
    <row r="105" spans="1:19" ht="20.149999999999999" customHeight="1" x14ac:dyDescent="0.25">
      <c r="A105" s="21" t="s">
        <v>29</v>
      </c>
      <c r="B105" s="15" t="s">
        <v>30</v>
      </c>
      <c r="C105" s="35">
        <f t="shared" si="27"/>
        <v>157437.70116</v>
      </c>
      <c r="D105" s="35">
        <f t="shared" si="27"/>
        <v>165256.47169999999</v>
      </c>
      <c r="E105" s="230">
        <v>0.16149070535580271</v>
      </c>
      <c r="F105" s="230">
        <v>0.17721320791033954</v>
      </c>
      <c r="G105" s="35">
        <f t="shared" si="28"/>
        <v>48189.971619999997</v>
      </c>
      <c r="H105" s="35">
        <f t="shared" si="28"/>
        <v>43976.424850000003</v>
      </c>
      <c r="I105" s="230">
        <v>4.9430552216212974E-2</v>
      </c>
      <c r="J105" s="231">
        <v>4.7158233743752817E-2</v>
      </c>
      <c r="K105" s="19"/>
      <c r="L105" s="20"/>
      <c r="M105" s="19"/>
      <c r="N105" s="20"/>
      <c r="O105" s="19"/>
      <c r="P105" s="20"/>
      <c r="Q105" s="19"/>
      <c r="R105" s="225"/>
      <c r="S105" s="225"/>
    </row>
    <row r="106" spans="1:19" ht="20.149999999999999" customHeight="1" x14ac:dyDescent="0.25">
      <c r="A106" s="21" t="s">
        <v>31</v>
      </c>
      <c r="B106" s="15" t="s">
        <v>32</v>
      </c>
      <c r="C106" s="35">
        <f t="shared" si="27"/>
        <v>3395.4215899999999</v>
      </c>
      <c r="D106" s="35">
        <f t="shared" si="27"/>
        <v>3419.1687499999998</v>
      </c>
      <c r="E106" s="230">
        <v>0.26010062654268207</v>
      </c>
      <c r="F106" s="230">
        <v>0.293265733054209</v>
      </c>
      <c r="G106" s="35">
        <f t="shared" si="28"/>
        <v>1802.52225</v>
      </c>
      <c r="H106" s="35">
        <f t="shared" si="28"/>
        <v>1419.4386300000001</v>
      </c>
      <c r="I106" s="230">
        <v>0.1380792205489054</v>
      </c>
      <c r="J106" s="231">
        <v>0.12174675799561288</v>
      </c>
      <c r="K106" s="19"/>
      <c r="L106" s="20"/>
      <c r="M106" s="19"/>
      <c r="N106" s="20"/>
      <c r="O106" s="19"/>
      <c r="P106" s="20"/>
      <c r="Q106" s="19"/>
      <c r="R106" s="225"/>
      <c r="S106" s="225"/>
    </row>
    <row r="107" spans="1:19" ht="20.149999999999999" customHeight="1" x14ac:dyDescent="0.25">
      <c r="A107" s="21" t="s">
        <v>33</v>
      </c>
      <c r="B107" s="15" t="s">
        <v>34</v>
      </c>
      <c r="C107" s="35">
        <f t="shared" si="27"/>
        <v>7124.5055000000002</v>
      </c>
      <c r="D107" s="35">
        <f t="shared" si="27"/>
        <v>6659.0127499999999</v>
      </c>
      <c r="E107" s="230">
        <v>0.34744617732466432</v>
      </c>
      <c r="F107" s="230">
        <v>0.3565058148310587</v>
      </c>
      <c r="G107" s="35">
        <f t="shared" si="28"/>
        <v>4953.4204600000003</v>
      </c>
      <c r="H107" s="35">
        <f t="shared" si="28"/>
        <v>5084.60977</v>
      </c>
      <c r="I107" s="230">
        <v>0.24156722224563942</v>
      </c>
      <c r="J107" s="231">
        <v>0.27221647070007665</v>
      </c>
      <c r="K107" s="19"/>
      <c r="L107" s="20"/>
      <c r="M107" s="19"/>
      <c r="N107" s="20"/>
      <c r="O107" s="19"/>
      <c r="P107" s="20"/>
      <c r="Q107" s="19"/>
      <c r="R107" s="225"/>
      <c r="S107" s="225"/>
    </row>
    <row r="108" spans="1:19" ht="20.149999999999999" customHeight="1" x14ac:dyDescent="0.25">
      <c r="A108" s="21" t="s">
        <v>35</v>
      </c>
      <c r="B108" s="15" t="s">
        <v>36</v>
      </c>
      <c r="C108" s="35">
        <f t="shared" si="27"/>
        <v>460632.49812</v>
      </c>
      <c r="D108" s="35">
        <f t="shared" si="27"/>
        <v>347822.71587999997</v>
      </c>
      <c r="E108" s="230">
        <v>0.54166493199666754</v>
      </c>
      <c r="F108" s="230">
        <v>0.40357932292386367</v>
      </c>
      <c r="G108" s="35">
        <f t="shared" si="28"/>
        <v>141241.02364999999</v>
      </c>
      <c r="H108" s="35">
        <f t="shared" si="28"/>
        <v>123774.88211999999</v>
      </c>
      <c r="I108" s="230">
        <v>0.16608752049141451</v>
      </c>
      <c r="J108" s="231">
        <v>0.14361621837891861</v>
      </c>
      <c r="K108" s="19"/>
      <c r="L108" s="20"/>
      <c r="M108" s="19"/>
      <c r="N108" s="20"/>
      <c r="O108" s="19"/>
      <c r="P108" s="20"/>
      <c r="Q108" s="19"/>
      <c r="R108" s="225"/>
      <c r="S108" s="225"/>
    </row>
    <row r="109" spans="1:19" ht="20.149999999999999" customHeight="1" x14ac:dyDescent="0.25">
      <c r="A109" s="21" t="s">
        <v>37</v>
      </c>
      <c r="B109" s="15" t="s">
        <v>38</v>
      </c>
      <c r="C109" s="35">
        <f t="shared" si="27"/>
        <v>263085.53868</v>
      </c>
      <c r="D109" s="35">
        <f t="shared" si="27"/>
        <v>315937.16713000002</v>
      </c>
      <c r="E109" s="230">
        <v>0.15594343247959594</v>
      </c>
      <c r="F109" s="230">
        <v>0.20863688934623917</v>
      </c>
      <c r="G109" s="35">
        <f t="shared" si="28"/>
        <v>90317.35067</v>
      </c>
      <c r="H109" s="35">
        <f t="shared" si="28"/>
        <v>94594.205459999997</v>
      </c>
      <c r="I109" s="230">
        <v>5.3535430896771832E-2</v>
      </c>
      <c r="J109" s="231">
        <v>6.2467613280942795E-2</v>
      </c>
      <c r="K109" s="19"/>
      <c r="L109" s="20"/>
      <c r="M109" s="19"/>
      <c r="N109" s="20"/>
      <c r="O109" s="19"/>
      <c r="P109" s="20"/>
      <c r="Q109" s="19"/>
      <c r="R109" s="225"/>
      <c r="S109" s="225"/>
    </row>
    <row r="110" spans="1:19" ht="20.149999999999999" customHeight="1" x14ac:dyDescent="0.25">
      <c r="A110" s="21" t="s">
        <v>39</v>
      </c>
      <c r="B110" s="15" t="s">
        <v>40</v>
      </c>
      <c r="C110" s="35">
        <f t="shared" si="27"/>
        <v>167353.478</v>
      </c>
      <c r="D110" s="35">
        <f t="shared" si="27"/>
        <v>106559.93481000001</v>
      </c>
      <c r="E110" s="230">
        <v>7.1089302067041379E-2</v>
      </c>
      <c r="F110" s="230">
        <v>6.762530988663791E-2</v>
      </c>
      <c r="G110" s="35">
        <f t="shared" si="28"/>
        <v>28022.950369999999</v>
      </c>
      <c r="H110" s="35">
        <f t="shared" si="28"/>
        <v>26153.017479999999</v>
      </c>
      <c r="I110" s="230">
        <v>1.1903738168277798E-2</v>
      </c>
      <c r="J110" s="231">
        <v>1.6597287852222718E-2</v>
      </c>
      <c r="K110" s="19"/>
      <c r="L110" s="20"/>
      <c r="M110" s="19"/>
      <c r="N110" s="20"/>
      <c r="O110" s="19"/>
      <c r="P110" s="20"/>
      <c r="Q110" s="19"/>
      <c r="R110" s="225"/>
      <c r="S110" s="225"/>
    </row>
    <row r="111" spans="1:19" ht="20.149999999999999" customHeight="1" x14ac:dyDescent="0.25">
      <c r="A111" s="21" t="s">
        <v>41</v>
      </c>
      <c r="B111" s="15" t="s">
        <v>42</v>
      </c>
      <c r="C111" s="35">
        <f t="shared" si="27"/>
        <v>271268.16845</v>
      </c>
      <c r="D111" s="35">
        <f t="shared" si="27"/>
        <v>309753.47268000001</v>
      </c>
      <c r="E111" s="230">
        <v>0.57598380559563311</v>
      </c>
      <c r="F111" s="230">
        <v>0.6181843627886352</v>
      </c>
      <c r="G111" s="35">
        <f t="shared" si="28"/>
        <v>23908.692940000001</v>
      </c>
      <c r="H111" s="35">
        <f t="shared" si="28"/>
        <v>16410.192510000001</v>
      </c>
      <c r="I111" s="230">
        <v>5.0765336843924293E-2</v>
      </c>
      <c r="J111" s="231">
        <v>3.2750316928692791E-2</v>
      </c>
      <c r="K111" s="19"/>
      <c r="L111" s="20"/>
      <c r="M111" s="19"/>
      <c r="N111" s="20"/>
      <c r="O111" s="19"/>
      <c r="P111" s="20"/>
      <c r="Q111" s="19"/>
      <c r="R111" s="225"/>
      <c r="S111" s="225"/>
    </row>
    <row r="112" spans="1:19" ht="20.149999999999999" customHeight="1" x14ac:dyDescent="0.25">
      <c r="A112" s="21" t="s">
        <v>43</v>
      </c>
      <c r="B112" s="15" t="s">
        <v>44</v>
      </c>
      <c r="C112" s="35">
        <f t="shared" si="27"/>
        <v>8723.7392400000008</v>
      </c>
      <c r="D112" s="35">
        <f t="shared" si="27"/>
        <v>12665.92929</v>
      </c>
      <c r="E112" s="230">
        <v>0.25460703248819105</v>
      </c>
      <c r="F112" s="230">
        <v>0.26836794654449841</v>
      </c>
      <c r="G112" s="35">
        <f t="shared" si="28"/>
        <v>6762.9512299999997</v>
      </c>
      <c r="H112" s="35">
        <f t="shared" si="28"/>
        <v>6578.3938200000002</v>
      </c>
      <c r="I112" s="230">
        <v>0.19738037740026049</v>
      </c>
      <c r="J112" s="231">
        <v>0.13938416997387318</v>
      </c>
      <c r="K112" s="19"/>
      <c r="L112" s="20"/>
      <c r="M112" s="19"/>
      <c r="N112" s="20"/>
      <c r="O112" s="19"/>
      <c r="P112" s="20"/>
      <c r="Q112" s="19"/>
      <c r="R112" s="225"/>
      <c r="S112" s="225"/>
    </row>
    <row r="113" spans="1:19 16384:16384" ht="20.149999999999999" customHeight="1" x14ac:dyDescent="0.25">
      <c r="A113" s="21" t="s">
        <v>45</v>
      </c>
      <c r="B113" s="15" t="s">
        <v>46</v>
      </c>
      <c r="C113" s="35">
        <f t="shared" si="27"/>
        <v>467824.60476999998</v>
      </c>
      <c r="D113" s="35">
        <f t="shared" si="27"/>
        <v>475871.71084999997</v>
      </c>
      <c r="E113" s="232">
        <v>5.4632839465039246E-2</v>
      </c>
      <c r="F113" s="232">
        <v>5.7496962776539151E-2</v>
      </c>
      <c r="G113" s="35">
        <f t="shared" si="28"/>
        <v>655230.19871999999</v>
      </c>
      <c r="H113" s="35">
        <f t="shared" si="28"/>
        <v>678129.44506000006</v>
      </c>
      <c r="I113" s="232">
        <v>7.6518177740811016E-2</v>
      </c>
      <c r="J113" s="233">
        <v>8.1934652914428391E-2</v>
      </c>
      <c r="K113" s="19"/>
      <c r="L113" s="20"/>
      <c r="M113" s="19"/>
      <c r="N113" s="20"/>
      <c r="O113" s="19"/>
      <c r="P113" s="20"/>
      <c r="Q113" s="19"/>
      <c r="R113" s="225"/>
      <c r="S113" s="225"/>
    </row>
    <row r="114" spans="1:19 16384:16384" ht="20.149999999999999" customHeight="1" x14ac:dyDescent="0.25">
      <c r="A114" s="21" t="s">
        <v>47</v>
      </c>
      <c r="B114" s="15" t="s">
        <v>48</v>
      </c>
      <c r="C114" s="35">
        <f t="shared" si="27"/>
        <v>334.47091999999998</v>
      </c>
      <c r="D114" s="35">
        <f t="shared" si="27"/>
        <v>540.69326000000001</v>
      </c>
      <c r="E114" s="230">
        <v>1.9424034629557094E-2</v>
      </c>
      <c r="F114" s="230">
        <v>3.1051488755482033E-2</v>
      </c>
      <c r="G114" s="35">
        <f t="shared" si="28"/>
        <v>1034.96577</v>
      </c>
      <c r="H114" s="35">
        <f t="shared" si="28"/>
        <v>729.35702000000003</v>
      </c>
      <c r="I114" s="230">
        <v>6.0104510601059799E-2</v>
      </c>
      <c r="J114" s="231">
        <v>4.1886265246328179E-2</v>
      </c>
      <c r="K114" s="19"/>
      <c r="L114" s="20"/>
      <c r="M114" s="19"/>
      <c r="N114" s="20"/>
      <c r="O114" s="19"/>
      <c r="P114" s="20"/>
      <c r="Q114" s="19"/>
      <c r="R114" s="225"/>
      <c r="S114" s="225"/>
    </row>
    <row r="115" spans="1:19 16384:16384" ht="20.149999999999999" customHeight="1" x14ac:dyDescent="0.25">
      <c r="A115" s="21" t="s">
        <v>49</v>
      </c>
      <c r="B115" s="15" t="s">
        <v>50</v>
      </c>
      <c r="C115" s="35">
        <f t="shared" si="27"/>
        <v>22194.409469999999</v>
      </c>
      <c r="D115" s="35">
        <f t="shared" si="27"/>
        <v>17138.167799999999</v>
      </c>
      <c r="E115" s="230">
        <v>0.58542373343392973</v>
      </c>
      <c r="F115" s="230">
        <v>0.4781630765332523</v>
      </c>
      <c r="G115" s="35">
        <f t="shared" si="28"/>
        <v>12930.780430000001</v>
      </c>
      <c r="H115" s="35">
        <f t="shared" si="28"/>
        <v>13479.529619999999</v>
      </c>
      <c r="I115" s="230">
        <v>0.34107624110374657</v>
      </c>
      <c r="J115" s="231">
        <v>0.37608532186972177</v>
      </c>
      <c r="K115" s="19"/>
      <c r="L115" s="20"/>
      <c r="M115" s="19"/>
      <c r="N115" s="20"/>
      <c r="O115" s="19"/>
      <c r="P115" s="20"/>
      <c r="Q115" s="19"/>
      <c r="R115" s="225"/>
      <c r="S115" s="225"/>
    </row>
    <row r="116" spans="1:19 16384:16384" ht="20.149999999999999" customHeight="1" x14ac:dyDescent="0.25">
      <c r="A116" s="21" t="s">
        <v>51</v>
      </c>
      <c r="B116" s="15" t="s">
        <v>52</v>
      </c>
      <c r="C116" s="35">
        <f t="shared" si="27"/>
        <v>65429.653830000003</v>
      </c>
      <c r="D116" s="35">
        <f t="shared" si="27"/>
        <v>88957.481390000001</v>
      </c>
      <c r="E116" s="230">
        <v>0.32830730309209338</v>
      </c>
      <c r="F116" s="230">
        <v>0.30870279160335534</v>
      </c>
      <c r="G116" s="35">
        <f t="shared" si="28"/>
        <v>16186.04602</v>
      </c>
      <c r="H116" s="35">
        <f t="shared" si="28"/>
        <v>8915.4266599999992</v>
      </c>
      <c r="I116" s="230">
        <v>8.121695294854521E-2</v>
      </c>
      <c r="J116" s="231">
        <v>3.0938568125719931E-2</v>
      </c>
      <c r="K116" s="19"/>
      <c r="L116" s="20"/>
      <c r="M116" s="19"/>
      <c r="N116" s="20"/>
      <c r="O116" s="19"/>
      <c r="P116" s="20"/>
      <c r="Q116" s="19"/>
      <c r="R116" s="225"/>
      <c r="S116" s="225"/>
    </row>
    <row r="117" spans="1:19 16384:16384" ht="20.149999999999999" customHeight="1" x14ac:dyDescent="0.25">
      <c r="A117" s="21" t="s">
        <v>53</v>
      </c>
      <c r="B117" s="15" t="s">
        <v>54</v>
      </c>
      <c r="C117" s="35">
        <f t="shared" si="27"/>
        <v>10996.1389</v>
      </c>
      <c r="D117" s="35">
        <f t="shared" si="27"/>
        <v>11466.29919</v>
      </c>
      <c r="E117" s="230">
        <v>0.3099196434681657</v>
      </c>
      <c r="F117" s="230">
        <v>0.32501674238987843</v>
      </c>
      <c r="G117" s="35">
        <f t="shared" si="28"/>
        <v>6502.2341500000002</v>
      </c>
      <c r="H117" s="35">
        <f t="shared" si="28"/>
        <v>7058.1386300000004</v>
      </c>
      <c r="I117" s="230">
        <v>0.18326160735515368</v>
      </c>
      <c r="J117" s="231">
        <v>0.20006570444798932</v>
      </c>
      <c r="K117" s="19"/>
      <c r="L117" s="20"/>
      <c r="M117" s="19"/>
      <c r="N117" s="20"/>
      <c r="O117" s="19"/>
      <c r="P117" s="20"/>
      <c r="Q117" s="19"/>
      <c r="R117" s="225"/>
      <c r="S117" s="225"/>
    </row>
    <row r="118" spans="1:19 16384:16384" ht="20.149999999999999" customHeight="1" x14ac:dyDescent="0.25">
      <c r="A118" s="21" t="s">
        <v>55</v>
      </c>
      <c r="B118" s="15" t="s">
        <v>56</v>
      </c>
      <c r="C118" s="35">
        <f t="shared" si="27"/>
        <v>59383.250610000003</v>
      </c>
      <c r="D118" s="35">
        <f t="shared" si="27"/>
        <v>50295.047019999998</v>
      </c>
      <c r="E118" s="230">
        <v>7.972043145127429E-2</v>
      </c>
      <c r="F118" s="230">
        <v>0.42808808244378638</v>
      </c>
      <c r="G118" s="35">
        <f t="shared" si="28"/>
        <v>8990.4609199999995</v>
      </c>
      <c r="H118" s="35">
        <f t="shared" si="28"/>
        <v>8955.9438699999992</v>
      </c>
      <c r="I118" s="230">
        <v>1.2069454200062361E-2</v>
      </c>
      <c r="J118" s="231">
        <v>7.6228834943884355E-2</v>
      </c>
      <c r="K118" s="19"/>
      <c r="L118" s="20"/>
      <c r="M118" s="19"/>
      <c r="N118" s="20"/>
      <c r="O118" s="19"/>
      <c r="P118" s="20"/>
      <c r="Q118" s="19"/>
      <c r="R118" s="225"/>
      <c r="S118" s="225"/>
    </row>
    <row r="119" spans="1:19 16384:16384" ht="20.149999999999999" customHeight="1" x14ac:dyDescent="0.25">
      <c r="A119" s="21" t="s">
        <v>57</v>
      </c>
      <c r="B119" s="15" t="s">
        <v>58</v>
      </c>
      <c r="C119" s="35">
        <f t="shared" si="27"/>
        <v>35400.8485</v>
      </c>
      <c r="D119" s="35">
        <f t="shared" si="27"/>
        <v>40211.719449999997</v>
      </c>
      <c r="E119" s="230">
        <v>0.13523498716711585</v>
      </c>
      <c r="F119" s="230">
        <v>0.15345761357852775</v>
      </c>
      <c r="G119" s="35">
        <f t="shared" si="28"/>
        <v>55374.678319999999</v>
      </c>
      <c r="H119" s="35">
        <f t="shared" si="28"/>
        <v>59915.859779999999</v>
      </c>
      <c r="I119" s="230">
        <v>0.21153713058567986</v>
      </c>
      <c r="J119" s="231">
        <v>0.22865336233077924</v>
      </c>
      <c r="K119" s="19"/>
      <c r="L119" s="20"/>
      <c r="M119" s="19"/>
      <c r="N119" s="20"/>
      <c r="O119" s="19"/>
      <c r="P119" s="20"/>
      <c r="Q119" s="19"/>
      <c r="R119" s="225"/>
      <c r="S119" s="225"/>
    </row>
    <row r="120" spans="1:19 16384:16384" ht="20.149999999999999" customHeight="1" x14ac:dyDescent="0.25">
      <c r="A120" s="21" t="s">
        <v>59</v>
      </c>
      <c r="B120" s="15" t="s">
        <v>60</v>
      </c>
      <c r="C120" s="35">
        <f t="shared" si="27"/>
        <v>66505.398939999999</v>
      </c>
      <c r="D120" s="35">
        <f t="shared" si="27"/>
        <v>9594.9871700000003</v>
      </c>
      <c r="E120" s="230">
        <v>0.10044575872057195</v>
      </c>
      <c r="F120" s="230">
        <v>3.1156536686232805E-2</v>
      </c>
      <c r="G120" s="35">
        <f t="shared" si="28"/>
        <v>41545.940450000002</v>
      </c>
      <c r="H120" s="35">
        <f t="shared" si="28"/>
        <v>34316.747600000002</v>
      </c>
      <c r="I120" s="230">
        <v>6.2748492254363589E-2</v>
      </c>
      <c r="J120" s="231">
        <v>0.11143224963286653</v>
      </c>
      <c r="K120" s="19"/>
      <c r="L120" s="20"/>
      <c r="M120" s="19"/>
      <c r="N120" s="20"/>
      <c r="O120" s="19"/>
      <c r="P120" s="20"/>
      <c r="Q120" s="19"/>
      <c r="R120" s="225"/>
      <c r="S120" s="225"/>
    </row>
    <row r="121" spans="1:19 16384:16384" ht="20.149999999999999" customHeight="1" thickBot="1" x14ac:dyDescent="0.3">
      <c r="A121" s="21" t="s">
        <v>61</v>
      </c>
      <c r="B121" s="15" t="s">
        <v>62</v>
      </c>
      <c r="C121" s="35">
        <f t="shared" si="27"/>
        <v>159939.33694000001</v>
      </c>
      <c r="D121" s="35">
        <f t="shared" si="27"/>
        <v>174057.67843</v>
      </c>
      <c r="E121" s="230">
        <v>0.19847786163767292</v>
      </c>
      <c r="F121" s="230">
        <v>0.21491556679806237</v>
      </c>
      <c r="G121" s="35">
        <f t="shared" si="28"/>
        <v>31404.150030000001</v>
      </c>
      <c r="H121" s="35">
        <f t="shared" si="28"/>
        <v>33908.44442</v>
      </c>
      <c r="I121" s="230">
        <v>3.8971204106225191E-2</v>
      </c>
      <c r="J121" s="231">
        <v>4.1868032582634142E-2</v>
      </c>
      <c r="K121" s="19"/>
      <c r="L121" s="20"/>
      <c r="M121" s="19"/>
      <c r="N121" s="20"/>
      <c r="O121" s="19"/>
      <c r="P121" s="20"/>
      <c r="Q121" s="19"/>
      <c r="R121" s="225"/>
      <c r="S121" s="225"/>
    </row>
    <row r="122" spans="1:19 16384:16384" ht="20.149999999999999" customHeight="1" thickBot="1" x14ac:dyDescent="0.3">
      <c r="A122" s="151"/>
      <c r="B122" s="152" t="s">
        <v>10</v>
      </c>
      <c r="C122" s="220">
        <f>SUM(C96:C121)</f>
        <v>3876903.6656800001</v>
      </c>
      <c r="D122" s="220">
        <f>SUM(D96:D121)</f>
        <v>3613570.6668599998</v>
      </c>
      <c r="E122" s="221">
        <v>0.15784624028978067</v>
      </c>
      <c r="F122" s="221">
        <v>0.16648720819915522</v>
      </c>
      <c r="G122" s="220">
        <f>SUM(G96:G121)</f>
        <v>1644672.7233399996</v>
      </c>
      <c r="H122" s="220">
        <f>SUM(H96:H121)</f>
        <v>1649235.79116</v>
      </c>
      <c r="I122" s="221">
        <v>6.6962047105918826E-2</v>
      </c>
      <c r="J122" s="222">
        <v>7.5984860362768511E-2</v>
      </c>
      <c r="K122" s="19"/>
      <c r="L122" s="20"/>
      <c r="M122" s="19"/>
      <c r="N122" s="20"/>
      <c r="O122" s="19"/>
      <c r="P122" s="20"/>
      <c r="Q122" s="19"/>
      <c r="R122" s="234"/>
      <c r="S122" s="234"/>
    </row>
    <row r="123" spans="1:19 16384:16384" ht="20.149999999999999" customHeight="1" x14ac:dyDescent="0.25">
      <c r="A123" s="95"/>
      <c r="B123" s="62"/>
      <c r="C123" s="20"/>
      <c r="D123" s="20"/>
      <c r="E123" s="37"/>
      <c r="F123" s="37"/>
      <c r="G123" s="20"/>
      <c r="H123" s="20"/>
      <c r="I123" s="37"/>
      <c r="J123" s="37"/>
      <c r="L123" s="20"/>
      <c r="N123" s="20"/>
      <c r="P123" s="20"/>
      <c r="R123" s="234"/>
      <c r="S123" s="234"/>
      <c r="XFD123" s="235"/>
    </row>
    <row r="124" spans="1:19 16384:16384" ht="20.149999999999999" customHeight="1" x14ac:dyDescent="0.25">
      <c r="A124" s="577" t="s">
        <v>175</v>
      </c>
      <c r="B124" s="577"/>
      <c r="C124" s="577"/>
      <c r="D124" s="577"/>
      <c r="E124" s="577"/>
      <c r="F124" s="577"/>
      <c r="G124" s="577"/>
      <c r="H124" s="577"/>
      <c r="I124" s="577"/>
      <c r="J124" s="577"/>
      <c r="L124" s="20"/>
      <c r="N124" s="20"/>
      <c r="P124" s="20"/>
      <c r="R124" s="225"/>
      <c r="S124" s="226"/>
    </row>
    <row r="125" spans="1:19 16384:16384" ht="20.149999999999999" customHeight="1" thickBot="1" x14ac:dyDescent="0.3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L125" s="20"/>
      <c r="N125" s="20"/>
      <c r="P125" s="20"/>
      <c r="R125" s="225"/>
      <c r="S125" s="226"/>
    </row>
    <row r="126" spans="1:19 16384:16384" ht="20.149999999999999" customHeight="1" x14ac:dyDescent="0.25">
      <c r="A126" s="236"/>
      <c r="B126" s="236"/>
      <c r="C126" s="237" t="s">
        <v>168</v>
      </c>
      <c r="D126" s="237"/>
      <c r="E126" s="238" t="s">
        <v>169</v>
      </c>
      <c r="F126" s="239"/>
      <c r="G126" s="237" t="s">
        <v>168</v>
      </c>
      <c r="H126" s="237"/>
      <c r="I126" s="238" t="s">
        <v>169</v>
      </c>
      <c r="J126" s="239"/>
      <c r="L126" s="20"/>
      <c r="N126" s="20"/>
      <c r="P126" s="20"/>
      <c r="R126" s="226"/>
      <c r="S126" s="226"/>
    </row>
    <row r="127" spans="1:19 16384:16384" ht="20.149999999999999" customHeight="1" thickBot="1" x14ac:dyDescent="0.3">
      <c r="A127" s="240" t="s">
        <v>1</v>
      </c>
      <c r="B127" s="240" t="s">
        <v>12</v>
      </c>
      <c r="C127" s="241" t="s">
        <v>170</v>
      </c>
      <c r="D127" s="241"/>
      <c r="E127" s="242" t="s">
        <v>171</v>
      </c>
      <c r="F127" s="243"/>
      <c r="G127" s="241" t="s">
        <v>172</v>
      </c>
      <c r="H127" s="241"/>
      <c r="I127" s="242" t="s">
        <v>171</v>
      </c>
      <c r="J127" s="243"/>
      <c r="L127" s="20"/>
      <c r="N127" s="20"/>
      <c r="P127" s="20"/>
      <c r="R127" s="225"/>
      <c r="S127" s="226"/>
    </row>
    <row r="128" spans="1:19 16384:16384" ht="20.149999999999999" customHeight="1" thickBot="1" x14ac:dyDescent="0.3">
      <c r="A128" s="244"/>
      <c r="B128" s="244"/>
      <c r="C128" s="34">
        <f t="shared" ref="C128:H128" si="29">+C95</f>
        <v>2017</v>
      </c>
      <c r="D128" s="34">
        <f t="shared" si="29"/>
        <v>2018</v>
      </c>
      <c r="E128" s="34">
        <v>2017</v>
      </c>
      <c r="F128" s="34">
        <v>2018</v>
      </c>
      <c r="G128" s="34">
        <f t="shared" si="29"/>
        <v>2017</v>
      </c>
      <c r="H128" s="34">
        <f t="shared" si="29"/>
        <v>2018</v>
      </c>
      <c r="I128" s="34">
        <v>2017</v>
      </c>
      <c r="J128" s="34">
        <v>2018</v>
      </c>
      <c r="L128" s="20"/>
      <c r="N128" s="20"/>
      <c r="P128" s="20"/>
      <c r="R128" s="228"/>
      <c r="S128" s="228"/>
    </row>
    <row r="129" spans="1:19" ht="20.149999999999999" customHeight="1" x14ac:dyDescent="0.25">
      <c r="A129" s="8" t="s">
        <v>6</v>
      </c>
      <c r="B129" s="254" t="s">
        <v>64</v>
      </c>
      <c r="C129" s="245">
        <f t="shared" ref="C129:D153" si="30">+F46</f>
        <v>506549.10119999998</v>
      </c>
      <c r="D129" s="245">
        <f t="shared" si="30"/>
        <v>600926.99430999998</v>
      </c>
      <c r="E129" s="214">
        <v>0.27603644543653444</v>
      </c>
      <c r="F129" s="213">
        <v>0.28697351851760239</v>
      </c>
      <c r="G129" s="35">
        <f t="shared" ref="G129:H153" si="31">+I46</f>
        <v>52722.660259999997</v>
      </c>
      <c r="H129" s="35">
        <f t="shared" si="31"/>
        <v>58302.535470000003</v>
      </c>
      <c r="I129" s="213">
        <v>2.8730434419194331E-2</v>
      </c>
      <c r="J129" s="214">
        <v>2.7842456572506804E-2</v>
      </c>
      <c r="K129" s="19"/>
      <c r="L129" s="20"/>
      <c r="M129" s="19"/>
      <c r="N129" s="20"/>
      <c r="O129" s="19"/>
      <c r="P129" s="20"/>
      <c r="Q129" s="19"/>
      <c r="R129" s="225"/>
      <c r="S129" s="225"/>
    </row>
    <row r="130" spans="1:19" ht="20.149999999999999" customHeight="1" x14ac:dyDescent="0.25">
      <c r="A130" s="21" t="s">
        <v>8</v>
      </c>
      <c r="B130" s="92" t="s">
        <v>65</v>
      </c>
      <c r="C130" s="245">
        <f t="shared" si="30"/>
        <v>121514.27963999999</v>
      </c>
      <c r="D130" s="245">
        <f t="shared" si="30"/>
        <v>134720.87758</v>
      </c>
      <c r="E130" s="231">
        <v>0.27415018946105107</v>
      </c>
      <c r="F130" s="230">
        <v>0.30442641244345509</v>
      </c>
      <c r="G130" s="35">
        <f t="shared" si="31"/>
        <v>26202.065149999999</v>
      </c>
      <c r="H130" s="35">
        <f t="shared" si="31"/>
        <v>35141.652959999999</v>
      </c>
      <c r="I130" s="230">
        <v>5.9114872313152475E-2</v>
      </c>
      <c r="J130" s="231">
        <v>7.9408978995055945E-2</v>
      </c>
      <c r="K130" s="19"/>
      <c r="L130" s="20"/>
      <c r="M130" s="19"/>
      <c r="N130" s="20"/>
      <c r="O130" s="19"/>
      <c r="P130" s="20"/>
      <c r="Q130" s="19"/>
      <c r="R130" s="225"/>
      <c r="S130" s="225"/>
    </row>
    <row r="131" spans="1:19" ht="20.149999999999999" customHeight="1" x14ac:dyDescent="0.25">
      <c r="A131" s="21" t="s">
        <v>15</v>
      </c>
      <c r="B131" s="92" t="s">
        <v>66</v>
      </c>
      <c r="C131" s="245">
        <f t="shared" si="30"/>
        <v>371589.08224000002</v>
      </c>
      <c r="D131" s="245">
        <f t="shared" si="30"/>
        <v>404423.45645</v>
      </c>
      <c r="E131" s="231">
        <v>0.19929708508012881</v>
      </c>
      <c r="F131" s="230">
        <v>0.208989965871792</v>
      </c>
      <c r="G131" s="35">
        <f t="shared" si="31"/>
        <v>209362.41806</v>
      </c>
      <c r="H131" s="35">
        <f t="shared" si="31"/>
        <v>181915.63899000001</v>
      </c>
      <c r="I131" s="230">
        <v>0.11228887402492624</v>
      </c>
      <c r="J131" s="231">
        <v>9.4006770818362936E-2</v>
      </c>
      <c r="K131" s="19"/>
      <c r="L131" s="20"/>
      <c r="M131" s="19"/>
      <c r="N131" s="20"/>
      <c r="O131" s="19"/>
      <c r="P131" s="20"/>
      <c r="Q131" s="19"/>
      <c r="R131" s="225"/>
      <c r="S131" s="225"/>
    </row>
    <row r="132" spans="1:19" ht="20.149999999999999" customHeight="1" x14ac:dyDescent="0.25">
      <c r="A132" s="21" t="s">
        <v>17</v>
      </c>
      <c r="B132" s="92" t="s">
        <v>67</v>
      </c>
      <c r="C132" s="245">
        <f t="shared" si="30"/>
        <v>309743.44273000001</v>
      </c>
      <c r="D132" s="245">
        <f t="shared" si="30"/>
        <v>353377.15314000001</v>
      </c>
      <c r="E132" s="231">
        <v>0.2195287274164798</v>
      </c>
      <c r="F132" s="230">
        <v>0.22313381736480903</v>
      </c>
      <c r="G132" s="35">
        <f t="shared" si="31"/>
        <v>48086.190060000001</v>
      </c>
      <c r="H132" s="35">
        <f t="shared" si="31"/>
        <v>54877.433830000002</v>
      </c>
      <c r="I132" s="230">
        <v>3.4080786399021824E-2</v>
      </c>
      <c r="J132" s="231">
        <v>3.4651394944090849E-2</v>
      </c>
      <c r="K132" s="19"/>
      <c r="L132" s="20"/>
      <c r="M132" s="19"/>
      <c r="N132" s="20"/>
      <c r="O132" s="19"/>
      <c r="P132" s="20"/>
      <c r="Q132" s="19"/>
      <c r="R132" s="225"/>
      <c r="S132" s="225"/>
    </row>
    <row r="133" spans="1:19" ht="20.149999999999999" customHeight="1" x14ac:dyDescent="0.25">
      <c r="A133" s="21" t="s">
        <v>19</v>
      </c>
      <c r="B133" s="92" t="s">
        <v>68</v>
      </c>
      <c r="C133" s="245">
        <f t="shared" si="30"/>
        <v>91136.207649999997</v>
      </c>
      <c r="D133" s="245">
        <f t="shared" si="30"/>
        <v>90164.452999999994</v>
      </c>
      <c r="E133" s="231">
        <v>0.22620701429214243</v>
      </c>
      <c r="F133" s="230">
        <v>0.22450247938016199</v>
      </c>
      <c r="G133" s="35">
        <f t="shared" si="31"/>
        <v>30740.355920000002</v>
      </c>
      <c r="H133" s="35">
        <f t="shared" si="31"/>
        <v>32661.816340000001</v>
      </c>
      <c r="I133" s="230">
        <v>7.6299906593062919E-2</v>
      </c>
      <c r="J133" s="231">
        <v>8.1325383844889396E-2</v>
      </c>
      <c r="K133" s="19"/>
      <c r="L133" s="20"/>
      <c r="M133" s="19"/>
      <c r="N133" s="20"/>
      <c r="O133" s="19"/>
      <c r="P133" s="20"/>
      <c r="Q133" s="19"/>
      <c r="R133" s="225"/>
      <c r="S133" s="225"/>
    </row>
    <row r="134" spans="1:19" ht="20.149999999999999" customHeight="1" x14ac:dyDescent="0.25">
      <c r="A134" s="21" t="s">
        <v>21</v>
      </c>
      <c r="B134" s="92" t="s">
        <v>69</v>
      </c>
      <c r="C134" s="245">
        <f t="shared" si="30"/>
        <v>6321.1691799999999</v>
      </c>
      <c r="D134" s="245">
        <f t="shared" si="30"/>
        <v>8062.1093300000002</v>
      </c>
      <c r="E134" s="231">
        <v>0.36632495669619997</v>
      </c>
      <c r="F134" s="230">
        <v>0.37080473244533191</v>
      </c>
      <c r="G134" s="35">
        <f t="shared" si="31"/>
        <v>10365.59</v>
      </c>
      <c r="H134" s="35">
        <f t="shared" si="31"/>
        <v>11122.606680000001</v>
      </c>
      <c r="I134" s="230">
        <v>0.60070759059806778</v>
      </c>
      <c r="J134" s="231">
        <v>0.51156775792223863</v>
      </c>
      <c r="K134" s="19"/>
      <c r="L134" s="20"/>
      <c r="M134" s="19"/>
      <c r="N134" s="20"/>
      <c r="O134" s="19"/>
      <c r="P134" s="20"/>
      <c r="Q134" s="19"/>
      <c r="R134" s="225"/>
      <c r="S134" s="225"/>
    </row>
    <row r="135" spans="1:19" ht="20.149999999999999" customHeight="1" x14ac:dyDescent="0.25">
      <c r="A135" s="21" t="s">
        <v>23</v>
      </c>
      <c r="B135" s="92" t="s">
        <v>70</v>
      </c>
      <c r="C135" s="245">
        <f t="shared" si="30"/>
        <v>1424.0185300000001</v>
      </c>
      <c r="D135" s="245">
        <f t="shared" si="30"/>
        <v>1197.6882000000001</v>
      </c>
      <c r="E135" s="231">
        <v>2.7205460190137195E-2</v>
      </c>
      <c r="F135" s="230">
        <v>2.1726475801880033E-2</v>
      </c>
      <c r="G135" s="35">
        <f t="shared" si="31"/>
        <v>3555.9489100000001</v>
      </c>
      <c r="H135" s="35">
        <f t="shared" si="31"/>
        <v>3469.50461</v>
      </c>
      <c r="I135" s="230">
        <v>6.7935370552493268E-2</v>
      </c>
      <c r="J135" s="231">
        <v>6.2938006697967147E-2</v>
      </c>
      <c r="K135" s="19"/>
      <c r="L135" s="20"/>
      <c r="M135" s="19"/>
      <c r="N135" s="20"/>
      <c r="O135" s="19"/>
      <c r="P135" s="20"/>
      <c r="Q135" s="19"/>
      <c r="R135" s="225"/>
      <c r="S135" s="225"/>
    </row>
    <row r="136" spans="1:19" ht="20.149999999999999" customHeight="1" x14ac:dyDescent="0.25">
      <c r="A136" s="21" t="s">
        <v>25</v>
      </c>
      <c r="B136" s="92" t="s">
        <v>71</v>
      </c>
      <c r="C136" s="245">
        <f t="shared" si="30"/>
        <v>14414.289210000001</v>
      </c>
      <c r="D136" s="245">
        <f t="shared" si="30"/>
        <v>21652.05488</v>
      </c>
      <c r="E136" s="231">
        <v>0.57879543474081507</v>
      </c>
      <c r="F136" s="230">
        <v>1.1012224505066037</v>
      </c>
      <c r="G136" s="35">
        <f t="shared" si="31"/>
        <v>6310.7577700000002</v>
      </c>
      <c r="H136" s="35">
        <f t="shared" si="31"/>
        <v>6502.1379500000003</v>
      </c>
      <c r="I136" s="230">
        <v>0.25340394755622686</v>
      </c>
      <c r="J136" s="231">
        <v>0.33069841761046681</v>
      </c>
      <c r="K136" s="19"/>
      <c r="L136" s="20"/>
      <c r="M136" s="19"/>
      <c r="N136" s="20"/>
      <c r="O136" s="19"/>
      <c r="P136" s="20"/>
      <c r="Q136" s="19"/>
      <c r="R136" s="225"/>
      <c r="S136" s="225"/>
    </row>
    <row r="137" spans="1:19" ht="20.149999999999999" customHeight="1" x14ac:dyDescent="0.25">
      <c r="A137" s="21" t="s">
        <v>27</v>
      </c>
      <c r="B137" s="92" t="s">
        <v>72</v>
      </c>
      <c r="C137" s="245">
        <f t="shared" si="30"/>
        <v>1309926.47958</v>
      </c>
      <c r="D137" s="245">
        <f t="shared" si="30"/>
        <v>1548642.27522</v>
      </c>
      <c r="E137" s="231">
        <v>0.24101921956970296</v>
      </c>
      <c r="F137" s="230">
        <v>0.25421016431780613</v>
      </c>
      <c r="G137" s="35">
        <f t="shared" si="31"/>
        <v>159158.43770000001</v>
      </c>
      <c r="H137" s="35">
        <f t="shared" si="31"/>
        <v>177036.56237999999</v>
      </c>
      <c r="I137" s="230">
        <v>2.9284271323904057E-2</v>
      </c>
      <c r="J137" s="231">
        <v>2.9060612856178163E-2</v>
      </c>
      <c r="K137" s="19"/>
      <c r="L137" s="20"/>
      <c r="M137" s="19"/>
      <c r="N137" s="20"/>
      <c r="O137" s="19"/>
      <c r="P137" s="20"/>
      <c r="Q137" s="19"/>
      <c r="R137" s="225"/>
      <c r="S137" s="225"/>
    </row>
    <row r="138" spans="1:19" ht="20.149999999999999" customHeight="1" x14ac:dyDescent="0.25">
      <c r="A138" s="21" t="s">
        <v>29</v>
      </c>
      <c r="B138" s="92" t="s">
        <v>73</v>
      </c>
      <c r="C138" s="245">
        <f t="shared" si="30"/>
        <v>40630.563320000001</v>
      </c>
      <c r="D138" s="245">
        <f t="shared" si="30"/>
        <v>45216.548159999998</v>
      </c>
      <c r="E138" s="231">
        <v>0.14973051603936327</v>
      </c>
      <c r="F138" s="230">
        <v>0.15796421073579434</v>
      </c>
      <c r="G138" s="35">
        <f t="shared" si="31"/>
        <v>36825.212959999997</v>
      </c>
      <c r="H138" s="35">
        <f t="shared" si="31"/>
        <v>36381.950920000003</v>
      </c>
      <c r="I138" s="230">
        <v>0.13570715464449651</v>
      </c>
      <c r="J138" s="231">
        <v>0.12710050625205016</v>
      </c>
      <c r="K138" s="19"/>
      <c r="L138" s="20"/>
      <c r="M138" s="19"/>
      <c r="N138" s="20"/>
      <c r="O138" s="19"/>
      <c r="P138" s="20"/>
      <c r="Q138" s="19"/>
      <c r="R138" s="225"/>
      <c r="S138" s="225"/>
    </row>
    <row r="139" spans="1:19" ht="20.149999999999999" customHeight="1" x14ac:dyDescent="0.25">
      <c r="A139" s="21" t="s">
        <v>31</v>
      </c>
      <c r="B139" s="92" t="s">
        <v>74</v>
      </c>
      <c r="C139" s="245">
        <f t="shared" si="30"/>
        <v>258171.70516000001</v>
      </c>
      <c r="D139" s="245">
        <f t="shared" si="30"/>
        <v>233250.82305000001</v>
      </c>
      <c r="E139" s="231">
        <v>0.6734538710727791</v>
      </c>
      <c r="F139" s="230">
        <v>0.78774260872553215</v>
      </c>
      <c r="G139" s="35">
        <f t="shared" si="31"/>
        <v>47502.462070000001</v>
      </c>
      <c r="H139" s="35">
        <f t="shared" si="31"/>
        <v>46785.852989999999</v>
      </c>
      <c r="I139" s="230">
        <v>0.12391256023468315</v>
      </c>
      <c r="J139" s="231">
        <v>0.15800677315462888</v>
      </c>
      <c r="K139" s="19"/>
      <c r="L139" s="20"/>
      <c r="M139" s="19"/>
      <c r="N139" s="20"/>
      <c r="O139" s="19"/>
      <c r="P139" s="20"/>
      <c r="Q139" s="19"/>
      <c r="R139" s="225"/>
      <c r="S139" s="225"/>
    </row>
    <row r="140" spans="1:19" ht="20.149999999999999" customHeight="1" x14ac:dyDescent="0.25">
      <c r="A140" s="21" t="s">
        <v>33</v>
      </c>
      <c r="B140" s="92" t="s">
        <v>75</v>
      </c>
      <c r="C140" s="245">
        <f t="shared" si="30"/>
        <v>237138.49337000001</v>
      </c>
      <c r="D140" s="245">
        <f t="shared" si="30"/>
        <v>320998.44195000001</v>
      </c>
      <c r="E140" s="231">
        <v>0.17313422447703608</v>
      </c>
      <c r="F140" s="230">
        <v>0.22080460869198601</v>
      </c>
      <c r="G140" s="35">
        <f t="shared" si="31"/>
        <v>85872.677599999995</v>
      </c>
      <c r="H140" s="35">
        <f t="shared" si="31"/>
        <v>76046.711599999995</v>
      </c>
      <c r="I140" s="230">
        <v>6.269542843407222E-2</v>
      </c>
      <c r="J140" s="231">
        <v>5.2310111834641917E-2</v>
      </c>
      <c r="K140" s="19"/>
      <c r="L140" s="20"/>
      <c r="M140" s="19"/>
      <c r="N140" s="20"/>
      <c r="O140" s="19"/>
      <c r="P140" s="20"/>
      <c r="Q140" s="19"/>
      <c r="R140" s="225"/>
      <c r="S140" s="225"/>
    </row>
    <row r="141" spans="1:19" ht="20.149999999999999" customHeight="1" x14ac:dyDescent="0.25">
      <c r="A141" s="21" t="s">
        <v>35</v>
      </c>
      <c r="B141" s="92" t="s">
        <v>76</v>
      </c>
      <c r="C141" s="245">
        <f t="shared" si="30"/>
        <v>151945.08369</v>
      </c>
      <c r="D141" s="245">
        <f t="shared" si="30"/>
        <v>165831.60776000001</v>
      </c>
      <c r="E141" s="231">
        <v>0.24393547273703201</v>
      </c>
      <c r="F141" s="230">
        <v>0.22306851186686191</v>
      </c>
      <c r="G141" s="35">
        <f t="shared" si="31"/>
        <v>50018.33251</v>
      </c>
      <c r="H141" s="35">
        <f t="shared" si="31"/>
        <v>53632.249909999999</v>
      </c>
      <c r="I141" s="230">
        <v>8.0300364381897471E-2</v>
      </c>
      <c r="J141" s="231">
        <v>7.2143461292432071E-2</v>
      </c>
      <c r="K141" s="19"/>
      <c r="L141" s="20"/>
      <c r="M141" s="19"/>
      <c r="N141" s="20"/>
      <c r="O141" s="19"/>
      <c r="P141" s="20"/>
      <c r="Q141" s="19"/>
      <c r="R141" s="225"/>
      <c r="S141" s="225"/>
    </row>
    <row r="142" spans="1:19" ht="20.149999999999999" customHeight="1" x14ac:dyDescent="0.25">
      <c r="A142" s="21" t="s">
        <v>37</v>
      </c>
      <c r="B142" s="92" t="s">
        <v>77</v>
      </c>
      <c r="C142" s="245">
        <f t="shared" si="30"/>
        <v>39116.435720000001</v>
      </c>
      <c r="D142" s="245">
        <f t="shared" si="30"/>
        <v>41033.629200000003</v>
      </c>
      <c r="E142" s="231">
        <v>0.32358239672385047</v>
      </c>
      <c r="F142" s="230">
        <v>0.31987184101716781</v>
      </c>
      <c r="G142" s="35">
        <f t="shared" si="31"/>
        <v>18792.354510000001</v>
      </c>
      <c r="H142" s="35">
        <f t="shared" si="31"/>
        <v>20077.955330000001</v>
      </c>
      <c r="I142" s="230">
        <v>0.15545575665323069</v>
      </c>
      <c r="J142" s="231">
        <v>0.15651485526577688</v>
      </c>
      <c r="K142" s="19"/>
      <c r="L142" s="20"/>
      <c r="M142" s="19"/>
      <c r="N142" s="20"/>
      <c r="O142" s="19"/>
      <c r="P142" s="20"/>
      <c r="Q142" s="19"/>
      <c r="R142" s="225"/>
      <c r="S142" s="225"/>
    </row>
    <row r="143" spans="1:19" ht="20.149999999999999" customHeight="1" x14ac:dyDescent="0.25">
      <c r="A143" s="21" t="s">
        <v>39</v>
      </c>
      <c r="B143" s="92" t="s">
        <v>78</v>
      </c>
      <c r="C143" s="245">
        <f t="shared" si="30"/>
        <v>256804.87312</v>
      </c>
      <c r="D143" s="245">
        <f t="shared" si="30"/>
        <v>245832.26177000001</v>
      </c>
      <c r="E143" s="231">
        <v>0.27775186649476835</v>
      </c>
      <c r="F143" s="230">
        <v>0.23401001616948719</v>
      </c>
      <c r="G143" s="35">
        <f t="shared" si="31"/>
        <v>53148.607559999997</v>
      </c>
      <c r="H143" s="35">
        <f t="shared" si="31"/>
        <v>55838.183169999997</v>
      </c>
      <c r="I143" s="230">
        <v>5.7483819415256564E-2</v>
      </c>
      <c r="J143" s="231">
        <v>5.3152885843403462E-2</v>
      </c>
      <c r="K143" s="19"/>
      <c r="L143" s="20"/>
      <c r="M143" s="19"/>
      <c r="N143" s="20"/>
      <c r="O143" s="19"/>
      <c r="P143" s="20"/>
      <c r="Q143" s="19"/>
      <c r="R143" s="225"/>
      <c r="S143" s="225"/>
    </row>
    <row r="144" spans="1:19" ht="20.149999999999999" customHeight="1" x14ac:dyDescent="0.25">
      <c r="A144" s="21" t="s">
        <v>41</v>
      </c>
      <c r="B144" s="92" t="s">
        <v>79</v>
      </c>
      <c r="C144" s="245">
        <f t="shared" si="30"/>
        <v>9633.5997299999999</v>
      </c>
      <c r="D144" s="245">
        <f t="shared" si="30"/>
        <v>12369.014939999999</v>
      </c>
      <c r="E144" s="231">
        <v>0.16933840684217408</v>
      </c>
      <c r="F144" s="230">
        <v>0.16059267523413753</v>
      </c>
      <c r="G144" s="35">
        <f t="shared" si="31"/>
        <v>12683.301100000001</v>
      </c>
      <c r="H144" s="35">
        <f t="shared" si="31"/>
        <v>14479.576150000001</v>
      </c>
      <c r="I144" s="230">
        <v>0.22294573803862971</v>
      </c>
      <c r="J144" s="231">
        <v>0.18799507329117299</v>
      </c>
      <c r="K144" s="19"/>
      <c r="L144" s="20"/>
      <c r="M144" s="19"/>
      <c r="N144" s="20"/>
      <c r="O144" s="19"/>
      <c r="P144" s="20"/>
      <c r="Q144" s="19"/>
      <c r="R144" s="225"/>
      <c r="S144" s="225"/>
    </row>
    <row r="145" spans="1:19" ht="20.149999999999999" customHeight="1" x14ac:dyDescent="0.25">
      <c r="A145" s="21" t="s">
        <v>43</v>
      </c>
      <c r="B145" s="92" t="s">
        <v>80</v>
      </c>
      <c r="C145" s="245">
        <f t="shared" si="30"/>
        <v>184406.07443000001</v>
      </c>
      <c r="D145" s="245">
        <f t="shared" si="30"/>
        <v>204438.86457999999</v>
      </c>
      <c r="E145" s="231">
        <v>0.1813840968902744</v>
      </c>
      <c r="F145" s="230">
        <v>0.19931499028294566</v>
      </c>
      <c r="G145" s="35">
        <f t="shared" si="31"/>
        <v>41776.964290000004</v>
      </c>
      <c r="H145" s="35">
        <f t="shared" si="31"/>
        <v>51563.55719</v>
      </c>
      <c r="I145" s="230">
        <v>4.1092339078208397E-2</v>
      </c>
      <c r="J145" s="231">
        <v>5.0271213946491401E-2</v>
      </c>
      <c r="K145" s="19"/>
      <c r="L145" s="20"/>
      <c r="M145" s="19"/>
      <c r="N145" s="20"/>
      <c r="O145" s="19"/>
      <c r="P145" s="20"/>
      <c r="Q145" s="19"/>
      <c r="R145" s="225"/>
      <c r="S145" s="225"/>
    </row>
    <row r="146" spans="1:19" ht="20.149999999999999" customHeight="1" x14ac:dyDescent="0.25">
      <c r="A146" s="21" t="s">
        <v>45</v>
      </c>
      <c r="B146" s="92" t="s">
        <v>81</v>
      </c>
      <c r="C146" s="245">
        <f t="shared" si="30"/>
        <v>135.97002000000001</v>
      </c>
      <c r="D146" s="245">
        <f t="shared" si="30"/>
        <v>429.55110000000002</v>
      </c>
      <c r="E146" s="231">
        <v>3.9945393653115321E-2</v>
      </c>
      <c r="F146" s="230">
        <v>7.2980218376370226E-2</v>
      </c>
      <c r="G146" s="35">
        <f t="shared" si="31"/>
        <v>1915.9909299999999</v>
      </c>
      <c r="H146" s="35">
        <f t="shared" si="31"/>
        <v>2466.6616899999999</v>
      </c>
      <c r="I146" s="230">
        <v>0.56288152296108007</v>
      </c>
      <c r="J146" s="231">
        <v>0.41908287232142216</v>
      </c>
      <c r="K146" s="19"/>
      <c r="L146" s="20"/>
      <c r="M146" s="19"/>
      <c r="N146" s="20"/>
      <c r="O146" s="19"/>
      <c r="P146" s="20"/>
      <c r="Q146" s="19"/>
      <c r="R146" s="225"/>
      <c r="S146" s="225"/>
    </row>
    <row r="147" spans="1:19" s="248" customFormat="1" ht="20.149999999999999" customHeight="1" x14ac:dyDescent="0.25">
      <c r="A147" s="21" t="s">
        <v>47</v>
      </c>
      <c r="B147" s="92" t="s">
        <v>82</v>
      </c>
      <c r="C147" s="245">
        <f t="shared" si="30"/>
        <v>404.44004000000001</v>
      </c>
      <c r="D147" s="245">
        <f t="shared" si="30"/>
        <v>7421.1865900000003</v>
      </c>
      <c r="E147" s="231">
        <v>2.8885308553993898E-2</v>
      </c>
      <c r="F147" s="230">
        <v>0.15812502716340576</v>
      </c>
      <c r="G147" s="35">
        <f t="shared" si="31"/>
        <v>6747.3110699999997</v>
      </c>
      <c r="H147" s="35">
        <f t="shared" si="31"/>
        <v>18551.64863</v>
      </c>
      <c r="I147" s="230">
        <v>0.48189630820610324</v>
      </c>
      <c r="J147" s="231">
        <v>0.39528448826466028</v>
      </c>
      <c r="K147" s="246"/>
      <c r="L147" s="247"/>
      <c r="M147" s="246"/>
      <c r="N147" s="247"/>
      <c r="O147" s="246"/>
      <c r="P147" s="247"/>
      <c r="Q147" s="246"/>
      <c r="R147" s="225"/>
      <c r="S147" s="225"/>
    </row>
    <row r="148" spans="1:19" ht="20.149999999999999" customHeight="1" x14ac:dyDescent="0.25">
      <c r="A148" s="21" t="s">
        <v>49</v>
      </c>
      <c r="B148" s="92" t="s">
        <v>83</v>
      </c>
      <c r="C148" s="245">
        <f t="shared" si="30"/>
        <v>77.673019999999994</v>
      </c>
      <c r="D148" s="245">
        <f t="shared" si="30"/>
        <v>205.72443000000001</v>
      </c>
      <c r="E148" s="231">
        <v>0.14027921105719129</v>
      </c>
      <c r="F148" s="232">
        <v>0.35732796623417229</v>
      </c>
      <c r="G148" s="35">
        <f t="shared" si="31"/>
        <v>709.60762999999997</v>
      </c>
      <c r="H148" s="245">
        <f t="shared" si="31"/>
        <v>1202.8334500000001</v>
      </c>
      <c r="I148" s="230">
        <v>1.2815672481456666</v>
      </c>
      <c r="J148" s="231">
        <v>2.0892318447883556</v>
      </c>
      <c r="K148" s="19"/>
      <c r="L148" s="20"/>
      <c r="M148" s="19"/>
      <c r="N148" s="20"/>
      <c r="O148" s="19"/>
      <c r="P148" s="20"/>
      <c r="Q148" s="19"/>
      <c r="R148" s="225"/>
      <c r="S148" s="225"/>
    </row>
    <row r="149" spans="1:19" ht="20.149999999999999" customHeight="1" x14ac:dyDescent="0.25">
      <c r="A149" s="21" t="s">
        <v>51</v>
      </c>
      <c r="B149" s="92" t="s">
        <v>85</v>
      </c>
      <c r="C149" s="245">
        <f t="shared" si="30"/>
        <v>98008.685809999995</v>
      </c>
      <c r="D149" s="245">
        <f t="shared" si="30"/>
        <v>168878.64244</v>
      </c>
      <c r="E149" s="231">
        <v>0.21745189174303176</v>
      </c>
      <c r="F149" s="230">
        <v>0.28773127390141201</v>
      </c>
      <c r="G149" s="35">
        <f t="shared" si="31"/>
        <v>16620.860430000001</v>
      </c>
      <c r="H149" s="245">
        <f t="shared" si="31"/>
        <v>14127.109850000001</v>
      </c>
      <c r="I149" s="230">
        <v>3.687670651871585E-2</v>
      </c>
      <c r="J149" s="231">
        <v>2.4069422011903319E-2</v>
      </c>
      <c r="K149" s="19"/>
      <c r="L149" s="20"/>
      <c r="M149" s="19"/>
      <c r="N149" s="20"/>
      <c r="O149" s="19"/>
      <c r="P149" s="20"/>
      <c r="Q149" s="19"/>
      <c r="R149" s="225"/>
      <c r="S149" s="225"/>
    </row>
    <row r="150" spans="1:19" ht="20.149999999999999" customHeight="1" x14ac:dyDescent="0.25">
      <c r="A150" s="21" t="s">
        <v>53</v>
      </c>
      <c r="B150" s="92" t="s">
        <v>86</v>
      </c>
      <c r="C150" s="245">
        <f t="shared" si="30"/>
        <v>28647.042270000002</v>
      </c>
      <c r="D150" s="245">
        <f t="shared" si="30"/>
        <v>36400.695870000003</v>
      </c>
      <c r="E150" s="231">
        <v>0.12927701241663886</v>
      </c>
      <c r="F150" s="232">
        <v>0.19726420959940932</v>
      </c>
      <c r="G150" s="35">
        <f t="shared" si="31"/>
        <v>20278.62788</v>
      </c>
      <c r="H150" s="245">
        <f t="shared" si="31"/>
        <v>20690.348580000002</v>
      </c>
      <c r="I150" s="230">
        <v>9.1512429224867367E-2</v>
      </c>
      <c r="J150" s="231">
        <v>0.11212602290753847</v>
      </c>
      <c r="K150" s="19"/>
      <c r="L150" s="20"/>
      <c r="M150" s="19"/>
      <c r="N150" s="20"/>
      <c r="O150" s="19"/>
      <c r="P150" s="20"/>
      <c r="Q150" s="19"/>
      <c r="R150" s="225"/>
      <c r="S150" s="225"/>
    </row>
    <row r="151" spans="1:19" ht="20.149999999999999" customHeight="1" x14ac:dyDescent="0.25">
      <c r="A151" s="21" t="s">
        <v>55</v>
      </c>
      <c r="B151" s="92" t="s">
        <v>87</v>
      </c>
      <c r="C151" s="245">
        <f t="shared" si="30"/>
        <v>700.33318999999995</v>
      </c>
      <c r="D151" s="245">
        <f t="shared" si="30"/>
        <v>1213.96513</v>
      </c>
      <c r="E151" s="231">
        <v>6.4998494003457238E-3</v>
      </c>
      <c r="F151" s="230">
        <v>1.2285098194254692E-2</v>
      </c>
      <c r="G151" s="35">
        <f t="shared" si="31"/>
        <v>6006.4085400000004</v>
      </c>
      <c r="H151" s="245">
        <f t="shared" si="31"/>
        <v>8022.6529300000002</v>
      </c>
      <c r="I151" s="230">
        <v>5.5745967068832537E-2</v>
      </c>
      <c r="J151" s="231">
        <v>8.1187734793894045E-2</v>
      </c>
      <c r="K151" s="19"/>
      <c r="L151" s="20"/>
      <c r="M151" s="19"/>
      <c r="N151" s="20"/>
      <c r="O151" s="19"/>
      <c r="P151" s="20"/>
      <c r="Q151" s="19"/>
      <c r="R151" s="225"/>
      <c r="S151" s="225"/>
    </row>
    <row r="152" spans="1:19" ht="20.149999999999999" customHeight="1" x14ac:dyDescent="0.25">
      <c r="A152" s="21" t="s">
        <v>57</v>
      </c>
      <c r="B152" s="92" t="s">
        <v>88</v>
      </c>
      <c r="C152" s="245">
        <f t="shared" si="30"/>
        <v>50448.662689999997</v>
      </c>
      <c r="D152" s="245">
        <f t="shared" si="30"/>
        <v>62676.593739999997</v>
      </c>
      <c r="E152" s="231">
        <v>0.20839273404169917</v>
      </c>
      <c r="F152" s="232">
        <v>0.2524213015551634</v>
      </c>
      <c r="G152" s="35">
        <f t="shared" si="31"/>
        <v>16530.574710000001</v>
      </c>
      <c r="H152" s="245">
        <f t="shared" si="31"/>
        <v>13866.61184</v>
      </c>
      <c r="I152" s="230">
        <v>6.8284300820134758E-2</v>
      </c>
      <c r="J152" s="231">
        <v>5.5845858875690706E-2</v>
      </c>
      <c r="K152" s="19"/>
      <c r="L152" s="20"/>
      <c r="M152" s="19"/>
      <c r="N152" s="20"/>
      <c r="O152" s="19"/>
      <c r="P152" s="20"/>
      <c r="Q152" s="19"/>
      <c r="R152" s="225"/>
      <c r="S152" s="225"/>
    </row>
    <row r="153" spans="1:19" ht="20.149999999999999" customHeight="1" x14ac:dyDescent="0.25">
      <c r="A153" s="21" t="s">
        <v>59</v>
      </c>
      <c r="B153" s="92" t="s">
        <v>89</v>
      </c>
      <c r="C153" s="245">
        <f t="shared" si="30"/>
        <v>2137915.0740299998</v>
      </c>
      <c r="D153" s="245">
        <f t="shared" si="30"/>
        <v>2371050.1791400001</v>
      </c>
      <c r="E153" s="231">
        <v>0.17195189165047356</v>
      </c>
      <c r="F153" s="230">
        <v>0.18234830693796089</v>
      </c>
      <c r="G153" s="35">
        <f t="shared" si="31"/>
        <v>692879.03839999996</v>
      </c>
      <c r="H153" s="245">
        <f t="shared" si="31"/>
        <v>654806.73916</v>
      </c>
      <c r="I153" s="230">
        <v>5.5728060850077192E-2</v>
      </c>
      <c r="J153" s="231">
        <v>5.035865596935675E-2</v>
      </c>
      <c r="K153" s="19"/>
      <c r="L153" s="20"/>
      <c r="M153" s="19"/>
      <c r="N153" s="20"/>
      <c r="O153" s="19"/>
      <c r="P153" s="20"/>
      <c r="Q153" s="19"/>
      <c r="R153" s="225"/>
      <c r="S153" s="225"/>
    </row>
    <row r="154" spans="1:19" ht="20.149999999999999" customHeight="1" x14ac:dyDescent="0.25">
      <c r="A154" s="21" t="s">
        <v>61</v>
      </c>
      <c r="B154" s="92" t="s">
        <v>90</v>
      </c>
      <c r="C154" s="245">
        <f t="shared" ref="C154:D162" si="32">+F71</f>
        <v>8944.8910599999999</v>
      </c>
      <c r="D154" s="245">
        <f t="shared" si="32"/>
        <v>21096.550569999999</v>
      </c>
      <c r="E154" s="231">
        <v>2.3291261314827335E-2</v>
      </c>
      <c r="F154" s="230">
        <v>3.8298882552732179E-2</v>
      </c>
      <c r="G154" s="245">
        <f t="shared" ref="G154:H162" si="33">+I71</f>
        <v>9570.0082899999998</v>
      </c>
      <c r="H154" s="245">
        <f t="shared" si="33"/>
        <v>19109.654689999999</v>
      </c>
      <c r="I154" s="230">
        <v>2.4918980272908307E-2</v>
      </c>
      <c r="J154" s="231">
        <v>3.4691852498215194E-2</v>
      </c>
      <c r="K154" s="19"/>
      <c r="L154" s="20"/>
      <c r="M154" s="19"/>
      <c r="N154" s="20"/>
      <c r="O154" s="19"/>
      <c r="P154" s="20"/>
      <c r="Q154" s="19"/>
      <c r="R154" s="225"/>
      <c r="S154" s="225"/>
    </row>
    <row r="155" spans="1:19" ht="20.149999999999999" customHeight="1" x14ac:dyDescent="0.25">
      <c r="A155" s="21" t="s">
        <v>91</v>
      </c>
      <c r="B155" s="92" t="s">
        <v>92</v>
      </c>
      <c r="C155" s="245">
        <f t="shared" si="32"/>
        <v>104845.86470999999</v>
      </c>
      <c r="D155" s="245">
        <f t="shared" si="32"/>
        <v>114862.09781000001</v>
      </c>
      <c r="E155" s="231">
        <v>0.54889189341586642</v>
      </c>
      <c r="F155" s="230">
        <v>0.68097143182072828</v>
      </c>
      <c r="G155" s="245">
        <f t="shared" si="33"/>
        <v>25436.163339999999</v>
      </c>
      <c r="H155" s="245">
        <f t="shared" si="33"/>
        <v>25975.377990000001</v>
      </c>
      <c r="I155" s="230">
        <v>0.13316408706767247</v>
      </c>
      <c r="J155" s="233">
        <v>0.15399762566755903</v>
      </c>
      <c r="K155" s="19"/>
      <c r="L155" s="20"/>
      <c r="M155" s="19"/>
      <c r="N155" s="20"/>
      <c r="O155" s="19"/>
      <c r="P155" s="20"/>
      <c r="Q155" s="19"/>
      <c r="R155" s="225"/>
      <c r="S155" s="225"/>
    </row>
    <row r="156" spans="1:19" ht="20.149999999999999" customHeight="1" x14ac:dyDescent="0.25">
      <c r="A156" s="21" t="s">
        <v>93</v>
      </c>
      <c r="B156" s="92" t="s">
        <v>94</v>
      </c>
      <c r="C156" s="245">
        <f t="shared" si="32"/>
        <v>85210.316709999999</v>
      </c>
      <c r="D156" s="245">
        <f t="shared" si="32"/>
        <v>90714.391570000007</v>
      </c>
      <c r="E156" s="231">
        <v>0.36971785093930681</v>
      </c>
      <c r="F156" s="230">
        <v>0.75614263888121735</v>
      </c>
      <c r="G156" s="245">
        <f t="shared" si="33"/>
        <v>19269.556560000001</v>
      </c>
      <c r="H156" s="245">
        <f t="shared" si="33"/>
        <v>11558.043600000001</v>
      </c>
      <c r="I156" s="230">
        <v>8.3608409345115584E-2</v>
      </c>
      <c r="J156" s="233">
        <v>9.6341158627121309E-2</v>
      </c>
      <c r="K156" s="19"/>
      <c r="L156" s="20"/>
      <c r="M156" s="19"/>
      <c r="N156" s="20"/>
      <c r="O156" s="19"/>
      <c r="P156" s="20"/>
      <c r="Q156" s="19"/>
      <c r="R156" s="225"/>
      <c r="S156" s="225"/>
    </row>
    <row r="157" spans="1:19" ht="20.149999999999999" customHeight="1" x14ac:dyDescent="0.25">
      <c r="A157" s="21" t="s">
        <v>95</v>
      </c>
      <c r="B157" s="92" t="s">
        <v>96</v>
      </c>
      <c r="C157" s="245">
        <f t="shared" si="32"/>
        <v>10102.15007</v>
      </c>
      <c r="D157" s="245">
        <f t="shared" si="32"/>
        <v>10190.789500000001</v>
      </c>
      <c r="E157" s="231">
        <v>0.21322907330082877</v>
      </c>
      <c r="F157" s="230">
        <v>0.2109596709585001</v>
      </c>
      <c r="G157" s="245">
        <f t="shared" si="33"/>
        <v>11788.008620000001</v>
      </c>
      <c r="H157" s="245">
        <f t="shared" si="33"/>
        <v>12646.71415</v>
      </c>
      <c r="I157" s="230">
        <v>0.24881298898629226</v>
      </c>
      <c r="J157" s="233">
        <v>0.26179980027947858</v>
      </c>
      <c r="K157" s="19"/>
      <c r="L157" s="20"/>
      <c r="M157" s="19"/>
      <c r="N157" s="20"/>
      <c r="O157" s="19"/>
      <c r="P157" s="20"/>
      <c r="Q157" s="19"/>
      <c r="R157" s="225"/>
      <c r="S157" s="225"/>
    </row>
    <row r="158" spans="1:19" ht="20.149999999999999" customHeight="1" x14ac:dyDescent="0.25">
      <c r="A158" s="21" t="s">
        <v>97</v>
      </c>
      <c r="B158" s="92" t="s">
        <v>98</v>
      </c>
      <c r="C158" s="245">
        <f t="shared" si="32"/>
        <v>117281.55323</v>
      </c>
      <c r="D158" s="245">
        <f t="shared" si="32"/>
        <v>115341.8327</v>
      </c>
      <c r="E158" s="231">
        <v>0.16794845063441777</v>
      </c>
      <c r="F158" s="230">
        <v>0.18145540330589455</v>
      </c>
      <c r="G158" s="245">
        <f t="shared" si="33"/>
        <v>42224.884610000001</v>
      </c>
      <c r="H158" s="245">
        <f t="shared" si="33"/>
        <v>47826.03873</v>
      </c>
      <c r="I158" s="230">
        <v>6.0466490706848661E-2</v>
      </c>
      <c r="J158" s="233">
        <v>7.5239771582678194E-2</v>
      </c>
      <c r="K158" s="19"/>
      <c r="L158" s="20"/>
      <c r="M158" s="19"/>
      <c r="N158" s="20"/>
      <c r="O158" s="19"/>
      <c r="P158" s="20"/>
      <c r="Q158" s="19"/>
      <c r="R158" s="225"/>
      <c r="S158" s="225"/>
    </row>
    <row r="159" spans="1:19" ht="20.149999999999999" customHeight="1" x14ac:dyDescent="0.25">
      <c r="A159" s="21" t="s">
        <v>99</v>
      </c>
      <c r="B159" s="92" t="s">
        <v>100</v>
      </c>
      <c r="C159" s="245">
        <f t="shared" si="32"/>
        <v>64150.951580000001</v>
      </c>
      <c r="D159" s="245">
        <f t="shared" si="32"/>
        <v>57167.897069999999</v>
      </c>
      <c r="E159" s="231">
        <v>0.30940552892544027</v>
      </c>
      <c r="F159" s="230">
        <v>0.28468263783755804</v>
      </c>
      <c r="G159" s="35">
        <f t="shared" si="33"/>
        <v>12235.44929</v>
      </c>
      <c r="H159" s="35">
        <f t="shared" si="33"/>
        <v>13436.81884</v>
      </c>
      <c r="I159" s="230">
        <v>5.9012618924161139E-2</v>
      </c>
      <c r="J159" s="231">
        <v>6.6912187216415245E-2</v>
      </c>
      <c r="K159" s="19"/>
      <c r="L159" s="20"/>
      <c r="M159" s="19"/>
      <c r="N159" s="20"/>
      <c r="O159" s="19"/>
      <c r="P159" s="20"/>
      <c r="Q159" s="19"/>
      <c r="R159" s="225"/>
      <c r="S159" s="225"/>
    </row>
    <row r="160" spans="1:19" ht="20.149999999999999" customHeight="1" x14ac:dyDescent="0.25">
      <c r="A160" s="21" t="s">
        <v>101</v>
      </c>
      <c r="B160" s="92" t="s">
        <v>102</v>
      </c>
      <c r="C160" s="245">
        <f t="shared" si="32"/>
        <v>278113.80531000003</v>
      </c>
      <c r="D160" s="245">
        <f t="shared" si="32"/>
        <v>295315.84768000001</v>
      </c>
      <c r="E160" s="231">
        <v>0.24816274063922067</v>
      </c>
      <c r="F160" s="230">
        <v>0.24595805923802386</v>
      </c>
      <c r="G160" s="35">
        <f t="shared" si="33"/>
        <v>49422.482600000003</v>
      </c>
      <c r="H160" s="35">
        <f t="shared" si="33"/>
        <v>50848.000390000001</v>
      </c>
      <c r="I160" s="230">
        <v>4.4099999701701961E-2</v>
      </c>
      <c r="J160" s="231">
        <v>4.2349489843872233E-2</v>
      </c>
      <c r="K160" s="19"/>
      <c r="L160" s="20"/>
      <c r="M160" s="19"/>
      <c r="N160" s="20"/>
      <c r="O160" s="19"/>
      <c r="P160" s="20"/>
      <c r="Q160" s="19"/>
      <c r="R160" s="225"/>
      <c r="S160" s="225"/>
    </row>
    <row r="161" spans="1:19" ht="20.149999999999999" customHeight="1" x14ac:dyDescent="0.25">
      <c r="A161" s="21" t="s">
        <v>103</v>
      </c>
      <c r="B161" s="92" t="s">
        <v>104</v>
      </c>
      <c r="C161" s="245">
        <f t="shared" si="32"/>
        <v>1077440.06014</v>
      </c>
      <c r="D161" s="245">
        <f t="shared" si="32"/>
        <v>1172700.8938</v>
      </c>
      <c r="E161" s="231">
        <v>0.21042010135922615</v>
      </c>
      <c r="F161" s="230">
        <v>0.21017607530756124</v>
      </c>
      <c r="G161" s="35">
        <f t="shared" si="33"/>
        <v>180470.33501000001</v>
      </c>
      <c r="H161" s="35">
        <f t="shared" si="33"/>
        <v>196614.73603999999</v>
      </c>
      <c r="I161" s="230">
        <v>3.5245196080980479E-2</v>
      </c>
      <c r="J161" s="231">
        <v>3.5238067769023912E-2</v>
      </c>
      <c r="K161" s="19"/>
      <c r="L161" s="20"/>
      <c r="M161" s="19"/>
      <c r="N161" s="20"/>
      <c r="O161" s="19"/>
      <c r="P161" s="20"/>
      <c r="Q161" s="19"/>
      <c r="R161" s="225"/>
      <c r="S161" s="225"/>
    </row>
    <row r="162" spans="1:19" ht="20.149999999999999" customHeight="1" thickBot="1" x14ac:dyDescent="0.3">
      <c r="A162" s="21" t="s">
        <v>105</v>
      </c>
      <c r="B162" s="93" t="s">
        <v>106</v>
      </c>
      <c r="C162" s="245">
        <f t="shared" si="32"/>
        <v>5457.0307599999996</v>
      </c>
      <c r="D162" s="245">
        <f t="shared" si="32"/>
        <v>7541.9324900000001</v>
      </c>
      <c r="E162" s="231">
        <v>0.10479191753486918</v>
      </c>
      <c r="F162" s="230">
        <v>9.5401198238492371E-2</v>
      </c>
      <c r="G162" s="35">
        <f t="shared" si="33"/>
        <v>3185.5697</v>
      </c>
      <c r="H162" s="35">
        <f t="shared" si="33"/>
        <v>2706.0872800000002</v>
      </c>
      <c r="I162" s="230">
        <v>6.1172819429732878E-2</v>
      </c>
      <c r="J162" s="231">
        <v>3.4230479972108929E-2</v>
      </c>
      <c r="K162" s="19"/>
      <c r="L162" s="20"/>
      <c r="M162" s="19"/>
      <c r="N162" s="20"/>
      <c r="O162" s="19"/>
      <c r="P162" s="20"/>
      <c r="Q162" s="19"/>
      <c r="R162" s="225"/>
      <c r="S162" s="225"/>
    </row>
    <row r="163" spans="1:19" ht="20.149999999999999" customHeight="1" thickBot="1" x14ac:dyDescent="0.3">
      <c r="A163" s="25"/>
      <c r="B163" s="38" t="s">
        <v>10</v>
      </c>
      <c r="C163" s="94">
        <f>SUM(C129:C162)</f>
        <v>7978349.403140001</v>
      </c>
      <c r="D163" s="94">
        <f>SUM(D129:D162)</f>
        <v>8965347.025150001</v>
      </c>
      <c r="E163" s="222">
        <v>0.21119329474080009</v>
      </c>
      <c r="F163" s="222">
        <v>0.22155807925094961</v>
      </c>
      <c r="G163" s="94">
        <f>SUM(G129:G162)</f>
        <v>2008415.2140400002</v>
      </c>
      <c r="H163" s="94">
        <f>SUM(H129:H162)</f>
        <v>2030292.0043099998</v>
      </c>
      <c r="I163" s="221">
        <v>5.3164358293674219E-2</v>
      </c>
      <c r="J163" s="222">
        <v>5.017403069079282E-2</v>
      </c>
      <c r="K163" s="19"/>
      <c r="L163" s="20"/>
      <c r="M163" s="19"/>
      <c r="N163" s="20"/>
      <c r="O163" s="19"/>
      <c r="P163" s="20"/>
      <c r="Q163" s="19"/>
      <c r="R163" s="234"/>
      <c r="S163" s="249"/>
    </row>
    <row r="164" spans="1:19" ht="20.149999999999999" customHeight="1" x14ac:dyDescent="0.25">
      <c r="C164" s="20"/>
      <c r="D164" s="20"/>
      <c r="E164" s="20"/>
      <c r="F164" s="20"/>
      <c r="G164" s="20"/>
      <c r="H164" s="20"/>
      <c r="I164" s="250"/>
    </row>
    <row r="165" spans="1:19" ht="20.149999999999999" customHeight="1" x14ac:dyDescent="0.25">
      <c r="C165" s="20"/>
      <c r="D165" s="20"/>
      <c r="E165" s="37"/>
      <c r="F165" s="37"/>
      <c r="G165" s="20"/>
      <c r="H165" s="20"/>
    </row>
    <row r="166" spans="1:19" ht="20.149999999999999" customHeight="1" x14ac:dyDescent="0.25"/>
    <row r="167" spans="1:19" ht="20.149999999999999" customHeight="1" x14ac:dyDescent="0.25">
      <c r="B167" s="15" t="s">
        <v>176</v>
      </c>
    </row>
    <row r="168" spans="1:19" ht="20.149999999999999" customHeight="1" x14ac:dyDescent="0.25"/>
    <row r="169" spans="1:19" ht="20.149999999999999" customHeight="1" x14ac:dyDescent="0.25">
      <c r="B169" s="15" t="s">
        <v>177</v>
      </c>
      <c r="C169" s="250">
        <v>11855253.068820002</v>
      </c>
      <c r="D169" s="250">
        <v>12578917.69201</v>
      </c>
      <c r="E169" s="251">
        <f>+D169/C169</f>
        <v>1.0610416849804141</v>
      </c>
      <c r="F169" s="250"/>
      <c r="G169" s="36">
        <v>3653087.93738</v>
      </c>
      <c r="H169" s="36">
        <v>3679527.7954699998</v>
      </c>
      <c r="I169" s="251">
        <f>+H169/G169</f>
        <v>1.0072376735910065</v>
      </c>
    </row>
    <row r="170" spans="1:19" ht="20.149999999999999" customHeight="1" x14ac:dyDescent="0.25">
      <c r="B170" s="15" t="s">
        <v>174</v>
      </c>
      <c r="C170" s="250">
        <v>62338742.039130002</v>
      </c>
      <c r="D170" s="250">
        <v>62169791.714660004</v>
      </c>
      <c r="E170" s="251">
        <f>+D170/C170</f>
        <v>0.99728980215282581</v>
      </c>
      <c r="F170" s="250"/>
      <c r="G170" s="36">
        <v>62338742.039130002</v>
      </c>
      <c r="H170" s="36">
        <v>62169791.714660004</v>
      </c>
      <c r="I170" s="251">
        <f>+H170/G170</f>
        <v>0.99728980215282581</v>
      </c>
    </row>
    <row r="171" spans="1:19" ht="20.149999999999999" customHeight="1" x14ac:dyDescent="0.25"/>
    <row r="172" spans="1:19" ht="20.149999999999999" customHeight="1" x14ac:dyDescent="0.25"/>
    <row r="173" spans="1:19" ht="20.149999999999999" customHeight="1" x14ac:dyDescent="0.25"/>
    <row r="174" spans="1:19" ht="20.149999999999999" customHeight="1" x14ac:dyDescent="0.25"/>
    <row r="175" spans="1:19" ht="20.149999999999999" customHeight="1" x14ac:dyDescent="0.25"/>
    <row r="176" spans="1:19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spans="1:1" ht="20.149999999999999" customHeight="1" x14ac:dyDescent="0.25"/>
    <row r="194" spans="1:1" ht="20.149999999999999" customHeight="1" x14ac:dyDescent="0.25"/>
    <row r="195" spans="1:1" ht="20.149999999999999" customHeight="1" x14ac:dyDescent="0.25"/>
    <row r="196" spans="1:1" ht="20.149999999999999" customHeight="1" x14ac:dyDescent="0.25"/>
    <row r="197" spans="1:1" ht="20.149999999999999" customHeight="1" x14ac:dyDescent="0.25"/>
    <row r="198" spans="1:1" ht="20.149999999999999" customHeight="1" x14ac:dyDescent="0.25"/>
    <row r="199" spans="1:1" ht="20.149999999999999" customHeight="1" x14ac:dyDescent="0.25"/>
    <row r="200" spans="1:1" ht="20.149999999999999" customHeight="1" x14ac:dyDescent="0.25"/>
    <row r="201" spans="1:1" ht="20.149999999999999" customHeight="1" x14ac:dyDescent="0.25"/>
    <row r="202" spans="1:1" ht="20.149999999999999" customHeight="1" x14ac:dyDescent="0.25">
      <c r="A202" s="15"/>
    </row>
    <row r="203" spans="1:1" ht="20.149999999999999" customHeight="1" x14ac:dyDescent="0.25">
      <c r="A203" s="15"/>
    </row>
    <row r="204" spans="1:1" ht="20.149999999999999" customHeight="1" x14ac:dyDescent="0.25">
      <c r="A204" s="15"/>
    </row>
    <row r="205" spans="1:1" ht="20.149999999999999" customHeight="1" x14ac:dyDescent="0.25">
      <c r="A205" s="15"/>
    </row>
    <row r="206" spans="1:1" ht="20.149999999999999" customHeight="1" x14ac:dyDescent="0.25">
      <c r="A206" s="15"/>
    </row>
    <row r="207" spans="1:1" ht="20.149999999999999" customHeight="1" x14ac:dyDescent="0.25">
      <c r="A207" s="15"/>
    </row>
    <row r="208" spans="1:1" ht="20.149999999999999" customHeight="1" x14ac:dyDescent="0.25">
      <c r="A208" s="15"/>
    </row>
    <row r="209" spans="1:1" ht="20.149999999999999" customHeight="1" x14ac:dyDescent="0.25">
      <c r="A209" s="15"/>
    </row>
    <row r="210" spans="1:1" ht="20.149999999999999" customHeight="1" x14ac:dyDescent="0.25">
      <c r="A210" s="15"/>
    </row>
    <row r="211" spans="1:1" ht="20.149999999999999" customHeight="1" x14ac:dyDescent="0.25">
      <c r="A211" s="15"/>
    </row>
    <row r="212" spans="1:1" ht="20.149999999999999" customHeight="1" x14ac:dyDescent="0.25">
      <c r="A212" s="15"/>
    </row>
    <row r="213" spans="1:1" ht="20.149999999999999" customHeight="1" x14ac:dyDescent="0.25">
      <c r="A213" s="15"/>
    </row>
    <row r="214" spans="1:1" ht="20.149999999999999" customHeight="1" x14ac:dyDescent="0.25">
      <c r="A214" s="15"/>
    </row>
    <row r="215" spans="1:1" ht="20.149999999999999" customHeight="1" x14ac:dyDescent="0.25">
      <c r="A215" s="15"/>
    </row>
    <row r="216" spans="1:1" ht="20.149999999999999" customHeight="1" x14ac:dyDescent="0.25">
      <c r="A216" s="15"/>
    </row>
    <row r="217" spans="1:1" ht="20.149999999999999" customHeight="1" x14ac:dyDescent="0.25">
      <c r="A217" s="15"/>
    </row>
    <row r="218" spans="1:1" ht="20.149999999999999" customHeight="1" x14ac:dyDescent="0.25">
      <c r="A218" s="15"/>
    </row>
    <row r="219" spans="1:1" ht="20.149999999999999" customHeight="1" x14ac:dyDescent="0.25">
      <c r="A219" s="15"/>
    </row>
    <row r="220" spans="1:1" ht="20.149999999999999" customHeight="1" x14ac:dyDescent="0.25">
      <c r="A220" s="15"/>
    </row>
    <row r="221" spans="1:1" ht="20.149999999999999" customHeight="1" x14ac:dyDescent="0.25">
      <c r="A221" s="15"/>
    </row>
    <row r="222" spans="1:1" ht="20.149999999999999" customHeight="1" x14ac:dyDescent="0.25">
      <c r="A222" s="15"/>
    </row>
    <row r="223" spans="1:1" ht="20.149999999999999" customHeight="1" x14ac:dyDescent="0.25">
      <c r="A223" s="15"/>
    </row>
    <row r="224" spans="1:1" ht="20.149999999999999" customHeight="1" x14ac:dyDescent="0.25">
      <c r="A224" s="15"/>
    </row>
    <row r="225" spans="1:1" ht="20.149999999999999" customHeight="1" x14ac:dyDescent="0.25">
      <c r="A225" s="15"/>
    </row>
    <row r="226" spans="1:1" ht="20.149999999999999" customHeight="1" x14ac:dyDescent="0.25"/>
    <row r="227" spans="1:1" ht="20.149999999999999" customHeight="1" x14ac:dyDescent="0.25"/>
    <row r="228" spans="1:1" ht="20.149999999999999" customHeight="1" x14ac:dyDescent="0.25"/>
    <row r="229" spans="1:1" ht="20.149999999999999" customHeight="1" x14ac:dyDescent="0.25"/>
    <row r="230" spans="1:1" ht="20.149999999999999" customHeight="1" x14ac:dyDescent="0.25"/>
    <row r="231" spans="1:1" ht="20.149999999999999" customHeight="1" x14ac:dyDescent="0.25"/>
    <row r="232" spans="1:1" ht="20.149999999999999" customHeight="1" x14ac:dyDescent="0.25"/>
    <row r="233" spans="1:1" ht="20.149999999999999" customHeight="1" x14ac:dyDescent="0.25"/>
    <row r="234" spans="1:1" ht="20.149999999999999" customHeight="1" x14ac:dyDescent="0.25"/>
    <row r="235" spans="1:1" ht="20.149999999999999" customHeight="1" x14ac:dyDescent="0.25"/>
    <row r="236" spans="1:1" ht="20.149999999999999" customHeight="1" x14ac:dyDescent="0.25"/>
    <row r="237" spans="1:1" ht="20.149999999999999" customHeight="1" x14ac:dyDescent="0.25"/>
    <row r="238" spans="1:1" ht="20.149999999999999" customHeight="1" x14ac:dyDescent="0.25"/>
    <row r="239" spans="1:1" ht="20.149999999999999" customHeight="1" x14ac:dyDescent="0.25"/>
    <row r="240" spans="1:1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</sheetData>
  <mergeCells count="14">
    <mergeCell ref="A124:J124"/>
    <mergeCell ref="A1:N1"/>
    <mergeCell ref="C4:D4"/>
    <mergeCell ref="I4:J4"/>
    <mergeCell ref="L4:M4"/>
    <mergeCell ref="A10:N10"/>
    <mergeCell ref="C12:D12"/>
    <mergeCell ref="I12:J12"/>
    <mergeCell ref="L12:M12"/>
    <mergeCell ref="A44:A45"/>
    <mergeCell ref="B44:B45"/>
    <mergeCell ref="C44:D44"/>
    <mergeCell ref="I44:J44"/>
    <mergeCell ref="L44:M44"/>
  </mergeCells>
  <conditionalFormatting sqref="F9:M9 G165:H165 R6:R39 R41:R94 R127:R163 S129:S162 V6:V80 T6:T80 R96:R125 S96:S123 L87:L163 N87:N163 P6:P163">
    <cfRule type="cellIs" dxfId="12" priority="3" operator="notEqual">
      <formula>0</formula>
    </cfRule>
  </conditionalFormatting>
  <conditionalFormatting sqref="XFD123">
    <cfRule type="cellIs" dxfId="11" priority="2" operator="notEqual">
      <formula>0</formula>
    </cfRule>
  </conditionalFormatting>
  <conditionalFormatting sqref="S123">
    <cfRule type="cellIs" dxfId="1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r:id="rId1"/>
  <headerFooter alignWithMargins="0">
    <oddHeader>&amp;A</oddHeader>
  </headerFooter>
  <rowBreaks count="1" manualBreakCount="1">
    <brk id="9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A8ED-94A7-4EFE-9A17-B498507D82A6}">
  <dimension ref="A2:P271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81640625" style="283" customWidth="1"/>
    <col min="2" max="2" width="35.7265625" style="256" bestFit="1" customWidth="1"/>
    <col min="3" max="3" width="21.81640625" style="257" customWidth="1"/>
    <col min="4" max="4" width="20.81640625" style="257" customWidth="1"/>
    <col min="5" max="5" width="12.81640625" style="257" customWidth="1"/>
    <col min="6" max="6" width="8.7265625" style="257" customWidth="1"/>
    <col min="7" max="7" width="15.1796875" style="257" customWidth="1"/>
    <col min="8" max="8" width="14.81640625" style="257" customWidth="1"/>
    <col min="9" max="9" width="11.54296875" style="257" bestFit="1" customWidth="1"/>
    <col min="10" max="10" width="9.1796875" style="257"/>
    <col min="11" max="11" width="16.453125" style="257" customWidth="1"/>
    <col min="12" max="12" width="10.453125" style="257" bestFit="1" customWidth="1"/>
    <col min="13" max="13" width="13.7265625" style="257" customWidth="1"/>
    <col min="14" max="14" width="16" style="257" customWidth="1"/>
    <col min="15" max="15" width="11.81640625" style="257" customWidth="1"/>
    <col min="16" max="16" width="12.54296875" style="257" customWidth="1"/>
    <col min="17" max="18" width="13.54296875" style="257" customWidth="1"/>
    <col min="19" max="16384" width="9.1796875" style="257"/>
  </cols>
  <sheetData>
    <row r="2" spans="1:16" ht="20.149999999999999" customHeight="1" x14ac:dyDescent="0.25">
      <c r="A2" s="582" t="s">
        <v>178</v>
      </c>
      <c r="B2" s="582"/>
      <c r="C2" s="582"/>
      <c r="D2" s="582"/>
      <c r="E2" s="582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20.149999999999999" customHeight="1" thickBot="1" x14ac:dyDescent="0.3">
      <c r="A3" s="258"/>
      <c r="B3" s="258"/>
      <c r="C3" s="258"/>
      <c r="D3" s="258"/>
      <c r="E3" s="258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20.149999999999999" customHeight="1" thickBot="1" x14ac:dyDescent="0.3">
      <c r="A4" s="259" t="s">
        <v>1</v>
      </c>
      <c r="B4" s="259" t="s">
        <v>2</v>
      </c>
      <c r="C4" s="260" t="s">
        <v>179</v>
      </c>
      <c r="D4" s="261"/>
      <c r="E4" s="262" t="s">
        <v>4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ht="20.149999999999999" customHeight="1" thickBot="1" x14ac:dyDescent="0.3">
      <c r="A5" s="263"/>
      <c r="B5" s="177"/>
      <c r="C5" s="34">
        <v>2017</v>
      </c>
      <c r="D5" s="34">
        <v>2018</v>
      </c>
      <c r="E5" s="34" t="s">
        <v>5</v>
      </c>
      <c r="F5" s="264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6" ht="20.149999999999999" customHeight="1" x14ac:dyDescent="0.25">
      <c r="A6" s="265" t="s">
        <v>6</v>
      </c>
      <c r="B6" s="266" t="s">
        <v>7</v>
      </c>
      <c r="C6" s="168">
        <f>+C40</f>
        <v>88843226.101089984</v>
      </c>
      <c r="D6" s="168">
        <f t="shared" ref="D6" si="0">+D40</f>
        <v>80256235.564549997</v>
      </c>
      <c r="E6" s="267">
        <f>+D6/C6</f>
        <v>0.90334670505133041</v>
      </c>
      <c r="F6" s="19"/>
      <c r="G6" s="20"/>
    </row>
    <row r="7" spans="1:16" ht="20.149999999999999" customHeight="1" thickBot="1" x14ac:dyDescent="0.3">
      <c r="A7" s="268" t="s">
        <v>8</v>
      </c>
      <c r="B7" s="269" t="s">
        <v>9</v>
      </c>
      <c r="C7" s="23">
        <f>+C80</f>
        <v>60910972.935069993</v>
      </c>
      <c r="D7" s="23">
        <f t="shared" ref="D7" si="1">+D80</f>
        <v>65994455.459890001</v>
      </c>
      <c r="E7" s="267">
        <f>+D7/C7</f>
        <v>1.0834575821049339</v>
      </c>
      <c r="F7" s="19"/>
      <c r="G7" s="20"/>
    </row>
    <row r="8" spans="1:16" s="273" customFormat="1" ht="20.149999999999999" customHeight="1" thickBot="1" x14ac:dyDescent="0.3">
      <c r="A8" s="270"/>
      <c r="B8" s="271" t="s">
        <v>10</v>
      </c>
      <c r="C8" s="27">
        <f>SUM(C6:C7)</f>
        <v>149754199.03615999</v>
      </c>
      <c r="D8" s="27">
        <f>SUM(D6:D7)</f>
        <v>146250691.02443999</v>
      </c>
      <c r="E8" s="272">
        <f>+D8/C8</f>
        <v>0.97660494307158596</v>
      </c>
      <c r="F8" s="19"/>
      <c r="G8" s="20"/>
    </row>
    <row r="9" spans="1:16" ht="20.149999999999999" customHeight="1" x14ac:dyDescent="0.25">
      <c r="A9" s="274"/>
      <c r="B9" s="275"/>
      <c r="C9" s="276"/>
      <c r="D9" s="276"/>
      <c r="E9" s="276"/>
      <c r="F9" s="276"/>
      <c r="G9" s="20"/>
      <c r="H9" s="276"/>
      <c r="I9" s="276"/>
      <c r="J9" s="276"/>
      <c r="K9" s="276"/>
      <c r="L9" s="276"/>
      <c r="M9" s="276"/>
      <c r="N9" s="276"/>
      <c r="O9" s="276"/>
      <c r="P9" s="276"/>
    </row>
    <row r="10" spans="1:16" s="278" customFormat="1" ht="20.149999999999999" customHeight="1" x14ac:dyDescent="0.25">
      <c r="A10" s="583" t="s">
        <v>180</v>
      </c>
      <c r="B10" s="583"/>
      <c r="C10" s="583"/>
      <c r="D10" s="583"/>
      <c r="E10" s="583"/>
      <c r="F10" s="277"/>
      <c r="G10" s="20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ht="20.149999999999999" customHeight="1" thickBot="1" x14ac:dyDescent="0.3">
      <c r="A11" s="258"/>
      <c r="B11" s="258"/>
      <c r="C11" s="258"/>
      <c r="D11" s="258"/>
      <c r="E11" s="258"/>
      <c r="F11" s="256"/>
      <c r="G11" s="20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 ht="20.149999999999999" customHeight="1" thickBot="1" x14ac:dyDescent="0.3">
      <c r="A12" s="259" t="s">
        <v>1</v>
      </c>
      <c r="B12" s="259" t="s">
        <v>12</v>
      </c>
      <c r="C12" s="261" t="s">
        <v>179</v>
      </c>
      <c r="D12" s="261"/>
      <c r="E12" s="262" t="s">
        <v>4</v>
      </c>
      <c r="F12" s="256"/>
      <c r="G12" s="20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ht="20.149999999999999" customHeight="1" thickBot="1" x14ac:dyDescent="0.3">
      <c r="A13" s="263"/>
      <c r="B13" s="279"/>
      <c r="C13" s="34">
        <f>+C5</f>
        <v>2017</v>
      </c>
      <c r="D13" s="34">
        <f t="shared" ref="D13:E13" si="2">+D5</f>
        <v>2018</v>
      </c>
      <c r="E13" s="34" t="str">
        <f t="shared" si="2"/>
        <v>18/17</v>
      </c>
      <c r="F13" s="256"/>
      <c r="G13" s="20"/>
      <c r="H13" s="256"/>
      <c r="I13" s="256"/>
      <c r="J13" s="256"/>
      <c r="K13" s="256"/>
      <c r="L13" s="256"/>
      <c r="M13" s="256"/>
      <c r="N13" s="256"/>
      <c r="O13" s="256"/>
      <c r="P13" s="256"/>
    </row>
    <row r="14" spans="1:16" ht="20.149999999999999" customHeight="1" x14ac:dyDescent="0.25">
      <c r="A14" s="8" t="s">
        <v>6</v>
      </c>
      <c r="B14" s="280" t="s">
        <v>13</v>
      </c>
      <c r="C14" s="281">
        <v>3279368.12121</v>
      </c>
      <c r="D14" s="281">
        <v>2754001.1408000002</v>
      </c>
      <c r="E14" s="24">
        <f>+IF(C14=0,"X",D14/C14)</f>
        <v>0.83979627751697683</v>
      </c>
      <c r="F14" s="19"/>
      <c r="G14" s="20"/>
    </row>
    <row r="15" spans="1:16" ht="20.149999999999999" customHeight="1" x14ac:dyDescent="0.25">
      <c r="A15" s="21" t="s">
        <v>8</v>
      </c>
      <c r="B15" s="280" t="s">
        <v>14</v>
      </c>
      <c r="C15" s="281">
        <v>2419014.2293199999</v>
      </c>
      <c r="D15" s="281">
        <v>2112645.2550900001</v>
      </c>
      <c r="E15" s="24">
        <f t="shared" ref="E15:E40" si="3">+IF(C15=0,"X",D15/C15)</f>
        <v>0.8733496601563514</v>
      </c>
      <c r="F15" s="19"/>
      <c r="G15" s="20"/>
    </row>
    <row r="16" spans="1:16" ht="20.149999999999999" customHeight="1" x14ac:dyDescent="0.25">
      <c r="A16" s="21" t="s">
        <v>15</v>
      </c>
      <c r="B16" s="280" t="s">
        <v>16</v>
      </c>
      <c r="C16" s="281">
        <v>13916571.9855</v>
      </c>
      <c r="D16" s="281">
        <v>13156059.306849999</v>
      </c>
      <c r="E16" s="24">
        <f t="shared" si="3"/>
        <v>0.94535201057829499</v>
      </c>
      <c r="F16" s="19"/>
      <c r="G16" s="20"/>
    </row>
    <row r="17" spans="1:7" ht="20.149999999999999" customHeight="1" x14ac:dyDescent="0.25">
      <c r="A17" s="21" t="s">
        <v>17</v>
      </c>
      <c r="B17" s="280" t="s">
        <v>18</v>
      </c>
      <c r="C17" s="281">
        <v>4183079.5708099999</v>
      </c>
      <c r="D17" s="281">
        <v>3326316.2047700002</v>
      </c>
      <c r="E17" s="24">
        <f t="shared" si="3"/>
        <v>0.79518358387954391</v>
      </c>
      <c r="F17" s="19"/>
      <c r="G17" s="20"/>
    </row>
    <row r="18" spans="1:7" ht="20.149999999999999" customHeight="1" x14ac:dyDescent="0.25">
      <c r="A18" s="21" t="s">
        <v>19</v>
      </c>
      <c r="B18" s="280" t="s">
        <v>20</v>
      </c>
      <c r="C18" s="281">
        <v>207590.15064000001</v>
      </c>
      <c r="D18" s="281">
        <v>237131.65093999999</v>
      </c>
      <c r="E18" s="24">
        <f t="shared" si="3"/>
        <v>1.1423068493804913</v>
      </c>
      <c r="F18" s="19"/>
      <c r="G18" s="20"/>
    </row>
    <row r="19" spans="1:7" ht="20.149999999999999" customHeight="1" x14ac:dyDescent="0.25">
      <c r="A19" s="21" t="s">
        <v>21</v>
      </c>
      <c r="B19" s="280" t="s">
        <v>22</v>
      </c>
      <c r="C19" s="281">
        <v>1714316.87151</v>
      </c>
      <c r="D19" s="281">
        <v>1672586.8141600001</v>
      </c>
      <c r="E19" s="24">
        <f t="shared" si="3"/>
        <v>0.97565790896449422</v>
      </c>
      <c r="F19" s="19"/>
      <c r="G19" s="20"/>
    </row>
    <row r="20" spans="1:7" ht="20.149999999999999" customHeight="1" x14ac:dyDescent="0.25">
      <c r="A20" s="21" t="s">
        <v>23</v>
      </c>
      <c r="B20" s="280" t="s">
        <v>24</v>
      </c>
      <c r="C20" s="281">
        <v>57604.605259999997</v>
      </c>
      <c r="D20" s="281">
        <v>62191.968110000002</v>
      </c>
      <c r="E20" s="24">
        <f t="shared" si="3"/>
        <v>1.0796353491061144</v>
      </c>
      <c r="F20" s="19"/>
      <c r="G20" s="20"/>
    </row>
    <row r="21" spans="1:7" ht="20.149999999999999" customHeight="1" x14ac:dyDescent="0.25">
      <c r="A21" s="21" t="s">
        <v>25</v>
      </c>
      <c r="B21" s="280" t="s">
        <v>26</v>
      </c>
      <c r="C21" s="281">
        <v>2413449.3985299999</v>
      </c>
      <c r="D21" s="281">
        <v>1417564.3212299999</v>
      </c>
      <c r="E21" s="24">
        <f t="shared" si="3"/>
        <v>0.58736028279416985</v>
      </c>
      <c r="F21" s="19"/>
      <c r="G21" s="20"/>
    </row>
    <row r="22" spans="1:7" ht="20.149999999999999" customHeight="1" x14ac:dyDescent="0.25">
      <c r="A22" s="21" t="s">
        <v>27</v>
      </c>
      <c r="B22" s="280" t="s">
        <v>28</v>
      </c>
      <c r="C22" s="281">
        <v>2644490.3416300002</v>
      </c>
      <c r="D22" s="281">
        <v>2074600.77217</v>
      </c>
      <c r="E22" s="24">
        <f t="shared" si="3"/>
        <v>0.78449928120791168</v>
      </c>
      <c r="F22" s="19"/>
      <c r="G22" s="20"/>
    </row>
    <row r="23" spans="1:7" ht="20.149999999999999" customHeight="1" x14ac:dyDescent="0.25">
      <c r="A23" s="21" t="s">
        <v>29</v>
      </c>
      <c r="B23" s="280" t="s">
        <v>30</v>
      </c>
      <c r="C23" s="281">
        <v>4126468.60415</v>
      </c>
      <c r="D23" s="281">
        <v>3777801.06176</v>
      </c>
      <c r="E23" s="24">
        <f t="shared" si="3"/>
        <v>0.91550461766767244</v>
      </c>
      <c r="F23" s="19"/>
      <c r="G23" s="20"/>
    </row>
    <row r="24" spans="1:7" ht="20.149999999999999" customHeight="1" x14ac:dyDescent="0.25">
      <c r="A24" s="21" t="s">
        <v>31</v>
      </c>
      <c r="B24" s="280" t="s">
        <v>32</v>
      </c>
      <c r="C24" s="281">
        <v>13757.572319999999</v>
      </c>
      <c r="D24" s="281">
        <v>12965.78787</v>
      </c>
      <c r="E24" s="24">
        <f t="shared" si="3"/>
        <v>0.94244737141240054</v>
      </c>
      <c r="F24" s="19"/>
      <c r="G24" s="20"/>
    </row>
    <row r="25" spans="1:7" ht="20.149999999999999" customHeight="1" x14ac:dyDescent="0.25">
      <c r="A25" s="21" t="s">
        <v>33</v>
      </c>
      <c r="B25" s="280" t="s">
        <v>34</v>
      </c>
      <c r="C25" s="281">
        <v>16367.420700000001</v>
      </c>
      <c r="D25" s="281">
        <v>17105.480370000001</v>
      </c>
      <c r="E25" s="24">
        <f t="shared" si="3"/>
        <v>1.0450932180169354</v>
      </c>
      <c r="F25" s="19"/>
      <c r="G25" s="20"/>
    </row>
    <row r="26" spans="1:7" ht="20.149999999999999" customHeight="1" x14ac:dyDescent="0.25">
      <c r="A26" s="21" t="s">
        <v>35</v>
      </c>
      <c r="B26" s="280" t="s">
        <v>36</v>
      </c>
      <c r="C26" s="281">
        <v>6008593.1765000001</v>
      </c>
      <c r="D26" s="281">
        <v>5334199.98018</v>
      </c>
      <c r="E26" s="24">
        <f t="shared" si="3"/>
        <v>0.88776188094118336</v>
      </c>
      <c r="F26" s="19"/>
      <c r="G26" s="20"/>
    </row>
    <row r="27" spans="1:7" ht="20.149999999999999" customHeight="1" x14ac:dyDescent="0.25">
      <c r="A27" s="21" t="s">
        <v>37</v>
      </c>
      <c r="B27" s="280" t="s">
        <v>38</v>
      </c>
      <c r="C27" s="281">
        <v>7685428.7396400003</v>
      </c>
      <c r="D27" s="281">
        <v>7402531.1588899996</v>
      </c>
      <c r="E27" s="24">
        <f t="shared" si="3"/>
        <v>0.96319039700532671</v>
      </c>
      <c r="F27" s="19"/>
      <c r="G27" s="20"/>
    </row>
    <row r="28" spans="1:7" ht="20.149999999999999" customHeight="1" x14ac:dyDescent="0.25">
      <c r="A28" s="21" t="s">
        <v>39</v>
      </c>
      <c r="B28" s="280" t="s">
        <v>40</v>
      </c>
      <c r="C28" s="281">
        <v>7846242.8900699997</v>
      </c>
      <c r="D28" s="281">
        <v>6596294.8843299998</v>
      </c>
      <c r="E28" s="24">
        <f>+IF(C28=0,"X",D28/C28)</f>
        <v>0.84069470914265199</v>
      </c>
      <c r="F28" s="19"/>
      <c r="G28" s="20"/>
    </row>
    <row r="29" spans="1:7" ht="20.149999999999999" customHeight="1" x14ac:dyDescent="0.25">
      <c r="A29" s="21" t="s">
        <v>41</v>
      </c>
      <c r="B29" s="280" t="s">
        <v>42</v>
      </c>
      <c r="C29" s="281">
        <v>2384710.2936499999</v>
      </c>
      <c r="D29" s="281">
        <v>2123288.7281300002</v>
      </c>
      <c r="E29" s="24">
        <f t="shared" si="3"/>
        <v>0.89037596465444357</v>
      </c>
      <c r="F29" s="19"/>
      <c r="G29" s="20"/>
    </row>
    <row r="30" spans="1:7" ht="20.149999999999999" customHeight="1" x14ac:dyDescent="0.25">
      <c r="A30" s="21" t="s">
        <v>43</v>
      </c>
      <c r="B30" s="280" t="s">
        <v>44</v>
      </c>
      <c r="C30" s="281">
        <v>10350.881100000001</v>
      </c>
      <c r="D30" s="281">
        <v>13849.9238</v>
      </c>
      <c r="E30" s="24">
        <f t="shared" si="3"/>
        <v>1.3380429807081833</v>
      </c>
      <c r="F30" s="19"/>
      <c r="G30" s="20"/>
    </row>
    <row r="31" spans="1:7" ht="20.149999999999999" customHeight="1" x14ac:dyDescent="0.25">
      <c r="A31" s="21" t="s">
        <v>45</v>
      </c>
      <c r="B31" s="280" t="s">
        <v>46</v>
      </c>
      <c r="C31" s="281">
        <v>22653520.470649999</v>
      </c>
      <c r="D31" s="281">
        <v>22336297.758170001</v>
      </c>
      <c r="E31" s="24">
        <f t="shared" si="3"/>
        <v>0.9859967587425984</v>
      </c>
      <c r="F31" s="19"/>
      <c r="G31" s="20"/>
    </row>
    <row r="32" spans="1:7" ht="20.149999999999999" customHeight="1" x14ac:dyDescent="0.25">
      <c r="A32" s="21" t="s">
        <v>47</v>
      </c>
      <c r="B32" s="295" t="s">
        <v>48</v>
      </c>
      <c r="C32" s="281">
        <v>261123.16897</v>
      </c>
      <c r="D32" s="281">
        <v>279206.09740000003</v>
      </c>
      <c r="E32" s="24">
        <f t="shared" si="3"/>
        <v>1.0692505705308653</v>
      </c>
      <c r="F32" s="19"/>
      <c r="G32" s="20"/>
    </row>
    <row r="33" spans="1:7" ht="20.149999999999999" customHeight="1" x14ac:dyDescent="0.25">
      <c r="A33" s="21" t="s">
        <v>49</v>
      </c>
      <c r="B33" s="295" t="s">
        <v>50</v>
      </c>
      <c r="C33" s="281">
        <v>94521.150760000004</v>
      </c>
      <c r="D33" s="281">
        <v>83714.686470000001</v>
      </c>
      <c r="E33" s="24">
        <f t="shared" si="3"/>
        <v>0.88567146926259022</v>
      </c>
      <c r="F33" s="19"/>
      <c r="G33" s="20"/>
    </row>
    <row r="34" spans="1:7" ht="20.149999999999999" customHeight="1" x14ac:dyDescent="0.25">
      <c r="A34" s="21" t="s">
        <v>51</v>
      </c>
      <c r="B34" s="295" t="s">
        <v>52</v>
      </c>
      <c r="C34" s="281">
        <v>727811.3959</v>
      </c>
      <c r="D34" s="281">
        <v>714209.57414000004</v>
      </c>
      <c r="E34" s="24">
        <f t="shared" si="3"/>
        <v>0.98131133719996211</v>
      </c>
      <c r="F34" s="19"/>
      <c r="G34" s="20"/>
    </row>
    <row r="35" spans="1:7" ht="20.149999999999999" customHeight="1" x14ac:dyDescent="0.25">
      <c r="A35" s="21" t="s">
        <v>53</v>
      </c>
      <c r="B35" s="295" t="s">
        <v>54</v>
      </c>
      <c r="C35" s="281">
        <v>18030.870459999998</v>
      </c>
      <c r="D35" s="281">
        <v>19645.198680000001</v>
      </c>
      <c r="E35" s="24">
        <f t="shared" si="3"/>
        <v>1.0895313525534587</v>
      </c>
      <c r="F35" s="19"/>
      <c r="G35" s="20"/>
    </row>
    <row r="36" spans="1:7" ht="20.149999999999999" customHeight="1" x14ac:dyDescent="0.25">
      <c r="A36" s="21" t="s">
        <v>55</v>
      </c>
      <c r="B36" s="295" t="s">
        <v>56</v>
      </c>
      <c r="C36" s="281">
        <v>817259.55087000004</v>
      </c>
      <c r="D36" s="281">
        <v>403920.52331000002</v>
      </c>
      <c r="E36" s="24">
        <f t="shared" si="3"/>
        <v>0.49423775210704257</v>
      </c>
      <c r="F36" s="19"/>
      <c r="G36" s="20"/>
    </row>
    <row r="37" spans="1:7" ht="20.149999999999999" customHeight="1" x14ac:dyDescent="0.25">
      <c r="A37" s="21" t="s">
        <v>57</v>
      </c>
      <c r="B37" s="295" t="s">
        <v>58</v>
      </c>
      <c r="C37" s="281">
        <v>617067.53882000002</v>
      </c>
      <c r="D37" s="281">
        <v>676260.52919000003</v>
      </c>
      <c r="E37" s="24">
        <f t="shared" si="3"/>
        <v>1.0959262749150491</v>
      </c>
      <c r="F37" s="19"/>
      <c r="G37" s="20"/>
    </row>
    <row r="38" spans="1:7" ht="20.149999999999999" customHeight="1" x14ac:dyDescent="0.25">
      <c r="A38" s="21" t="s">
        <v>59</v>
      </c>
      <c r="B38" s="280" t="s">
        <v>60</v>
      </c>
      <c r="C38" s="281">
        <v>2945344.7650299999</v>
      </c>
      <c r="D38" s="281">
        <v>2251738.6770299999</v>
      </c>
      <c r="E38" s="24">
        <f t="shared" si="3"/>
        <v>0.76450767453944046</v>
      </c>
      <c r="F38" s="19"/>
      <c r="G38" s="20"/>
    </row>
    <row r="39" spans="1:7" ht="20.149999999999999" customHeight="1" thickBot="1" x14ac:dyDescent="0.3">
      <c r="A39" s="21" t="s">
        <v>61</v>
      </c>
      <c r="B39" s="280" t="s">
        <v>62</v>
      </c>
      <c r="C39" s="281">
        <v>1781142.33709</v>
      </c>
      <c r="D39" s="281">
        <v>1400108.0807099999</v>
      </c>
      <c r="E39" s="24">
        <f t="shared" si="3"/>
        <v>0.78607310126459218</v>
      </c>
      <c r="F39" s="19"/>
      <c r="G39" s="20"/>
    </row>
    <row r="40" spans="1:7" s="273" customFormat="1" ht="20.149999999999999" customHeight="1" thickBot="1" x14ac:dyDescent="0.3">
      <c r="A40" s="151"/>
      <c r="B40" s="152" t="s">
        <v>10</v>
      </c>
      <c r="C40" s="282">
        <f>SUM(C14:C39)</f>
        <v>88843226.101089984</v>
      </c>
      <c r="D40" s="282">
        <f>SUM(D14:D39)</f>
        <v>80256235.564549997</v>
      </c>
      <c r="E40" s="28">
        <f t="shared" si="3"/>
        <v>0.90334670505133041</v>
      </c>
      <c r="F40" s="19"/>
      <c r="G40" s="20"/>
    </row>
    <row r="41" spans="1:7" ht="20.149999999999999" customHeight="1" x14ac:dyDescent="0.25">
      <c r="B41" s="284"/>
      <c r="C41" s="285"/>
      <c r="D41" s="285"/>
      <c r="E41" s="286"/>
      <c r="G41" s="20"/>
    </row>
    <row r="42" spans="1:7" ht="20.149999999999999" customHeight="1" x14ac:dyDescent="0.25">
      <c r="A42" s="584" t="s">
        <v>181</v>
      </c>
      <c r="B42" s="584"/>
      <c r="C42" s="584"/>
      <c r="D42" s="584"/>
      <c r="E42" s="584"/>
      <c r="G42" s="20"/>
    </row>
    <row r="43" spans="1:7" ht="20.149999999999999" customHeight="1" thickBot="1" x14ac:dyDescent="0.3">
      <c r="A43" s="258"/>
      <c r="B43" s="258"/>
      <c r="C43" s="258"/>
      <c r="D43" s="258"/>
      <c r="E43" s="258"/>
      <c r="G43" s="20"/>
    </row>
    <row r="44" spans="1:7" ht="20.149999999999999" customHeight="1" thickBot="1" x14ac:dyDescent="0.3">
      <c r="A44" s="259" t="s">
        <v>1</v>
      </c>
      <c r="B44" s="287" t="s">
        <v>12</v>
      </c>
      <c r="C44" s="260" t="s">
        <v>179</v>
      </c>
      <c r="D44" s="261"/>
      <c r="E44" s="265" t="s">
        <v>4</v>
      </c>
      <c r="G44" s="20"/>
    </row>
    <row r="45" spans="1:7" ht="20.149999999999999" customHeight="1" thickBot="1" x14ac:dyDescent="0.3">
      <c r="A45" s="263"/>
      <c r="B45" s="288"/>
      <c r="C45" s="34">
        <f>+C13</f>
        <v>2017</v>
      </c>
      <c r="D45" s="34">
        <f>+D13</f>
        <v>2018</v>
      </c>
      <c r="E45" s="34" t="str">
        <f>+E13</f>
        <v>18/17</v>
      </c>
      <c r="G45" s="20"/>
    </row>
    <row r="46" spans="1:7" ht="20.149999999999999" customHeight="1" x14ac:dyDescent="0.25">
      <c r="A46" s="8" t="s">
        <v>6</v>
      </c>
      <c r="B46" s="296" t="s">
        <v>64</v>
      </c>
      <c r="C46" s="289">
        <v>2593573.5918299998</v>
      </c>
      <c r="D46" s="289">
        <v>2830050.7275800002</v>
      </c>
      <c r="E46" s="18">
        <f t="shared" ref="E46:E80" si="4">+IF(C46=0,"X",D46/C46)</f>
        <v>1.0911781090364761</v>
      </c>
      <c r="F46" s="19"/>
      <c r="G46" s="20"/>
    </row>
    <row r="47" spans="1:7" ht="20.149999999999999" customHeight="1" x14ac:dyDescent="0.25">
      <c r="A47" s="21" t="s">
        <v>8</v>
      </c>
      <c r="B47" s="295" t="s">
        <v>65</v>
      </c>
      <c r="C47" s="289">
        <v>667645.96279000002</v>
      </c>
      <c r="D47" s="289">
        <v>694438.23663000006</v>
      </c>
      <c r="E47" s="51">
        <f t="shared" si="4"/>
        <v>1.040129462818945</v>
      </c>
      <c r="F47" s="19"/>
      <c r="G47" s="20"/>
    </row>
    <row r="48" spans="1:7" ht="20.149999999999999" customHeight="1" x14ac:dyDescent="0.25">
      <c r="A48" s="21" t="s">
        <v>15</v>
      </c>
      <c r="B48" s="295" t="s">
        <v>66</v>
      </c>
      <c r="C48" s="289">
        <v>2417075.9325100002</v>
      </c>
      <c r="D48" s="289">
        <v>2773153.6195800002</v>
      </c>
      <c r="E48" s="51">
        <f t="shared" si="4"/>
        <v>1.1473175427717046</v>
      </c>
      <c r="F48" s="19"/>
      <c r="G48" s="20"/>
    </row>
    <row r="49" spans="1:7" ht="20.149999999999999" customHeight="1" x14ac:dyDescent="0.25">
      <c r="A49" s="21" t="s">
        <v>17</v>
      </c>
      <c r="B49" s="295" t="s">
        <v>67</v>
      </c>
      <c r="C49" s="289">
        <v>1855570.8817400001</v>
      </c>
      <c r="D49" s="289">
        <v>2003782.4763400001</v>
      </c>
      <c r="E49" s="51">
        <f t="shared" si="4"/>
        <v>1.0798738523321834</v>
      </c>
      <c r="F49" s="19"/>
      <c r="G49" s="20"/>
    </row>
    <row r="50" spans="1:7" ht="20.149999999999999" customHeight="1" x14ac:dyDescent="0.25">
      <c r="A50" s="21" t="s">
        <v>19</v>
      </c>
      <c r="B50" s="295" t="s">
        <v>68</v>
      </c>
      <c r="C50" s="289">
        <v>428778.17073999997</v>
      </c>
      <c r="D50" s="289">
        <v>445814.85967999999</v>
      </c>
      <c r="E50" s="51">
        <f t="shared" si="4"/>
        <v>1.0397331070063514</v>
      </c>
      <c r="F50" s="19"/>
      <c r="G50" s="20"/>
    </row>
    <row r="51" spans="1:7" ht="20.149999999999999" customHeight="1" x14ac:dyDescent="0.25">
      <c r="A51" s="21" t="s">
        <v>21</v>
      </c>
      <c r="B51" s="295" t="s">
        <v>69</v>
      </c>
      <c r="C51" s="289">
        <v>10487.865540000001</v>
      </c>
      <c r="D51" s="289">
        <v>13852.769910000001</v>
      </c>
      <c r="E51" s="51">
        <f t="shared" si="4"/>
        <v>1.3208378632588762</v>
      </c>
      <c r="F51" s="19"/>
      <c r="G51" s="20"/>
    </row>
    <row r="52" spans="1:7" ht="20.149999999999999" customHeight="1" x14ac:dyDescent="0.25">
      <c r="A52" s="21" t="s">
        <v>23</v>
      </c>
      <c r="B52" s="295" t="s">
        <v>70</v>
      </c>
      <c r="C52" s="289">
        <v>20163.13191</v>
      </c>
      <c r="D52" s="289">
        <v>21476.361799999999</v>
      </c>
      <c r="E52" s="51">
        <f t="shared" si="4"/>
        <v>1.0651302533684608</v>
      </c>
      <c r="F52" s="19"/>
      <c r="G52" s="20"/>
    </row>
    <row r="53" spans="1:7" ht="20.149999999999999" customHeight="1" x14ac:dyDescent="0.25">
      <c r="A53" s="21" t="s">
        <v>25</v>
      </c>
      <c r="B53" s="295" t="s">
        <v>71</v>
      </c>
      <c r="C53" s="289">
        <v>25354.180660000002</v>
      </c>
      <c r="D53" s="289">
        <v>17648.597610000001</v>
      </c>
      <c r="E53" s="51">
        <f t="shared" si="4"/>
        <v>0.69608234818028625</v>
      </c>
      <c r="F53" s="19"/>
      <c r="G53" s="20"/>
    </row>
    <row r="54" spans="1:7" ht="20.149999999999999" customHeight="1" x14ac:dyDescent="0.25">
      <c r="A54" s="21" t="s">
        <v>27</v>
      </c>
      <c r="B54" s="295" t="s">
        <v>72</v>
      </c>
      <c r="C54" s="289">
        <v>8008467.4007000001</v>
      </c>
      <c r="D54" s="289">
        <v>8952052.5557100009</v>
      </c>
      <c r="E54" s="51">
        <f t="shared" si="4"/>
        <v>1.1178234370945337</v>
      </c>
      <c r="F54" s="19"/>
      <c r="G54" s="20"/>
    </row>
    <row r="55" spans="1:7" ht="20.149999999999999" customHeight="1" x14ac:dyDescent="0.25">
      <c r="A55" s="21" t="s">
        <v>29</v>
      </c>
      <c r="B55" s="295" t="s">
        <v>73</v>
      </c>
      <c r="C55" s="289">
        <v>506309.73428999999</v>
      </c>
      <c r="D55" s="289">
        <v>462852.25719999999</v>
      </c>
      <c r="E55" s="51">
        <f t="shared" si="4"/>
        <v>0.91416819755413037</v>
      </c>
      <c r="F55" s="19"/>
      <c r="G55" s="20"/>
    </row>
    <row r="56" spans="1:7" ht="20.149999999999999" customHeight="1" x14ac:dyDescent="0.25">
      <c r="A56" s="21" t="s">
        <v>31</v>
      </c>
      <c r="B56" s="295" t="s">
        <v>74</v>
      </c>
      <c r="C56" s="289">
        <v>1123268.9574899999</v>
      </c>
      <c r="D56" s="289">
        <v>912627.22751</v>
      </c>
      <c r="E56" s="51">
        <f t="shared" si="4"/>
        <v>0.81247436014728891</v>
      </c>
      <c r="F56" s="19"/>
      <c r="G56" s="20"/>
    </row>
    <row r="57" spans="1:7" ht="20.149999999999999" customHeight="1" x14ac:dyDescent="0.25">
      <c r="A57" s="21" t="s">
        <v>33</v>
      </c>
      <c r="B57" s="295" t="s">
        <v>75</v>
      </c>
      <c r="C57" s="289">
        <v>3474188.61613</v>
      </c>
      <c r="D57" s="289">
        <v>3731235.33366</v>
      </c>
      <c r="E57" s="51">
        <f t="shared" si="4"/>
        <v>1.0739875539101651</v>
      </c>
      <c r="F57" s="19"/>
      <c r="G57" s="20"/>
    </row>
    <row r="58" spans="1:7" ht="20.149999999999999" customHeight="1" x14ac:dyDescent="0.25">
      <c r="A58" s="21" t="s">
        <v>35</v>
      </c>
      <c r="B58" s="295" t="s">
        <v>76</v>
      </c>
      <c r="C58" s="289">
        <v>963594.84447000001</v>
      </c>
      <c r="D58" s="289">
        <v>1075273.1311999999</v>
      </c>
      <c r="E58" s="51">
        <f t="shared" si="4"/>
        <v>1.11589755525459</v>
      </c>
      <c r="F58" s="19"/>
      <c r="G58" s="20"/>
    </row>
    <row r="59" spans="1:7" ht="20.149999999999999" customHeight="1" x14ac:dyDescent="0.25">
      <c r="A59" s="21" t="s">
        <v>37</v>
      </c>
      <c r="B59" s="295" t="s">
        <v>77</v>
      </c>
      <c r="C59" s="289">
        <v>260850.30416999999</v>
      </c>
      <c r="D59" s="289">
        <v>284762.35467999999</v>
      </c>
      <c r="E59" s="51">
        <f t="shared" si="4"/>
        <v>1.0916696286250682</v>
      </c>
      <c r="F59" s="19"/>
      <c r="G59" s="20"/>
    </row>
    <row r="60" spans="1:7" ht="20.149999999999999" customHeight="1" x14ac:dyDescent="0.25">
      <c r="A60" s="21" t="s">
        <v>39</v>
      </c>
      <c r="B60" s="295" t="s">
        <v>78</v>
      </c>
      <c r="C60" s="289">
        <v>1531242.0115400001</v>
      </c>
      <c r="D60" s="289">
        <v>1625797.15111</v>
      </c>
      <c r="E60" s="51">
        <f t="shared" si="4"/>
        <v>1.0617506173794853</v>
      </c>
      <c r="F60" s="19"/>
      <c r="G60" s="20"/>
    </row>
    <row r="61" spans="1:7" ht="20.149999999999999" customHeight="1" x14ac:dyDescent="0.25">
      <c r="A61" s="21" t="s">
        <v>41</v>
      </c>
      <c r="B61" s="295" t="s">
        <v>79</v>
      </c>
      <c r="C61" s="289">
        <v>83597.355259999997</v>
      </c>
      <c r="D61" s="289">
        <v>112833.95248000001</v>
      </c>
      <c r="E61" s="51">
        <f t="shared" si="4"/>
        <v>1.3497311264102785</v>
      </c>
      <c r="F61" s="19"/>
      <c r="G61" s="20"/>
    </row>
    <row r="62" spans="1:7" ht="20.149999999999999" customHeight="1" x14ac:dyDescent="0.25">
      <c r="A62" s="21" t="s">
        <v>43</v>
      </c>
      <c r="B62" s="295" t="s">
        <v>80</v>
      </c>
      <c r="C62" s="289">
        <v>1126031.9481899999</v>
      </c>
      <c r="D62" s="289">
        <v>1319369.5533700001</v>
      </c>
      <c r="E62" s="51">
        <f t="shared" si="4"/>
        <v>1.1716981525175851</v>
      </c>
      <c r="F62" s="19"/>
      <c r="G62" s="20"/>
    </row>
    <row r="63" spans="1:7" ht="20.149999999999999" customHeight="1" x14ac:dyDescent="0.25">
      <c r="A63" s="21" t="s">
        <v>45</v>
      </c>
      <c r="B63" s="295" t="s">
        <v>81</v>
      </c>
      <c r="C63" s="289">
        <v>2592.89734</v>
      </c>
      <c r="D63" s="289">
        <v>6490.87417</v>
      </c>
      <c r="E63" s="51">
        <f t="shared" si="4"/>
        <v>2.5033286393050949</v>
      </c>
      <c r="F63" s="19"/>
      <c r="G63" s="20"/>
    </row>
    <row r="64" spans="1:7" ht="20.149999999999999" customHeight="1" x14ac:dyDescent="0.25">
      <c r="A64" s="21" t="s">
        <v>47</v>
      </c>
      <c r="B64" s="295" t="s">
        <v>82</v>
      </c>
      <c r="C64" s="289">
        <v>13540.860989999999</v>
      </c>
      <c r="D64" s="289">
        <v>51429.773950000003</v>
      </c>
      <c r="E64" s="51">
        <f t="shared" si="4"/>
        <v>3.7981169726194794</v>
      </c>
      <c r="F64" s="19"/>
      <c r="G64" s="20"/>
    </row>
    <row r="65" spans="1:7" ht="20.149999999999999" customHeight="1" x14ac:dyDescent="0.25">
      <c r="A65" s="21" t="s">
        <v>49</v>
      </c>
      <c r="B65" s="295" t="s">
        <v>83</v>
      </c>
      <c r="C65" s="289">
        <v>5465.6017300000003</v>
      </c>
      <c r="D65" s="289">
        <v>3873.1650599999998</v>
      </c>
      <c r="E65" s="51">
        <f t="shared" si="4"/>
        <v>0.70864385136968255</v>
      </c>
      <c r="F65" s="19"/>
      <c r="G65" s="20"/>
    </row>
    <row r="66" spans="1:7" ht="20.149999999999999" customHeight="1" x14ac:dyDescent="0.25">
      <c r="A66" s="21" t="s">
        <v>51</v>
      </c>
      <c r="B66" s="295" t="s">
        <v>85</v>
      </c>
      <c r="C66" s="289">
        <v>642804.09710999997</v>
      </c>
      <c r="D66" s="289">
        <v>986656.09238000005</v>
      </c>
      <c r="E66" s="51">
        <f t="shared" si="4"/>
        <v>1.5349250211937562</v>
      </c>
      <c r="F66" s="19"/>
      <c r="G66" s="20"/>
    </row>
    <row r="67" spans="1:7" ht="20.149999999999999" customHeight="1" x14ac:dyDescent="0.25">
      <c r="A67" s="21" t="s">
        <v>53</v>
      </c>
      <c r="B67" s="295" t="s">
        <v>86</v>
      </c>
      <c r="C67" s="289">
        <v>299736.55936000001</v>
      </c>
      <c r="D67" s="289">
        <v>324363.98002000002</v>
      </c>
      <c r="E67" s="51">
        <f t="shared" si="4"/>
        <v>1.0821635529298952</v>
      </c>
      <c r="F67" s="19"/>
      <c r="G67" s="20"/>
    </row>
    <row r="68" spans="1:7" ht="20.149999999999999" customHeight="1" x14ac:dyDescent="0.25">
      <c r="A68" s="21" t="s">
        <v>55</v>
      </c>
      <c r="B68" s="295" t="s">
        <v>87</v>
      </c>
      <c r="C68" s="289">
        <v>141281.93048000001</v>
      </c>
      <c r="D68" s="289">
        <v>181094.33569000001</v>
      </c>
      <c r="E68" s="51">
        <f t="shared" si="4"/>
        <v>1.2817940346280579</v>
      </c>
      <c r="F68" s="19"/>
      <c r="G68" s="20"/>
    </row>
    <row r="69" spans="1:7" ht="20.149999999999999" customHeight="1" x14ac:dyDescent="0.25">
      <c r="A69" s="21" t="s">
        <v>57</v>
      </c>
      <c r="B69" s="295" t="s">
        <v>88</v>
      </c>
      <c r="C69" s="289">
        <v>638036.01217999996</v>
      </c>
      <c r="D69" s="289">
        <v>592602.58643000002</v>
      </c>
      <c r="E69" s="51">
        <f t="shared" si="4"/>
        <v>0.92879175331378871</v>
      </c>
      <c r="F69" s="19"/>
      <c r="G69" s="20"/>
    </row>
    <row r="70" spans="1:7" ht="20.149999999999999" customHeight="1" x14ac:dyDescent="0.25">
      <c r="A70" s="21" t="s">
        <v>59</v>
      </c>
      <c r="B70" s="295" t="s">
        <v>89</v>
      </c>
      <c r="C70" s="289">
        <v>21235300.989999998</v>
      </c>
      <c r="D70" s="289">
        <v>22439100.030000001</v>
      </c>
      <c r="E70" s="51">
        <f t="shared" si="4"/>
        <v>1.0566885791054663</v>
      </c>
      <c r="F70" s="19"/>
      <c r="G70" s="20"/>
    </row>
    <row r="71" spans="1:7" ht="20.149999999999999" customHeight="1" x14ac:dyDescent="0.25">
      <c r="A71" s="21" t="s">
        <v>61</v>
      </c>
      <c r="B71" s="295" t="s">
        <v>90</v>
      </c>
      <c r="C71" s="289">
        <v>500234.42083000002</v>
      </c>
      <c r="D71" s="289">
        <v>666398.04134999996</v>
      </c>
      <c r="E71" s="51">
        <f t="shared" si="4"/>
        <v>1.3321715052000971</v>
      </c>
      <c r="F71" s="19"/>
      <c r="G71" s="20"/>
    </row>
    <row r="72" spans="1:7" ht="20.149999999999999" customHeight="1" x14ac:dyDescent="0.25">
      <c r="A72" s="21" t="s">
        <v>91</v>
      </c>
      <c r="B72" s="295" t="s">
        <v>92</v>
      </c>
      <c r="C72" s="289">
        <v>517723.24351</v>
      </c>
      <c r="D72" s="289">
        <v>507940.82679000002</v>
      </c>
      <c r="E72" s="51">
        <f t="shared" si="4"/>
        <v>0.98110493039934177</v>
      </c>
      <c r="F72" s="19"/>
      <c r="G72" s="20"/>
    </row>
    <row r="73" spans="1:7" ht="20.149999999999999" customHeight="1" x14ac:dyDescent="0.25">
      <c r="A73" s="21" t="s">
        <v>93</v>
      </c>
      <c r="B73" s="295" t="s">
        <v>94</v>
      </c>
      <c r="C73" s="289">
        <v>364792.12476999999</v>
      </c>
      <c r="D73" s="289">
        <v>278166.23960999999</v>
      </c>
      <c r="E73" s="51">
        <f t="shared" si="4"/>
        <v>0.7625335656173573</v>
      </c>
      <c r="F73" s="19"/>
      <c r="G73" s="20"/>
    </row>
    <row r="74" spans="1:7" ht="20.149999999999999" customHeight="1" x14ac:dyDescent="0.25">
      <c r="A74" s="21" t="s">
        <v>95</v>
      </c>
      <c r="B74" s="295" t="s">
        <v>96</v>
      </c>
      <c r="C74" s="289">
        <v>33088.225960000003</v>
      </c>
      <c r="D74" s="289">
        <v>30477.223119999999</v>
      </c>
      <c r="E74" s="51">
        <f t="shared" si="4"/>
        <v>0.92108966968623773</v>
      </c>
      <c r="F74" s="19"/>
      <c r="G74" s="20"/>
    </row>
    <row r="75" spans="1:7" ht="20.149999999999999" customHeight="1" x14ac:dyDescent="0.25">
      <c r="A75" s="21" t="s">
        <v>97</v>
      </c>
      <c r="B75" s="295" t="s">
        <v>98</v>
      </c>
      <c r="C75" s="289">
        <v>891262.37095000001</v>
      </c>
      <c r="D75" s="289">
        <v>958433.10825000005</v>
      </c>
      <c r="E75" s="51">
        <f t="shared" si="4"/>
        <v>1.0753658400594233</v>
      </c>
      <c r="F75" s="19"/>
      <c r="G75" s="20"/>
    </row>
    <row r="76" spans="1:7" ht="20.149999999999999" customHeight="1" x14ac:dyDescent="0.25">
      <c r="A76" s="21" t="s">
        <v>99</v>
      </c>
      <c r="B76" s="295" t="s">
        <v>100</v>
      </c>
      <c r="C76" s="289">
        <v>481126.21859</v>
      </c>
      <c r="D76" s="289">
        <v>472269.58535000001</v>
      </c>
      <c r="E76" s="51">
        <f t="shared" si="4"/>
        <v>0.98159187153434402</v>
      </c>
      <c r="F76" s="19"/>
      <c r="G76" s="20"/>
    </row>
    <row r="77" spans="1:7" ht="20.149999999999999" customHeight="1" x14ac:dyDescent="0.25">
      <c r="A77" s="21" t="s">
        <v>101</v>
      </c>
      <c r="B77" s="295" t="s">
        <v>102</v>
      </c>
      <c r="C77" s="289">
        <v>1789320.1187499999</v>
      </c>
      <c r="D77" s="289">
        <v>1849811.5657800001</v>
      </c>
      <c r="E77" s="51">
        <f t="shared" si="4"/>
        <v>1.033806945105082</v>
      </c>
      <c r="F77" s="19"/>
      <c r="G77" s="20"/>
    </row>
    <row r="78" spans="1:7" ht="20.149999999999999" customHeight="1" x14ac:dyDescent="0.25">
      <c r="A78" s="21" t="s">
        <v>103</v>
      </c>
      <c r="B78" s="295" t="s">
        <v>104</v>
      </c>
      <c r="C78" s="289">
        <v>8220518.0512600001</v>
      </c>
      <c r="D78" s="289">
        <v>9302085.2738499995</v>
      </c>
      <c r="E78" s="51">
        <f t="shared" si="4"/>
        <v>1.1315692290736132</v>
      </c>
      <c r="F78" s="19"/>
      <c r="G78" s="20"/>
    </row>
    <row r="79" spans="1:7" ht="20.149999999999999" customHeight="1" thickBot="1" x14ac:dyDescent="0.3">
      <c r="A79" s="21" t="s">
        <v>105</v>
      </c>
      <c r="B79" s="297" t="s">
        <v>106</v>
      </c>
      <c r="C79" s="289">
        <v>37948.321300000003</v>
      </c>
      <c r="D79" s="289">
        <v>66241.592040000003</v>
      </c>
      <c r="E79" s="67">
        <f t="shared" si="4"/>
        <v>1.7455737110563569</v>
      </c>
      <c r="F79" s="19"/>
      <c r="G79" s="20"/>
    </row>
    <row r="80" spans="1:7" ht="20.149999999999999" customHeight="1" thickBot="1" x14ac:dyDescent="0.3">
      <c r="A80" s="89"/>
      <c r="B80" s="38" t="s">
        <v>10</v>
      </c>
      <c r="C80" s="282">
        <f>SUM(C46:C79)</f>
        <v>60910972.935069993</v>
      </c>
      <c r="D80" s="282">
        <f>SUM(D46:D79)</f>
        <v>65994455.459890001</v>
      </c>
      <c r="E80" s="28">
        <f t="shared" si="4"/>
        <v>1.0834575821049339</v>
      </c>
      <c r="F80" s="19"/>
      <c r="G80" s="20"/>
    </row>
    <row r="81" spans="1:12" s="273" customFormat="1" ht="13" x14ac:dyDescent="0.25">
      <c r="A81" s="290"/>
      <c r="B81" s="284"/>
      <c r="C81" s="133"/>
      <c r="D81" s="133"/>
      <c r="E81" s="20"/>
    </row>
    <row r="82" spans="1:12" ht="13" x14ac:dyDescent="0.25">
      <c r="C82" s="20"/>
      <c r="D82" s="20"/>
    </row>
    <row r="83" spans="1:12" s="256" customFormat="1" x14ac:dyDescent="0.25">
      <c r="A83" s="291"/>
      <c r="B83" s="291"/>
      <c r="C83" s="291"/>
      <c r="D83" s="291"/>
    </row>
    <row r="84" spans="1:12" x14ac:dyDescent="0.25">
      <c r="A84" s="257"/>
      <c r="C84" s="274"/>
      <c r="E84" s="274"/>
      <c r="F84" s="274"/>
      <c r="G84" s="274"/>
      <c r="I84" s="276"/>
      <c r="J84" s="276"/>
      <c r="K84" s="276"/>
      <c r="L84" s="276"/>
    </row>
    <row r="85" spans="1:12" x14ac:dyDescent="0.25">
      <c r="C85" s="276"/>
      <c r="D85" s="256"/>
      <c r="E85" s="276"/>
      <c r="F85" s="292"/>
      <c r="G85" s="292"/>
    </row>
    <row r="86" spans="1:12" x14ac:dyDescent="0.25">
      <c r="C86" s="276"/>
      <c r="D86" s="256"/>
      <c r="E86" s="276"/>
      <c r="F86" s="292"/>
      <c r="G86" s="292"/>
    </row>
    <row r="87" spans="1:12" x14ac:dyDescent="0.25">
      <c r="C87" s="276"/>
      <c r="D87" s="256"/>
      <c r="E87" s="276"/>
      <c r="F87" s="292"/>
      <c r="G87" s="292"/>
    </row>
    <row r="88" spans="1:12" x14ac:dyDescent="0.25">
      <c r="C88" s="276"/>
      <c r="D88" s="256"/>
      <c r="E88" s="276"/>
      <c r="F88" s="292"/>
      <c r="G88" s="292"/>
    </row>
    <row r="89" spans="1:12" x14ac:dyDescent="0.25">
      <c r="C89" s="276"/>
      <c r="D89" s="256"/>
      <c r="E89" s="276"/>
      <c r="F89" s="292"/>
      <c r="G89" s="292"/>
    </row>
    <row r="90" spans="1:12" ht="12" customHeight="1" x14ac:dyDescent="0.25">
      <c r="C90" s="276"/>
      <c r="D90" s="256"/>
      <c r="E90" s="276"/>
      <c r="F90" s="292"/>
      <c r="G90" s="292"/>
    </row>
    <row r="91" spans="1:12" x14ac:dyDescent="0.25">
      <c r="C91" s="276"/>
      <c r="D91" s="276"/>
      <c r="E91" s="276"/>
      <c r="F91" s="292"/>
      <c r="G91" s="292"/>
    </row>
    <row r="92" spans="1:12" x14ac:dyDescent="0.25">
      <c r="C92" s="276"/>
      <c r="D92" s="276"/>
      <c r="E92" s="276"/>
      <c r="F92" s="292"/>
      <c r="G92" s="292"/>
    </row>
    <row r="93" spans="1:12" x14ac:dyDescent="0.25">
      <c r="A93" s="293"/>
      <c r="B93" s="291"/>
      <c r="C93" s="293"/>
      <c r="D93" s="293"/>
    </row>
    <row r="94" spans="1:12" x14ac:dyDescent="0.25">
      <c r="A94" s="257"/>
      <c r="C94" s="274"/>
      <c r="E94" s="274"/>
      <c r="F94" s="274"/>
      <c r="G94" s="274"/>
    </row>
    <row r="95" spans="1:12" x14ac:dyDescent="0.25">
      <c r="C95" s="276"/>
      <c r="D95" s="256"/>
      <c r="E95" s="276"/>
      <c r="F95" s="292"/>
      <c r="G95" s="292"/>
    </row>
    <row r="96" spans="1:12" x14ac:dyDescent="0.25">
      <c r="C96" s="276"/>
      <c r="D96" s="256"/>
      <c r="E96" s="276"/>
      <c r="F96" s="292"/>
      <c r="G96" s="292"/>
    </row>
    <row r="97" spans="1:7" x14ac:dyDescent="0.25">
      <c r="C97" s="276"/>
      <c r="D97" s="256"/>
      <c r="E97" s="276"/>
      <c r="F97" s="292"/>
      <c r="G97" s="292"/>
    </row>
    <row r="98" spans="1:7" x14ac:dyDescent="0.25">
      <c r="C98" s="276"/>
      <c r="D98" s="256"/>
      <c r="E98" s="276"/>
      <c r="F98" s="292"/>
      <c r="G98" s="292"/>
    </row>
    <row r="99" spans="1:7" x14ac:dyDescent="0.25">
      <c r="C99" s="276"/>
      <c r="D99" s="256"/>
      <c r="E99" s="276"/>
      <c r="F99" s="292"/>
      <c r="G99" s="292"/>
    </row>
    <row r="100" spans="1:7" x14ac:dyDescent="0.25">
      <c r="C100" s="276"/>
      <c r="D100" s="276"/>
      <c r="E100" s="276"/>
      <c r="F100" s="292"/>
      <c r="G100" s="292"/>
    </row>
    <row r="101" spans="1:7" x14ac:dyDescent="0.25">
      <c r="C101" s="276"/>
      <c r="D101" s="276"/>
      <c r="E101" s="276"/>
      <c r="F101" s="292"/>
      <c r="G101" s="292"/>
    </row>
    <row r="102" spans="1:7" x14ac:dyDescent="0.25">
      <c r="A102" s="293"/>
      <c r="B102" s="291"/>
      <c r="C102" s="293"/>
      <c r="E102" s="294"/>
      <c r="F102" s="292"/>
      <c r="G102" s="292"/>
    </row>
    <row r="103" spans="1:7" x14ac:dyDescent="0.25">
      <c r="A103" s="257"/>
      <c r="C103" s="274"/>
      <c r="E103" s="274"/>
      <c r="F103" s="274"/>
      <c r="G103" s="274"/>
    </row>
    <row r="104" spans="1:7" x14ac:dyDescent="0.25">
      <c r="C104" s="276"/>
      <c r="D104" s="256"/>
      <c r="E104" s="276"/>
      <c r="F104" s="292"/>
      <c r="G104" s="292"/>
    </row>
    <row r="105" spans="1:7" x14ac:dyDescent="0.25">
      <c r="C105" s="276"/>
      <c r="D105" s="256"/>
      <c r="E105" s="276"/>
      <c r="F105" s="292"/>
      <c r="G105" s="292"/>
    </row>
    <row r="106" spans="1:7" x14ac:dyDescent="0.25">
      <c r="C106" s="276"/>
      <c r="D106" s="256"/>
      <c r="E106" s="276"/>
      <c r="F106" s="292"/>
      <c r="G106" s="292"/>
    </row>
    <row r="107" spans="1:7" x14ac:dyDescent="0.25">
      <c r="C107" s="276"/>
      <c r="D107" s="256"/>
      <c r="E107" s="276"/>
      <c r="F107" s="292"/>
      <c r="G107" s="292"/>
    </row>
    <row r="108" spans="1:7" x14ac:dyDescent="0.25">
      <c r="C108" s="276"/>
      <c r="D108" s="276"/>
      <c r="E108" s="276"/>
      <c r="F108" s="292"/>
      <c r="G108" s="292"/>
    </row>
    <row r="109" spans="1:7" x14ac:dyDescent="0.25">
      <c r="C109" s="276"/>
      <c r="E109" s="276"/>
    </row>
    <row r="114" spans="2:5" x14ac:dyDescent="0.25">
      <c r="B114" s="291"/>
    </row>
    <row r="116" spans="2:5" x14ac:dyDescent="0.25">
      <c r="C116" s="292"/>
      <c r="D116" s="256"/>
      <c r="E116" s="292"/>
    </row>
    <row r="117" spans="2:5" x14ac:dyDescent="0.25">
      <c r="C117" s="292"/>
      <c r="D117" s="256"/>
      <c r="E117" s="292"/>
    </row>
    <row r="118" spans="2:5" x14ac:dyDescent="0.25">
      <c r="C118" s="292"/>
      <c r="D118" s="256"/>
      <c r="E118" s="292"/>
    </row>
    <row r="119" spans="2:5" x14ac:dyDescent="0.25">
      <c r="C119" s="292"/>
      <c r="D119" s="256"/>
      <c r="E119" s="292"/>
    </row>
    <row r="120" spans="2:5" x14ac:dyDescent="0.25">
      <c r="C120" s="292"/>
      <c r="D120" s="256"/>
      <c r="E120" s="292"/>
    </row>
    <row r="121" spans="2:5" x14ac:dyDescent="0.25">
      <c r="C121" s="292"/>
      <c r="D121" s="256"/>
      <c r="E121" s="292"/>
    </row>
    <row r="191" spans="2:4" x14ac:dyDescent="0.25">
      <c r="B191" s="293"/>
      <c r="C191" s="293"/>
      <c r="D191" s="293"/>
    </row>
    <row r="193" spans="3:6" x14ac:dyDescent="0.25">
      <c r="C193" s="292"/>
      <c r="D193" s="256"/>
      <c r="E193" s="292"/>
      <c r="F193" s="292"/>
    </row>
    <row r="194" spans="3:6" x14ac:dyDescent="0.25">
      <c r="C194" s="292"/>
      <c r="D194" s="256"/>
      <c r="E194" s="292"/>
    </row>
    <row r="195" spans="3:6" x14ac:dyDescent="0.25">
      <c r="C195" s="292"/>
      <c r="D195" s="256"/>
      <c r="E195" s="292"/>
    </row>
    <row r="196" spans="3:6" x14ac:dyDescent="0.25">
      <c r="C196" s="292"/>
      <c r="D196" s="256"/>
      <c r="E196" s="292"/>
    </row>
    <row r="197" spans="3:6" x14ac:dyDescent="0.25">
      <c r="C197" s="292"/>
      <c r="D197" s="256"/>
      <c r="E197" s="292"/>
    </row>
    <row r="266" spans="2:5" x14ac:dyDescent="0.25">
      <c r="B266" s="293"/>
    </row>
    <row r="268" spans="2:5" x14ac:dyDescent="0.25">
      <c r="C268" s="292"/>
      <c r="D268" s="256"/>
      <c r="E268" s="292"/>
    </row>
    <row r="269" spans="2:5" x14ac:dyDescent="0.25">
      <c r="C269" s="292"/>
      <c r="D269" s="256"/>
      <c r="E269" s="292"/>
    </row>
    <row r="270" spans="2:5" x14ac:dyDescent="0.25">
      <c r="C270" s="292"/>
      <c r="D270" s="256"/>
      <c r="E270" s="292"/>
    </row>
    <row r="271" spans="2:5" x14ac:dyDescent="0.25">
      <c r="C271" s="292"/>
      <c r="D271" s="256"/>
      <c r="E271" s="292"/>
    </row>
  </sheetData>
  <mergeCells count="3">
    <mergeCell ref="A2:E2"/>
    <mergeCell ref="A10:E10"/>
    <mergeCell ref="A42:E42"/>
  </mergeCells>
  <conditionalFormatting sqref="G6:G80">
    <cfRule type="cellIs" dxfId="9" priority="2" operator="notEqual">
      <formula>0</formula>
    </cfRule>
  </conditionalFormatting>
  <conditionalFormatting sqref="C82:D82">
    <cfRule type="cellIs" dxfId="8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8A0D-CAA8-4635-9B60-6962CAAECD9B}">
  <dimension ref="A1:M84"/>
  <sheetViews>
    <sheetView view="pageBreakPreview" zoomScale="80" zoomScaleNormal="80" zoomScaleSheetLayoutView="80" workbookViewId="0">
      <selection activeCell="A2" sqref="A2:J2"/>
    </sheetView>
  </sheetViews>
  <sheetFormatPr defaultColWidth="9.1796875" defaultRowHeight="14" x14ac:dyDescent="0.25"/>
  <cols>
    <col min="1" max="1" width="4.26953125" style="298" bestFit="1" customWidth="1"/>
    <col min="2" max="2" width="34.1796875" style="299" bestFit="1" customWidth="1"/>
    <col min="3" max="4" width="13.54296875" style="299" bestFit="1" customWidth="1"/>
    <col min="5" max="5" width="12.1796875" style="299" customWidth="1"/>
    <col min="6" max="6" width="11.7265625" style="299" customWidth="1"/>
    <col min="7" max="7" width="12" style="299" customWidth="1"/>
    <col min="8" max="8" width="11.54296875" style="299" customWidth="1"/>
    <col min="9" max="9" width="11.1796875" style="299" customWidth="1"/>
    <col min="10" max="10" width="11.453125" style="299" customWidth="1"/>
    <col min="11" max="11" width="3.1796875" style="299" customWidth="1"/>
    <col min="12" max="16384" width="9.1796875" style="299"/>
  </cols>
  <sheetData>
    <row r="1" spans="1:12" ht="20.149999999999999" customHeight="1" x14ac:dyDescent="0.25">
      <c r="C1" s="300"/>
      <c r="D1" s="300"/>
    </row>
    <row r="2" spans="1:12" s="302" customFormat="1" ht="20.149999999999999" customHeight="1" x14ac:dyDescent="0.25">
      <c r="A2" s="587" t="s">
        <v>182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2" s="302" customFormat="1" ht="20.149999999999999" customHeight="1" thickBot="1" x14ac:dyDescent="0.3">
      <c r="A3" s="303"/>
      <c r="B3" s="303"/>
      <c r="C3" s="303"/>
      <c r="D3" s="303"/>
      <c r="E3" s="303"/>
      <c r="F3" s="304"/>
      <c r="G3" s="304"/>
      <c r="H3" s="304"/>
      <c r="I3" s="304"/>
      <c r="J3" s="304"/>
    </row>
    <row r="4" spans="1:12" s="302" customFormat="1" ht="20.149999999999999" customHeight="1" thickBot="1" x14ac:dyDescent="0.3">
      <c r="A4" s="305" t="s">
        <v>1</v>
      </c>
      <c r="B4" s="305" t="s">
        <v>2</v>
      </c>
      <c r="C4" s="306" t="s">
        <v>183</v>
      </c>
      <c r="D4" s="307"/>
      <c r="E4" s="308" t="s">
        <v>4</v>
      </c>
      <c r="F4" s="306" t="s">
        <v>184</v>
      </c>
      <c r="G4" s="307"/>
      <c r="H4" s="308" t="s">
        <v>4</v>
      </c>
      <c r="I4" s="588" t="s">
        <v>185</v>
      </c>
      <c r="J4" s="589"/>
    </row>
    <row r="5" spans="1:12" s="302" customFormat="1" ht="34.5" customHeight="1" thickBot="1" x14ac:dyDescent="0.3">
      <c r="A5" s="309"/>
      <c r="B5" s="310"/>
      <c r="C5" s="311">
        <v>2017</v>
      </c>
      <c r="D5" s="311">
        <v>2018</v>
      </c>
      <c r="E5" s="311" t="s">
        <v>5</v>
      </c>
      <c r="F5" s="311">
        <f>+C5</f>
        <v>2017</v>
      </c>
      <c r="G5" s="311">
        <f t="shared" ref="G5:H5" si="0">+D5</f>
        <v>2018</v>
      </c>
      <c r="H5" s="311" t="str">
        <f t="shared" si="0"/>
        <v>18/17</v>
      </c>
      <c r="I5" s="312">
        <f>+F5</f>
        <v>2017</v>
      </c>
      <c r="J5" s="312">
        <f>+G5</f>
        <v>2018</v>
      </c>
    </row>
    <row r="6" spans="1:12" ht="20.149999999999999" customHeight="1" x14ac:dyDescent="0.25">
      <c r="A6" s="308" t="s">
        <v>6</v>
      </c>
      <c r="B6" s="313" t="s">
        <v>7</v>
      </c>
      <c r="C6" s="314">
        <f>+C40</f>
        <v>99797609.143260002</v>
      </c>
      <c r="D6" s="314">
        <f t="shared" ref="D6" si="1">+D40</f>
        <v>90533505.053759992</v>
      </c>
      <c r="E6" s="315">
        <f t="shared" ref="E6:E8" si="2">+IF(C6=0,"X",D6/C6)</f>
        <v>0.90717108186227846</v>
      </c>
      <c r="F6" s="314">
        <f>+F40</f>
        <v>6348915.4139099987</v>
      </c>
      <c r="G6" s="314">
        <f t="shared" ref="G6" si="3">+G40</f>
        <v>-77450.333380000491</v>
      </c>
      <c r="H6" s="315" t="s">
        <v>166</v>
      </c>
      <c r="I6" s="316">
        <f t="shared" ref="I6:J6" si="4">+I40</f>
        <v>6.4252662575940103E-2</v>
      </c>
      <c r="J6" s="317">
        <f t="shared" si="4"/>
        <v>-8.138483684788215E-4</v>
      </c>
      <c r="K6" s="318"/>
      <c r="L6" s="70"/>
    </row>
    <row r="7" spans="1:12" ht="20.149999999999999" customHeight="1" thickBot="1" x14ac:dyDescent="0.3">
      <c r="A7" s="319" t="s">
        <v>8</v>
      </c>
      <c r="B7" s="320" t="s">
        <v>9</v>
      </c>
      <c r="C7" s="321">
        <f>+C80</f>
        <v>72133110.719270006</v>
      </c>
      <c r="D7" s="321">
        <f t="shared" ref="D7" si="5">+D80</f>
        <v>76966071.045259997</v>
      </c>
      <c r="E7" s="315">
        <f t="shared" si="2"/>
        <v>1.0670005809786725</v>
      </c>
      <c r="F7" s="321">
        <f>+F80</f>
        <v>2833001.3168600006</v>
      </c>
      <c r="G7" s="321">
        <f t="shared" ref="G7" si="6">+G80</f>
        <v>3050507.2826899993</v>
      </c>
      <c r="H7" s="315">
        <f t="shared" ref="H7:H8" si="7">+IF(F7=0,"X",G7/F7)</f>
        <v>1.0767758082340304</v>
      </c>
      <c r="I7" s="322">
        <f t="shared" ref="I7:J7" si="8">+I80</f>
        <v>4.1891610140515692E-2</v>
      </c>
      <c r="J7" s="322">
        <f t="shared" si="8"/>
        <v>4.0919168657915478E-2</v>
      </c>
      <c r="K7" s="318"/>
      <c r="L7" s="70"/>
    </row>
    <row r="8" spans="1:12" ht="20.149999999999999" customHeight="1" thickBot="1" x14ac:dyDescent="0.3">
      <c r="A8" s="323"/>
      <c r="B8" s="324" t="s">
        <v>10</v>
      </c>
      <c r="C8" s="325">
        <f>SUM(C6:C7)</f>
        <v>171930719.86252999</v>
      </c>
      <c r="D8" s="325">
        <f>SUM(D6:D7)</f>
        <v>167499576.09902</v>
      </c>
      <c r="E8" s="326">
        <f t="shared" si="2"/>
        <v>0.97422715517591629</v>
      </c>
      <c r="F8" s="325">
        <f>SUM(F6:F7)</f>
        <v>9181916.7307699993</v>
      </c>
      <c r="G8" s="325">
        <f>SUM(G6:G7)</f>
        <v>2973056.9493099987</v>
      </c>
      <c r="H8" s="326">
        <f t="shared" si="7"/>
        <v>0.32379480630082746</v>
      </c>
      <c r="I8" s="327">
        <f>+I84</f>
        <v>5.5166975267195807E-2</v>
      </c>
      <c r="J8" s="327">
        <f>+J84</f>
        <v>1.7517923324362188E-2</v>
      </c>
      <c r="K8" s="318"/>
      <c r="L8" s="70"/>
    </row>
    <row r="9" spans="1:12" ht="20.149999999999999" customHeight="1" x14ac:dyDescent="0.25">
      <c r="L9" s="70"/>
    </row>
    <row r="10" spans="1:12" s="302" customFormat="1" ht="20.149999999999999" customHeight="1" x14ac:dyDescent="0.25">
      <c r="A10" s="590" t="s">
        <v>186</v>
      </c>
      <c r="B10" s="590"/>
      <c r="C10" s="590"/>
      <c r="D10" s="590"/>
      <c r="E10" s="590"/>
      <c r="F10" s="590"/>
      <c r="G10" s="590"/>
      <c r="H10" s="590"/>
      <c r="I10" s="590"/>
      <c r="J10" s="590"/>
      <c r="L10" s="70"/>
    </row>
    <row r="11" spans="1:12" s="302" customFormat="1" ht="20.149999999999999" customHeight="1" thickBot="1" x14ac:dyDescent="0.3">
      <c r="A11" s="303"/>
      <c r="B11" s="303"/>
      <c r="C11" s="303"/>
      <c r="D11" s="303"/>
      <c r="E11" s="303"/>
      <c r="F11" s="304"/>
      <c r="G11" s="304"/>
      <c r="H11" s="304"/>
      <c r="I11" s="304"/>
      <c r="J11" s="304"/>
      <c r="L11" s="70"/>
    </row>
    <row r="12" spans="1:12" ht="20.149999999999999" customHeight="1" thickBot="1" x14ac:dyDescent="0.3">
      <c r="A12" s="308" t="s">
        <v>1</v>
      </c>
      <c r="B12" s="308" t="s">
        <v>12</v>
      </c>
      <c r="C12" s="306" t="s">
        <v>183</v>
      </c>
      <c r="D12" s="307"/>
      <c r="E12" s="308" t="s">
        <v>4</v>
      </c>
      <c r="F12" s="306" t="s">
        <v>184</v>
      </c>
      <c r="G12" s="307"/>
      <c r="H12" s="308" t="s">
        <v>4</v>
      </c>
      <c r="I12" s="588" t="s">
        <v>185</v>
      </c>
      <c r="J12" s="589"/>
      <c r="L12" s="70"/>
    </row>
    <row r="13" spans="1:12" s="298" customFormat="1" ht="20.149999999999999" customHeight="1" thickBot="1" x14ac:dyDescent="0.3">
      <c r="A13" s="328"/>
      <c r="B13" s="328"/>
      <c r="C13" s="311">
        <f>+C5</f>
        <v>2017</v>
      </c>
      <c r="D13" s="311">
        <f t="shared" ref="D13:H13" si="9">+D5</f>
        <v>2018</v>
      </c>
      <c r="E13" s="311" t="str">
        <f t="shared" si="9"/>
        <v>18/17</v>
      </c>
      <c r="F13" s="311">
        <f t="shared" si="9"/>
        <v>2017</v>
      </c>
      <c r="G13" s="311">
        <f t="shared" si="9"/>
        <v>2018</v>
      </c>
      <c r="H13" s="311" t="str">
        <f t="shared" si="9"/>
        <v>18/17</v>
      </c>
      <c r="I13" s="311">
        <v>2017</v>
      </c>
      <c r="J13" s="311">
        <v>2018</v>
      </c>
      <c r="L13" s="70"/>
    </row>
    <row r="14" spans="1:12" ht="20.149999999999999" customHeight="1" x14ac:dyDescent="0.25">
      <c r="A14" s="329" t="s">
        <v>6</v>
      </c>
      <c r="B14" s="299" t="s">
        <v>13</v>
      </c>
      <c r="C14" s="330">
        <v>3366940.1097599999</v>
      </c>
      <c r="D14" s="330">
        <v>2808243.2961300001</v>
      </c>
      <c r="E14" s="315">
        <f>+IF(C14=0,"X",D14/C14)</f>
        <v>0.83406392884433445</v>
      </c>
      <c r="F14" s="330">
        <v>187871.89014</v>
      </c>
      <c r="G14" s="330">
        <v>-133348.2751</v>
      </c>
      <c r="H14" s="331" t="str">
        <f t="shared" ref="H14:H39" si="10">+IFERROR(IF(G14/F14&gt;0,G14/F14,"X"),"X")</f>
        <v>X</v>
      </c>
      <c r="I14" s="331">
        <v>5.3299292500740156E-2</v>
      </c>
      <c r="J14" s="331">
        <v>-4.3188441973338002E-2</v>
      </c>
      <c r="K14" s="318"/>
      <c r="L14" s="332"/>
    </row>
    <row r="15" spans="1:12" ht="20.149999999999999" customHeight="1" x14ac:dyDescent="0.25">
      <c r="A15" s="333" t="s">
        <v>8</v>
      </c>
      <c r="B15" s="299" t="s">
        <v>14</v>
      </c>
      <c r="C15" s="330">
        <v>2765043.1978700003</v>
      </c>
      <c r="D15" s="330">
        <v>2544471.9916399997</v>
      </c>
      <c r="E15" s="315">
        <f t="shared" ref="E15:E40" si="11">+IF(C15=0,"X",D15/C15)</f>
        <v>0.92022865812732568</v>
      </c>
      <c r="F15" s="330">
        <v>177686.62033000001</v>
      </c>
      <c r="G15" s="330">
        <v>-113513.14417999999</v>
      </c>
      <c r="H15" s="331" t="str">
        <f t="shared" si="10"/>
        <v>X</v>
      </c>
      <c r="I15" s="331">
        <v>6.3453410573743763E-2</v>
      </c>
      <c r="J15" s="331">
        <v>-4.2758383817892723E-2</v>
      </c>
      <c r="K15" s="318"/>
      <c r="L15" s="70"/>
    </row>
    <row r="16" spans="1:12" ht="20.149999999999999" customHeight="1" x14ac:dyDescent="0.25">
      <c r="A16" s="333" t="s">
        <v>15</v>
      </c>
      <c r="B16" s="299" t="s">
        <v>16</v>
      </c>
      <c r="C16" s="330">
        <v>15756433.659769999</v>
      </c>
      <c r="D16" s="330">
        <v>14641010.788690001</v>
      </c>
      <c r="E16" s="315">
        <f t="shared" si="11"/>
        <v>0.92920841764288686</v>
      </c>
      <c r="F16" s="330">
        <v>1417111.21083</v>
      </c>
      <c r="G16" s="330">
        <v>-209114.85701000009</v>
      </c>
      <c r="H16" s="331" t="str">
        <f t="shared" si="10"/>
        <v>X</v>
      </c>
      <c r="I16" s="331">
        <v>9.2289874838847208E-2</v>
      </c>
      <c r="J16" s="331">
        <v>-1.3758712997374641E-2</v>
      </c>
      <c r="K16" s="318"/>
      <c r="L16" s="70"/>
    </row>
    <row r="17" spans="1:12" ht="20.149999999999999" customHeight="1" x14ac:dyDescent="0.25">
      <c r="A17" s="333" t="s">
        <v>17</v>
      </c>
      <c r="B17" s="299" t="s">
        <v>18</v>
      </c>
      <c r="C17" s="330">
        <v>4436030.3916199999</v>
      </c>
      <c r="D17" s="330">
        <v>3644580.6154900002</v>
      </c>
      <c r="E17" s="315">
        <f t="shared" si="11"/>
        <v>0.82158603385019435</v>
      </c>
      <c r="F17" s="330">
        <v>376741.47042000003</v>
      </c>
      <c r="G17" s="330">
        <v>-269358.84954999998</v>
      </c>
      <c r="H17" s="331" t="str">
        <f t="shared" si="10"/>
        <v>X</v>
      </c>
      <c r="I17" s="331">
        <v>8.6787306526460509E-2</v>
      </c>
      <c r="J17" s="331">
        <v>-6.6667941152716167E-2</v>
      </c>
      <c r="K17" s="318"/>
      <c r="L17" s="70"/>
    </row>
    <row r="18" spans="1:12" ht="20.149999999999999" customHeight="1" x14ac:dyDescent="0.25">
      <c r="A18" s="333" t="s">
        <v>19</v>
      </c>
      <c r="B18" s="299" t="s">
        <v>20</v>
      </c>
      <c r="C18" s="330">
        <v>280138.23304000002</v>
      </c>
      <c r="D18" s="330">
        <v>295344.69283000001</v>
      </c>
      <c r="E18" s="315">
        <f t="shared" si="11"/>
        <v>1.0542819865213782</v>
      </c>
      <c r="F18" s="330">
        <v>9025.6170600000023</v>
      </c>
      <c r="G18" s="330">
        <v>5812.7844700000005</v>
      </c>
      <c r="H18" s="331">
        <f t="shared" si="10"/>
        <v>0.64403180761582179</v>
      </c>
      <c r="I18" s="331">
        <v>3.634472170955616E-2</v>
      </c>
      <c r="J18" s="331">
        <v>2.0201414181706207E-2</v>
      </c>
      <c r="K18" s="318"/>
      <c r="L18" s="70"/>
    </row>
    <row r="19" spans="1:12" ht="20.149999999999999" customHeight="1" x14ac:dyDescent="0.25">
      <c r="A19" s="333" t="s">
        <v>21</v>
      </c>
      <c r="B19" s="299" t="s">
        <v>22</v>
      </c>
      <c r="C19" s="330">
        <v>1939579.0375899998</v>
      </c>
      <c r="D19" s="330">
        <v>1899833.7999499999</v>
      </c>
      <c r="E19" s="315">
        <f t="shared" si="11"/>
        <v>0.97950831759380896</v>
      </c>
      <c r="F19" s="330">
        <v>116786.37380999999</v>
      </c>
      <c r="G19" s="330">
        <v>-39093.23735000001</v>
      </c>
      <c r="H19" s="331" t="str">
        <f t="shared" si="10"/>
        <v>X</v>
      </c>
      <c r="I19" s="331">
        <v>6.4234542137430517E-2</v>
      </c>
      <c r="J19" s="331">
        <v>-2.036417494246227E-2</v>
      </c>
      <c r="K19" s="318"/>
      <c r="L19" s="70"/>
    </row>
    <row r="20" spans="1:12" ht="20.149999999999999" customHeight="1" x14ac:dyDescent="0.25">
      <c r="A20" s="333" t="s">
        <v>23</v>
      </c>
      <c r="B20" s="299" t="s">
        <v>24</v>
      </c>
      <c r="C20" s="330">
        <v>99914.61378</v>
      </c>
      <c r="D20" s="330">
        <v>108577.54124000001</v>
      </c>
      <c r="E20" s="315">
        <f t="shared" si="11"/>
        <v>1.0867033072766987</v>
      </c>
      <c r="F20" s="330">
        <v>1881.7056700000001</v>
      </c>
      <c r="G20" s="330">
        <v>2060.4221900000002</v>
      </c>
      <c r="H20" s="331">
        <f t="shared" si="10"/>
        <v>1.0949758098991114</v>
      </c>
      <c r="I20" s="331">
        <v>2.0001214853569073E-2</v>
      </c>
      <c r="J20" s="331">
        <v>1.976498530414586E-2</v>
      </c>
      <c r="K20" s="318"/>
      <c r="L20" s="70"/>
    </row>
    <row r="21" spans="1:12" ht="20.149999999999999" customHeight="1" x14ac:dyDescent="0.25">
      <c r="A21" s="333" t="s">
        <v>25</v>
      </c>
      <c r="B21" s="299" t="s">
        <v>26</v>
      </c>
      <c r="C21" s="330">
        <v>2508655.4184600003</v>
      </c>
      <c r="D21" s="330">
        <v>1513472.0655700001</v>
      </c>
      <c r="E21" s="315">
        <f t="shared" si="11"/>
        <v>0.60330010029798431</v>
      </c>
      <c r="F21" s="330">
        <v>127800.62154999998</v>
      </c>
      <c r="G21" s="330">
        <v>35911.641870000007</v>
      </c>
      <c r="H21" s="331">
        <f t="shared" si="10"/>
        <v>0.28099739605687396</v>
      </c>
      <c r="I21" s="331">
        <v>4.731490126869535E-2</v>
      </c>
      <c r="J21" s="331">
        <v>1.7857038103634683E-2</v>
      </c>
      <c r="K21" s="318"/>
      <c r="L21" s="70"/>
    </row>
    <row r="22" spans="1:12" ht="20.149999999999999" customHeight="1" x14ac:dyDescent="0.25">
      <c r="A22" s="333" t="s">
        <v>27</v>
      </c>
      <c r="B22" s="299" t="s">
        <v>28</v>
      </c>
      <c r="C22" s="330">
        <v>3030807.8562500002</v>
      </c>
      <c r="D22" s="330">
        <v>2560494.2105999999</v>
      </c>
      <c r="E22" s="315">
        <f t="shared" si="11"/>
        <v>0.84482234837812631</v>
      </c>
      <c r="F22" s="330">
        <v>180887.29161000001</v>
      </c>
      <c r="G22" s="330">
        <v>-55535.138739999966</v>
      </c>
      <c r="H22" s="331" t="str">
        <f t="shared" si="10"/>
        <v>X</v>
      </c>
      <c r="I22" s="331">
        <v>6.0481293861548192E-2</v>
      </c>
      <c r="J22" s="331">
        <v>-1.9864832225488072E-2</v>
      </c>
      <c r="K22" s="318"/>
      <c r="L22" s="70"/>
    </row>
    <row r="23" spans="1:12" ht="20.149999999999999" customHeight="1" x14ac:dyDescent="0.25">
      <c r="A23" s="333" t="s">
        <v>29</v>
      </c>
      <c r="B23" s="299" t="s">
        <v>30</v>
      </c>
      <c r="C23" s="330">
        <v>4538746.2298100004</v>
      </c>
      <c r="D23" s="330">
        <v>4193449.9897400001</v>
      </c>
      <c r="E23" s="315">
        <f t="shared" si="11"/>
        <v>0.9239225498438024</v>
      </c>
      <c r="F23" s="330">
        <v>313810.37768999994</v>
      </c>
      <c r="G23" s="330">
        <v>-147231.28492000001</v>
      </c>
      <c r="H23" s="331" t="str">
        <f t="shared" si="10"/>
        <v>X</v>
      </c>
      <c r="I23" s="331">
        <v>7.2146048568533447E-2</v>
      </c>
      <c r="J23" s="331">
        <v>-3.3721478816605734E-2</v>
      </c>
      <c r="K23" s="318"/>
      <c r="L23" s="70"/>
    </row>
    <row r="24" spans="1:12" ht="20.149999999999999" customHeight="1" x14ac:dyDescent="0.25">
      <c r="A24" s="333" t="s">
        <v>31</v>
      </c>
      <c r="B24" s="299" t="s">
        <v>32</v>
      </c>
      <c r="C24" s="330">
        <v>32555.11707</v>
      </c>
      <c r="D24" s="330">
        <v>38739.221940000003</v>
      </c>
      <c r="E24" s="315">
        <f t="shared" si="11"/>
        <v>1.1899579982066397</v>
      </c>
      <c r="F24" s="330">
        <v>1593.18281</v>
      </c>
      <c r="G24" s="330">
        <v>1353.8446899999999</v>
      </c>
      <c r="H24" s="331">
        <f t="shared" si="10"/>
        <v>0.84977359880000203</v>
      </c>
      <c r="I24" s="331">
        <v>4.8398161528000798E-2</v>
      </c>
      <c r="J24" s="331">
        <v>3.7979023546598975E-2</v>
      </c>
      <c r="K24" s="318"/>
      <c r="L24" s="70"/>
    </row>
    <row r="25" spans="1:12" ht="20.149999999999999" customHeight="1" x14ac:dyDescent="0.25">
      <c r="A25" s="333" t="s">
        <v>33</v>
      </c>
      <c r="B25" s="299" t="s">
        <v>34</v>
      </c>
      <c r="C25" s="330">
        <v>29276.3773</v>
      </c>
      <c r="D25" s="330">
        <v>30176.413079999998</v>
      </c>
      <c r="E25" s="315">
        <f t="shared" si="11"/>
        <v>1.0307427305905092</v>
      </c>
      <c r="F25" s="330">
        <v>598.06819999999993</v>
      </c>
      <c r="G25" s="330">
        <v>1182.03603</v>
      </c>
      <c r="H25" s="331">
        <f t="shared" si="10"/>
        <v>1.9764234747809699</v>
      </c>
      <c r="I25" s="331">
        <v>2.1264594461865408E-2</v>
      </c>
      <c r="J25" s="331">
        <v>3.9763853721410475E-2</v>
      </c>
      <c r="K25" s="318"/>
      <c r="L25" s="70"/>
    </row>
    <row r="26" spans="1:12" ht="20.149999999999999" customHeight="1" x14ac:dyDescent="0.25">
      <c r="A26" s="333" t="s">
        <v>35</v>
      </c>
      <c r="B26" s="299" t="s">
        <v>36</v>
      </c>
      <c r="C26" s="330">
        <v>6590717.1029400006</v>
      </c>
      <c r="D26" s="330">
        <v>5941078.1925300006</v>
      </c>
      <c r="E26" s="315">
        <f t="shared" si="11"/>
        <v>0.90143122512113172</v>
      </c>
      <c r="F26" s="330">
        <v>442204.43644000002</v>
      </c>
      <c r="G26" s="330">
        <v>239505.89616</v>
      </c>
      <c r="H26" s="331">
        <f t="shared" si="10"/>
        <v>0.54161803099073402</v>
      </c>
      <c r="I26" s="331">
        <v>6.4940762447679018E-2</v>
      </c>
      <c r="J26" s="331">
        <v>3.8223716636446609E-2</v>
      </c>
      <c r="K26" s="318"/>
      <c r="L26" s="70"/>
    </row>
    <row r="27" spans="1:12" ht="20.149999999999999" customHeight="1" x14ac:dyDescent="0.25">
      <c r="A27" s="333" t="s">
        <v>37</v>
      </c>
      <c r="B27" s="299" t="s">
        <v>38</v>
      </c>
      <c r="C27" s="330">
        <v>8497759.2172299996</v>
      </c>
      <c r="D27" s="330">
        <v>8107652.3781300001</v>
      </c>
      <c r="E27" s="315">
        <f t="shared" si="11"/>
        <v>0.95409297567421991</v>
      </c>
      <c r="F27" s="330">
        <v>653692.08594999998</v>
      </c>
      <c r="G27" s="330">
        <v>-99418.290350000374</v>
      </c>
      <c r="H27" s="331" t="str">
        <f t="shared" si="10"/>
        <v>X</v>
      </c>
      <c r="I27" s="331">
        <v>8.0639965448686082E-2</v>
      </c>
      <c r="J27" s="331">
        <v>-1.1974203684030396E-2</v>
      </c>
      <c r="K27" s="318"/>
      <c r="L27" s="70"/>
    </row>
    <row r="28" spans="1:12" ht="20.149999999999999" customHeight="1" x14ac:dyDescent="0.25">
      <c r="A28" s="333" t="s">
        <v>39</v>
      </c>
      <c r="B28" s="299" t="s">
        <v>40</v>
      </c>
      <c r="C28" s="330">
        <v>7848309.7786400001</v>
      </c>
      <c r="D28" s="330">
        <v>6577116.0468600001</v>
      </c>
      <c r="E28" s="315">
        <f>+IF(C28=0,"X",D28/C28)</f>
        <v>0.83802961814278953</v>
      </c>
      <c r="F28" s="330">
        <v>455905.23341000004</v>
      </c>
      <c r="G28" s="330">
        <v>250949.31008999998</v>
      </c>
      <c r="H28" s="331">
        <f t="shared" si="10"/>
        <v>0.55044182803736064</v>
      </c>
      <c r="I28" s="331">
        <v>5.8474409325669108E-2</v>
      </c>
      <c r="J28" s="331">
        <v>3.4792638099652329E-2</v>
      </c>
      <c r="K28" s="318"/>
      <c r="L28" s="70"/>
    </row>
    <row r="29" spans="1:12" ht="20.149999999999999" customHeight="1" x14ac:dyDescent="0.25">
      <c r="A29" s="333" t="s">
        <v>41</v>
      </c>
      <c r="B29" s="299" t="s">
        <v>42</v>
      </c>
      <c r="C29" s="330">
        <v>2493300.7116999999</v>
      </c>
      <c r="D29" s="330">
        <v>2274690.6062599998</v>
      </c>
      <c r="E29" s="315">
        <f t="shared" si="11"/>
        <v>0.91232100307269159</v>
      </c>
      <c r="F29" s="330">
        <v>188927.43127</v>
      </c>
      <c r="G29" s="330">
        <v>-39168.287970000005</v>
      </c>
      <c r="H29" s="331" t="str">
        <f t="shared" si="10"/>
        <v>X</v>
      </c>
      <c r="I29" s="331">
        <v>7.3382427190778379E-2</v>
      </c>
      <c r="J29" s="331">
        <v>-1.6429680910894896E-2</v>
      </c>
      <c r="K29" s="318"/>
      <c r="L29" s="70"/>
    </row>
    <row r="30" spans="1:12" ht="20.149999999999999" customHeight="1" x14ac:dyDescent="0.25">
      <c r="A30" s="333" t="s">
        <v>43</v>
      </c>
      <c r="B30" s="299" t="s">
        <v>44</v>
      </c>
      <c r="C30" s="330">
        <v>36665.555339999999</v>
      </c>
      <c r="D30" s="330">
        <v>42291.847840000002</v>
      </c>
      <c r="E30" s="315">
        <f t="shared" si="11"/>
        <v>1.153448991780633</v>
      </c>
      <c r="F30" s="330">
        <v>1196.82773</v>
      </c>
      <c r="G30" s="330">
        <v>914.68663000000004</v>
      </c>
      <c r="H30" s="331">
        <f t="shared" si="10"/>
        <v>0.76425922216892495</v>
      </c>
      <c r="I30" s="331">
        <v>3.4745339237636036E-2</v>
      </c>
      <c r="J30" s="331">
        <v>2.3169116337698685E-2</v>
      </c>
      <c r="K30" s="318"/>
      <c r="L30" s="70"/>
    </row>
    <row r="31" spans="1:12" ht="20.149999999999999" customHeight="1" x14ac:dyDescent="0.25">
      <c r="A31" s="333" t="s">
        <v>45</v>
      </c>
      <c r="B31" s="299" t="s">
        <v>46</v>
      </c>
      <c r="C31" s="330">
        <v>27735429.42354</v>
      </c>
      <c r="D31" s="330">
        <v>26857776.334459998</v>
      </c>
      <c r="E31" s="315">
        <f t="shared" si="11"/>
        <v>0.96835624660149999</v>
      </c>
      <c r="F31" s="330">
        <v>1219437.4874800001</v>
      </c>
      <c r="G31" s="330">
        <v>655590.99937999994</v>
      </c>
      <c r="H31" s="331">
        <f t="shared" si="10"/>
        <v>0.5376175540861845</v>
      </c>
      <c r="I31" s="331">
        <v>4.4343894123531846E-2</v>
      </c>
      <c r="J31" s="331">
        <v>2.4017310955729346E-2</v>
      </c>
      <c r="K31" s="318"/>
      <c r="L31" s="70"/>
    </row>
    <row r="32" spans="1:12" ht="20.149999999999999" customHeight="1" x14ac:dyDescent="0.25">
      <c r="A32" s="333" t="s">
        <v>47</v>
      </c>
      <c r="B32" s="299" t="s">
        <v>48</v>
      </c>
      <c r="C32" s="330">
        <v>267891.97048999998</v>
      </c>
      <c r="D32" s="330">
        <v>286134.84656999999</v>
      </c>
      <c r="E32" s="315">
        <f t="shared" si="11"/>
        <v>1.0680978830632066</v>
      </c>
      <c r="F32" s="330">
        <v>11926.023229999999</v>
      </c>
      <c r="G32" s="330">
        <v>12488.657990000002</v>
      </c>
      <c r="H32" s="331">
        <f t="shared" si="10"/>
        <v>1.0471770639004534</v>
      </c>
      <c r="I32" s="331">
        <v>4.6293504581372949E-2</v>
      </c>
      <c r="J32" s="331">
        <v>4.5083225596451601E-2</v>
      </c>
      <c r="K32" s="318"/>
      <c r="L32" s="70"/>
    </row>
    <row r="33" spans="1:12" ht="19.5" customHeight="1" x14ac:dyDescent="0.25">
      <c r="A33" s="333" t="s">
        <v>49</v>
      </c>
      <c r="B33" s="299" t="s">
        <v>50</v>
      </c>
      <c r="C33" s="330">
        <v>114912.33889999999</v>
      </c>
      <c r="D33" s="330">
        <v>110494.29188</v>
      </c>
      <c r="E33" s="315">
        <f t="shared" si="11"/>
        <v>0.96155289273291444</v>
      </c>
      <c r="F33" s="330">
        <v>3723.9901300000001</v>
      </c>
      <c r="G33" s="330">
        <v>2758.8771099999994</v>
      </c>
      <c r="H33" s="331">
        <f t="shared" si="10"/>
        <v>0.74083899626232341</v>
      </c>
      <c r="I33" s="331">
        <v>3.133065165860164E-2</v>
      </c>
      <c r="J33" s="331">
        <v>2.4479112264383221E-2</v>
      </c>
      <c r="K33" s="318"/>
      <c r="L33" s="70"/>
    </row>
    <row r="34" spans="1:12" ht="20.149999999999999" customHeight="1" x14ac:dyDescent="0.25">
      <c r="A34" s="333" t="s">
        <v>51</v>
      </c>
      <c r="B34" s="299" t="s">
        <v>52</v>
      </c>
      <c r="C34" s="330">
        <v>784303.06854999997</v>
      </c>
      <c r="D34" s="330">
        <v>754667.00255000009</v>
      </c>
      <c r="E34" s="315">
        <f t="shared" si="11"/>
        <v>0.96221350242223291</v>
      </c>
      <c r="F34" s="330">
        <v>36433.539959999995</v>
      </c>
      <c r="G34" s="330">
        <v>6641.5939999999991</v>
      </c>
      <c r="H34" s="331">
        <f t="shared" si="10"/>
        <v>0.18229340347634998</v>
      </c>
      <c r="I34" s="331">
        <v>4.4050285997793731E-2</v>
      </c>
      <c r="J34" s="331">
        <v>8.6312191831681671E-3</v>
      </c>
      <c r="K34" s="318"/>
      <c r="L34" s="70"/>
    </row>
    <row r="35" spans="1:12" ht="20.149999999999999" customHeight="1" x14ac:dyDescent="0.25">
      <c r="A35" s="333" t="s">
        <v>53</v>
      </c>
      <c r="B35" s="299" t="s">
        <v>54</v>
      </c>
      <c r="C35" s="330">
        <v>38270.543740000001</v>
      </c>
      <c r="D35" s="330">
        <v>37801.123659999997</v>
      </c>
      <c r="E35" s="315">
        <f t="shared" si="11"/>
        <v>0.98773416747906384</v>
      </c>
      <c r="F35" s="330">
        <v>1307.54611</v>
      </c>
      <c r="G35" s="330">
        <v>1372.4092800000001</v>
      </c>
      <c r="H35" s="331">
        <f t="shared" si="10"/>
        <v>1.0496067935990419</v>
      </c>
      <c r="I35" s="331">
        <v>3.5473665210006243E-2</v>
      </c>
      <c r="J35" s="331">
        <v>3.6082008634925757E-2</v>
      </c>
      <c r="K35" s="318"/>
      <c r="L35" s="70"/>
    </row>
    <row r="36" spans="1:12" ht="20.149999999999999" customHeight="1" x14ac:dyDescent="0.25">
      <c r="A36" s="333" t="s">
        <v>55</v>
      </c>
      <c r="B36" s="299" t="s">
        <v>56</v>
      </c>
      <c r="C36" s="330">
        <v>854343.71805000002</v>
      </c>
      <c r="D36" s="330">
        <v>453052.28609999997</v>
      </c>
      <c r="E36" s="315">
        <f t="shared" si="11"/>
        <v>0.53029275750288285</v>
      </c>
      <c r="F36" s="330">
        <v>38892.570110000001</v>
      </c>
      <c r="G36" s="330">
        <v>-17091.971810000003</v>
      </c>
      <c r="H36" s="331" t="str">
        <f t="shared" si="10"/>
        <v>X</v>
      </c>
      <c r="I36" s="331">
        <v>5.3633034197362456E-2</v>
      </c>
      <c r="J36" s="331">
        <v>-2.6146587194309658E-2</v>
      </c>
      <c r="K36" s="318"/>
      <c r="L36" s="70"/>
    </row>
    <row r="37" spans="1:12" ht="20.149999999999999" customHeight="1" x14ac:dyDescent="0.25">
      <c r="A37" s="333" t="s">
        <v>57</v>
      </c>
      <c r="B37" s="299" t="s">
        <v>58</v>
      </c>
      <c r="C37" s="330">
        <v>782589.91575000004</v>
      </c>
      <c r="D37" s="330">
        <v>883813.52220999997</v>
      </c>
      <c r="E37" s="315">
        <f t="shared" si="11"/>
        <v>1.1293443787388848</v>
      </c>
      <c r="F37" s="330">
        <v>33657.29722</v>
      </c>
      <c r="G37" s="330">
        <v>25218.665219999999</v>
      </c>
      <c r="H37" s="331">
        <f t="shared" si="10"/>
        <v>0.74927778826561398</v>
      </c>
      <c r="I37" s="331">
        <v>4.5609875368443673E-2</v>
      </c>
      <c r="J37" s="331">
        <v>3.0267178578162947E-2</v>
      </c>
      <c r="K37" s="318"/>
      <c r="L37" s="70"/>
    </row>
    <row r="38" spans="1:12" s="302" customFormat="1" ht="20.149999999999999" customHeight="1" x14ac:dyDescent="0.25">
      <c r="A38" s="333" t="s">
        <v>59</v>
      </c>
      <c r="B38" s="299" t="s">
        <v>60</v>
      </c>
      <c r="C38" s="330">
        <v>2838634.64659</v>
      </c>
      <c r="D38" s="330">
        <v>2177599.3039500001</v>
      </c>
      <c r="E38" s="315">
        <f t="shared" si="11"/>
        <v>0.76712912194103966</v>
      </c>
      <c r="F38" s="330">
        <v>222738.21020000003</v>
      </c>
      <c r="G38" s="330">
        <v>-202897.68786999999</v>
      </c>
      <c r="H38" s="331" t="str">
        <f t="shared" si="10"/>
        <v>X</v>
      </c>
      <c r="I38" s="331">
        <v>8.2038158821002682E-2</v>
      </c>
      <c r="J38" s="331">
        <v>-8.0896421447073028E-2</v>
      </c>
      <c r="K38" s="318"/>
      <c r="L38" s="334"/>
    </row>
    <row r="39" spans="1:12" s="302" customFormat="1" ht="20.149999999999999" customHeight="1" thickBot="1" x14ac:dyDescent="0.3">
      <c r="A39" s="333" t="s">
        <v>61</v>
      </c>
      <c r="B39" s="299" t="s">
        <v>62</v>
      </c>
      <c r="C39" s="330">
        <v>2130360.9094799999</v>
      </c>
      <c r="D39" s="330">
        <v>1750942.6438600002</v>
      </c>
      <c r="E39" s="315">
        <f t="shared" si="11"/>
        <v>0.82189953639704549</v>
      </c>
      <c r="F39" s="330">
        <v>127078.30454999999</v>
      </c>
      <c r="G39" s="330">
        <v>6558.86636</v>
      </c>
      <c r="H39" s="331">
        <f t="shared" si="10"/>
        <v>5.1612794042427287E-2</v>
      </c>
      <c r="I39" s="331">
        <v>5.5539896331352173E-2</v>
      </c>
      <c r="J39" s="331">
        <v>3.3797234716959261E-3</v>
      </c>
      <c r="K39" s="318"/>
    </row>
    <row r="40" spans="1:12" s="302" customFormat="1" ht="20.149999999999999" customHeight="1" thickBot="1" x14ac:dyDescent="0.3">
      <c r="A40" s="335"/>
      <c r="B40" s="324" t="s">
        <v>10</v>
      </c>
      <c r="C40" s="336">
        <f>SUM(C14:C39)</f>
        <v>99797609.143260002</v>
      </c>
      <c r="D40" s="336">
        <f>SUM(D14:D39)</f>
        <v>90533505.053759992</v>
      </c>
      <c r="E40" s="326">
        <f t="shared" si="11"/>
        <v>0.90717108186227846</v>
      </c>
      <c r="F40" s="336">
        <f>SUM(F14:F39)</f>
        <v>6348915.4139099987</v>
      </c>
      <c r="G40" s="336">
        <f>SUM(G14:G39)</f>
        <v>-77450.333380000491</v>
      </c>
      <c r="H40" s="337" t="s">
        <v>166</v>
      </c>
      <c r="I40" s="337">
        <v>6.4252662575940103E-2</v>
      </c>
      <c r="J40" s="338">
        <v>-8.138483684788215E-4</v>
      </c>
      <c r="K40" s="318"/>
      <c r="L40" s="334"/>
    </row>
    <row r="41" spans="1:12" ht="20.149999999999999" customHeight="1" x14ac:dyDescent="0.25">
      <c r="C41" s="339"/>
      <c r="D41" s="339"/>
      <c r="E41" s="339"/>
      <c r="F41" s="339"/>
      <c r="G41" s="339"/>
      <c r="H41" s="339"/>
      <c r="I41" s="332"/>
      <c r="J41" s="332"/>
      <c r="L41" s="70"/>
    </row>
    <row r="42" spans="1:12" s="302" customFormat="1" ht="20.149999999999999" customHeight="1" x14ac:dyDescent="0.25">
      <c r="A42" s="590" t="s">
        <v>187</v>
      </c>
      <c r="B42" s="590"/>
      <c r="C42" s="590"/>
      <c r="D42" s="590"/>
      <c r="E42" s="590"/>
      <c r="F42" s="590"/>
      <c r="G42" s="590"/>
      <c r="H42" s="590"/>
      <c r="I42" s="590"/>
      <c r="J42" s="590"/>
      <c r="L42" s="70"/>
    </row>
    <row r="43" spans="1:12" s="302" customFormat="1" ht="20.149999999999999" customHeight="1" thickBot="1" x14ac:dyDescent="0.3">
      <c r="A43" s="303"/>
      <c r="B43" s="303"/>
      <c r="C43" s="303"/>
      <c r="D43" s="303"/>
      <c r="E43" s="303"/>
      <c r="F43" s="304"/>
      <c r="G43" s="304"/>
      <c r="H43" s="304"/>
      <c r="I43" s="304"/>
      <c r="J43" s="304"/>
      <c r="L43" s="70"/>
    </row>
    <row r="44" spans="1:12" ht="20.149999999999999" customHeight="1" thickBot="1" x14ac:dyDescent="0.3">
      <c r="A44" s="308" t="s">
        <v>1</v>
      </c>
      <c r="B44" s="340" t="s">
        <v>12</v>
      </c>
      <c r="C44" s="306" t="s">
        <v>183</v>
      </c>
      <c r="D44" s="307"/>
      <c r="E44" s="308" t="s">
        <v>4</v>
      </c>
      <c r="F44" s="306" t="s">
        <v>184</v>
      </c>
      <c r="G44" s="307"/>
      <c r="H44" s="308" t="s">
        <v>4</v>
      </c>
      <c r="I44" s="585" t="s">
        <v>185</v>
      </c>
      <c r="J44" s="586"/>
      <c r="L44" s="70"/>
    </row>
    <row r="45" spans="1:12" s="298" customFormat="1" ht="20.149999999999999" customHeight="1" thickBot="1" x14ac:dyDescent="0.3">
      <c r="A45" s="328"/>
      <c r="B45" s="328"/>
      <c r="C45" s="311">
        <f t="shared" ref="C45:H45" si="12">+C5</f>
        <v>2017</v>
      </c>
      <c r="D45" s="311">
        <f t="shared" si="12"/>
        <v>2018</v>
      </c>
      <c r="E45" s="311" t="str">
        <f t="shared" si="12"/>
        <v>18/17</v>
      </c>
      <c r="F45" s="311">
        <f t="shared" si="12"/>
        <v>2017</v>
      </c>
      <c r="G45" s="311">
        <f t="shared" si="12"/>
        <v>2018</v>
      </c>
      <c r="H45" s="311" t="str">
        <f t="shared" si="12"/>
        <v>18/17</v>
      </c>
      <c r="I45" s="311">
        <v>2017</v>
      </c>
      <c r="J45" s="311">
        <v>2018</v>
      </c>
      <c r="L45" s="70"/>
    </row>
    <row r="46" spans="1:12" ht="20.149999999999999" customHeight="1" x14ac:dyDescent="0.25">
      <c r="A46" s="8" t="s">
        <v>6</v>
      </c>
      <c r="B46" s="296" t="s">
        <v>64</v>
      </c>
      <c r="C46" s="330">
        <v>2587085.3565000002</v>
      </c>
      <c r="D46" s="330">
        <v>3143578.0274</v>
      </c>
      <c r="E46" s="315">
        <f t="shared" ref="E46:E80" si="13">+IF(C46=0,"X",D46/C46)</f>
        <v>1.215104101417382</v>
      </c>
      <c r="F46" s="330">
        <v>106786.58514999998</v>
      </c>
      <c r="G46" s="330">
        <v>86407.858349999995</v>
      </c>
      <c r="H46" s="315">
        <f t="shared" ref="H46:H80" si="14">+IF(F46=0,"X",G46/F46)</f>
        <v>0.80916398093098874</v>
      </c>
      <c r="I46" s="331">
        <v>4.1905246321243081E-2</v>
      </c>
      <c r="J46" s="331">
        <v>3.0156319630553898E-2</v>
      </c>
      <c r="K46" s="318"/>
      <c r="L46" s="332"/>
    </row>
    <row r="47" spans="1:12" ht="20.149999999999999" customHeight="1" x14ac:dyDescent="0.25">
      <c r="A47" s="21" t="s">
        <v>8</v>
      </c>
      <c r="B47" s="295" t="s">
        <v>65</v>
      </c>
      <c r="C47" s="330">
        <v>643804.25965000002</v>
      </c>
      <c r="D47" s="330">
        <v>641403.78922000004</v>
      </c>
      <c r="E47" s="315">
        <f t="shared" si="13"/>
        <v>0.99627142816466452</v>
      </c>
      <c r="F47" s="330">
        <v>15936.452799999997</v>
      </c>
      <c r="G47" s="330">
        <v>10602.920749999999</v>
      </c>
      <c r="H47" s="315">
        <f t="shared" si="14"/>
        <v>0.66532501824998358</v>
      </c>
      <c r="I47" s="331">
        <v>2.5051603946935421E-2</v>
      </c>
      <c r="J47" s="331">
        <v>1.6499928955973249E-2</v>
      </c>
      <c r="K47" s="318"/>
      <c r="L47" s="70"/>
    </row>
    <row r="48" spans="1:12" ht="20.149999999999999" customHeight="1" x14ac:dyDescent="0.25">
      <c r="A48" s="21" t="s">
        <v>15</v>
      </c>
      <c r="B48" s="295" t="s">
        <v>66</v>
      </c>
      <c r="C48" s="330">
        <v>2125222.6659599999</v>
      </c>
      <c r="D48" s="330">
        <v>2591173.6093299999</v>
      </c>
      <c r="E48" s="315">
        <f t="shared" si="13"/>
        <v>1.2192480584896839</v>
      </c>
      <c r="F48" s="330">
        <v>54230.649820000006</v>
      </c>
      <c r="G48" s="330">
        <v>53839.367129999999</v>
      </c>
      <c r="H48" s="315">
        <f t="shared" si="14"/>
        <v>0.99278484231152064</v>
      </c>
      <c r="I48" s="331">
        <v>2.7847526765587619E-2</v>
      </c>
      <c r="J48" s="331">
        <v>2.2830722436142009E-2</v>
      </c>
      <c r="K48" s="318"/>
      <c r="L48" s="70"/>
    </row>
    <row r="49" spans="1:12" ht="20.149999999999999" customHeight="1" x14ac:dyDescent="0.25">
      <c r="A49" s="21" t="s">
        <v>17</v>
      </c>
      <c r="B49" s="295" t="s">
        <v>67</v>
      </c>
      <c r="C49" s="330">
        <v>1680307.02352</v>
      </c>
      <c r="D49" s="330">
        <v>1849149.85363</v>
      </c>
      <c r="E49" s="315">
        <f t="shared" si="13"/>
        <v>1.100483321051827</v>
      </c>
      <c r="F49" s="330">
        <v>41819.965360000009</v>
      </c>
      <c r="G49" s="330">
        <v>34220.233229999998</v>
      </c>
      <c r="H49" s="315">
        <f t="shared" si="14"/>
        <v>0.81827502570652511</v>
      </c>
      <c r="I49" s="331">
        <v>2.5874173066747577E-2</v>
      </c>
      <c r="J49" s="331">
        <v>1.939121764118704E-2</v>
      </c>
      <c r="K49" s="318"/>
      <c r="L49" s="70"/>
    </row>
    <row r="50" spans="1:12" ht="20.149999999999999" customHeight="1" x14ac:dyDescent="0.25">
      <c r="A50" s="21" t="s">
        <v>19</v>
      </c>
      <c r="B50" s="295" t="s">
        <v>68</v>
      </c>
      <c r="C50" s="330">
        <v>384183.66080000001</v>
      </c>
      <c r="D50" s="330">
        <v>458997.1642</v>
      </c>
      <c r="E50" s="315">
        <f t="shared" si="13"/>
        <v>1.194733693890607</v>
      </c>
      <c r="F50" s="330">
        <v>5455.0968699999994</v>
      </c>
      <c r="G50" s="330">
        <v>4826.4211100000002</v>
      </c>
      <c r="H50" s="315">
        <f t="shared" si="14"/>
        <v>0.88475442783475278</v>
      </c>
      <c r="I50" s="331">
        <v>1.5206606145982394E-2</v>
      </c>
      <c r="J50" s="331">
        <v>1.1448128246986643E-2</v>
      </c>
      <c r="K50" s="318"/>
      <c r="L50" s="70"/>
    </row>
    <row r="51" spans="1:12" ht="20.149999999999999" customHeight="1" x14ac:dyDescent="0.25">
      <c r="A51" s="21" t="s">
        <v>21</v>
      </c>
      <c r="B51" s="295" t="s">
        <v>69</v>
      </c>
      <c r="C51" s="330">
        <v>22606.386119999999</v>
      </c>
      <c r="D51" s="330">
        <v>26193.623060000002</v>
      </c>
      <c r="E51" s="315">
        <f t="shared" si="13"/>
        <v>1.1586824590608207</v>
      </c>
      <c r="F51" s="330">
        <v>527.02581000000009</v>
      </c>
      <c r="G51" s="330">
        <v>547.35337000000004</v>
      </c>
      <c r="H51" s="315">
        <f t="shared" si="14"/>
        <v>1.0385703311190773</v>
      </c>
      <c r="I51" s="331">
        <v>2.2941651770858221E-2</v>
      </c>
      <c r="J51" s="331">
        <v>2.2432510944048148E-2</v>
      </c>
      <c r="K51" s="318"/>
      <c r="L51" s="70"/>
    </row>
    <row r="52" spans="1:12" ht="20.149999999999999" customHeight="1" x14ac:dyDescent="0.25">
      <c r="A52" s="21" t="s">
        <v>23</v>
      </c>
      <c r="B52" s="295" t="s">
        <v>70</v>
      </c>
      <c r="C52" s="330">
        <v>98869.942349999998</v>
      </c>
      <c r="D52" s="330">
        <v>111245.96592</v>
      </c>
      <c r="E52" s="315">
        <f t="shared" si="13"/>
        <v>1.1251747829101471</v>
      </c>
      <c r="F52" s="330">
        <v>1945.4739200000001</v>
      </c>
      <c r="G52" s="330">
        <v>2074.1322100000002</v>
      </c>
      <c r="H52" s="315">
        <f t="shared" si="14"/>
        <v>1.0661321072862289</v>
      </c>
      <c r="I52" s="331">
        <v>2.0018782155138453E-2</v>
      </c>
      <c r="J52" s="331">
        <v>1.9742743203762847E-2</v>
      </c>
      <c r="K52" s="318"/>
      <c r="L52" s="70"/>
    </row>
    <row r="53" spans="1:12" ht="20.149999999999999" customHeight="1" x14ac:dyDescent="0.25">
      <c r="A53" s="21" t="s">
        <v>25</v>
      </c>
      <c r="B53" s="295" t="s">
        <v>71</v>
      </c>
      <c r="C53" s="330">
        <v>25690.82531</v>
      </c>
      <c r="D53" s="330">
        <v>27273.078109999999</v>
      </c>
      <c r="E53" s="315">
        <f t="shared" si="13"/>
        <v>1.0615882433089494</v>
      </c>
      <c r="F53" s="330">
        <v>569.61358999999993</v>
      </c>
      <c r="G53" s="330">
        <v>514.82060000000001</v>
      </c>
      <c r="H53" s="315">
        <f t="shared" si="14"/>
        <v>0.90380673677395951</v>
      </c>
      <c r="I53" s="331">
        <v>2.2481088569938502E-2</v>
      </c>
      <c r="J53" s="331">
        <v>1.9440432700645535E-2</v>
      </c>
      <c r="K53" s="318"/>
      <c r="L53" s="70"/>
    </row>
    <row r="54" spans="1:12" ht="20.149999999999999" customHeight="1" x14ac:dyDescent="0.25">
      <c r="A54" s="21" t="s">
        <v>27</v>
      </c>
      <c r="B54" s="295" t="s">
        <v>72</v>
      </c>
      <c r="C54" s="330">
        <v>6359939.0972699998</v>
      </c>
      <c r="D54" s="330">
        <v>7902277.6808099998</v>
      </c>
      <c r="E54" s="315">
        <f t="shared" si="13"/>
        <v>1.242508388830649</v>
      </c>
      <c r="F54" s="330">
        <v>106648.75635000001</v>
      </c>
      <c r="G54" s="330">
        <v>162947.58299999998</v>
      </c>
      <c r="H54" s="315">
        <f t="shared" si="14"/>
        <v>1.5278901374643172</v>
      </c>
      <c r="I54" s="331">
        <v>1.8179486210679597E-2</v>
      </c>
      <c r="J54" s="331">
        <v>2.2850246288562755E-2</v>
      </c>
      <c r="K54" s="318"/>
      <c r="L54" s="70"/>
    </row>
    <row r="55" spans="1:12" ht="20.149999999999999" customHeight="1" x14ac:dyDescent="0.25">
      <c r="A55" s="21" t="s">
        <v>29</v>
      </c>
      <c r="B55" s="295" t="s">
        <v>73</v>
      </c>
      <c r="C55" s="330">
        <v>187619.20378000001</v>
      </c>
      <c r="D55" s="330">
        <v>210564.98462</v>
      </c>
      <c r="E55" s="315">
        <f t="shared" si="13"/>
        <v>1.1222997453230104</v>
      </c>
      <c r="F55" s="330">
        <v>3232.9481300000002</v>
      </c>
      <c r="G55" s="330">
        <v>2289.3913900000002</v>
      </c>
      <c r="H55" s="315">
        <f t="shared" si="14"/>
        <v>0.7081435575027305</v>
      </c>
      <c r="I55" s="331">
        <v>1.5444625319575382E-2</v>
      </c>
      <c r="J55" s="331">
        <v>1.1499157709899665E-2</v>
      </c>
      <c r="K55" s="318"/>
      <c r="L55" s="70"/>
    </row>
    <row r="56" spans="1:12" ht="20.149999999999999" customHeight="1" x14ac:dyDescent="0.25">
      <c r="A56" s="21" t="s">
        <v>31</v>
      </c>
      <c r="B56" s="295" t="s">
        <v>74</v>
      </c>
      <c r="C56" s="330">
        <v>1321325.9303600001</v>
      </c>
      <c r="D56" s="330">
        <v>1283958.41741</v>
      </c>
      <c r="E56" s="315">
        <f t="shared" si="13"/>
        <v>0.97171968543762766</v>
      </c>
      <c r="F56" s="330">
        <v>15315.937670000001</v>
      </c>
      <c r="G56" s="330">
        <v>14229.607990000002</v>
      </c>
      <c r="H56" s="315">
        <f t="shared" si="14"/>
        <v>0.92907194431015216</v>
      </c>
      <c r="I56" s="331">
        <v>1.1879303024890875E-2</v>
      </c>
      <c r="J56" s="331">
        <v>1.0923650619695215E-2</v>
      </c>
      <c r="K56" s="318"/>
      <c r="L56" s="70"/>
    </row>
    <row r="57" spans="1:12" ht="20.149999999999999" customHeight="1" x14ac:dyDescent="0.25">
      <c r="A57" s="21" t="s">
        <v>33</v>
      </c>
      <c r="B57" s="295" t="s">
        <v>75</v>
      </c>
      <c r="C57" s="330">
        <v>2637747.19197</v>
      </c>
      <c r="D57" s="330">
        <v>2813685.1387399998</v>
      </c>
      <c r="E57" s="315">
        <f t="shared" si="13"/>
        <v>1.0667000792591501</v>
      </c>
      <c r="F57" s="330">
        <v>71628.345730000001</v>
      </c>
      <c r="G57" s="330">
        <v>83208.610900000014</v>
      </c>
      <c r="H57" s="315">
        <f t="shared" si="14"/>
        <v>1.1616715429063702</v>
      </c>
      <c r="I57" s="331">
        <v>2.8240442417142401E-2</v>
      </c>
      <c r="J57" s="331">
        <v>3.0527247098438383E-2</v>
      </c>
      <c r="K57" s="318"/>
      <c r="L57" s="70"/>
    </row>
    <row r="58" spans="1:12" ht="20.149999999999999" customHeight="1" x14ac:dyDescent="0.25">
      <c r="A58" s="21" t="s">
        <v>35</v>
      </c>
      <c r="B58" s="295" t="s">
        <v>76</v>
      </c>
      <c r="C58" s="330">
        <v>703505.06345000002</v>
      </c>
      <c r="D58" s="330">
        <v>821667.46649000002</v>
      </c>
      <c r="E58" s="315">
        <f t="shared" si="13"/>
        <v>1.1679624059285796</v>
      </c>
      <c r="F58" s="330">
        <v>20219.147849999998</v>
      </c>
      <c r="G58" s="330">
        <v>27304.593229999999</v>
      </c>
      <c r="H58" s="315">
        <f t="shared" si="14"/>
        <v>1.3504324431753933</v>
      </c>
      <c r="I58" s="331">
        <v>2.9795628214654105E-2</v>
      </c>
      <c r="J58" s="331">
        <v>3.5805251791512602E-2</v>
      </c>
      <c r="K58" s="318"/>
      <c r="L58" s="70"/>
    </row>
    <row r="59" spans="1:12" ht="20.149999999999999" customHeight="1" x14ac:dyDescent="0.25">
      <c r="A59" s="21" t="s">
        <v>37</v>
      </c>
      <c r="B59" s="295" t="s">
        <v>77</v>
      </c>
      <c r="C59" s="330">
        <v>239392.3867</v>
      </c>
      <c r="D59" s="330">
        <v>260612.22497000001</v>
      </c>
      <c r="E59" s="315">
        <f t="shared" si="13"/>
        <v>1.0886404056641623</v>
      </c>
      <c r="F59" s="330">
        <v>10152.914870000001</v>
      </c>
      <c r="G59" s="330">
        <v>8845.1535500000009</v>
      </c>
      <c r="H59" s="315">
        <f t="shared" si="14"/>
        <v>0.87119351075579343</v>
      </c>
      <c r="I59" s="331">
        <v>4.4105357588783659E-2</v>
      </c>
      <c r="J59" s="331">
        <v>3.5380287875575629E-2</v>
      </c>
      <c r="K59" s="318"/>
      <c r="L59" s="70"/>
    </row>
    <row r="60" spans="1:12" ht="20.149999999999999" customHeight="1" x14ac:dyDescent="0.25">
      <c r="A60" s="21" t="s">
        <v>39</v>
      </c>
      <c r="B60" s="295" t="s">
        <v>78</v>
      </c>
      <c r="C60" s="330">
        <v>1477715.40597</v>
      </c>
      <c r="D60" s="330">
        <v>1584184.1568499999</v>
      </c>
      <c r="E60" s="315">
        <f t="shared" si="13"/>
        <v>1.0720495641108323</v>
      </c>
      <c r="F60" s="330">
        <v>45132.673300000002</v>
      </c>
      <c r="G60" s="330">
        <v>43808.927310000006</v>
      </c>
      <c r="H60" s="315">
        <f t="shared" si="14"/>
        <v>0.97066989625894828</v>
      </c>
      <c r="I60" s="331">
        <v>3.0875116410419883E-2</v>
      </c>
      <c r="J60" s="331">
        <v>2.8615522103966156E-2</v>
      </c>
      <c r="K60" s="318"/>
      <c r="L60" s="70"/>
    </row>
    <row r="61" spans="1:12" ht="20.149999999999999" customHeight="1" x14ac:dyDescent="0.25">
      <c r="A61" s="21" t="s">
        <v>41</v>
      </c>
      <c r="B61" s="295" t="s">
        <v>79</v>
      </c>
      <c r="C61" s="330">
        <v>237951.80007999999</v>
      </c>
      <c r="D61" s="330">
        <v>257913.48480999999</v>
      </c>
      <c r="E61" s="315">
        <f t="shared" si="13"/>
        <v>1.0838896142970502</v>
      </c>
      <c r="F61" s="330">
        <v>6079.9565299999995</v>
      </c>
      <c r="G61" s="330">
        <v>6122.7458299999998</v>
      </c>
      <c r="H61" s="315">
        <f t="shared" si="14"/>
        <v>1.007037764133488</v>
      </c>
      <c r="I61" s="331">
        <v>2.5444191026383151E-2</v>
      </c>
      <c r="J61" s="331">
        <v>2.4695198541104711E-2</v>
      </c>
      <c r="K61" s="318"/>
      <c r="L61" s="70"/>
    </row>
    <row r="62" spans="1:12" ht="20.149999999999999" customHeight="1" x14ac:dyDescent="0.25">
      <c r="A62" s="21" t="s">
        <v>43</v>
      </c>
      <c r="B62" s="295" t="s">
        <v>80</v>
      </c>
      <c r="C62" s="330">
        <v>654024.47655000002</v>
      </c>
      <c r="D62" s="330">
        <v>666878.79608</v>
      </c>
      <c r="E62" s="315">
        <f t="shared" si="13"/>
        <v>1.0196541872527569</v>
      </c>
      <c r="F62" s="330">
        <v>14441.325650000001</v>
      </c>
      <c r="G62" s="330">
        <v>22039.34462</v>
      </c>
      <c r="H62" s="315">
        <f t="shared" si="14"/>
        <v>1.5261302981558345</v>
      </c>
      <c r="I62" s="331">
        <v>2.3545951188401974E-2</v>
      </c>
      <c r="J62" s="331">
        <v>3.3370111311963525E-2</v>
      </c>
      <c r="K62" s="318"/>
      <c r="L62" s="70"/>
    </row>
    <row r="63" spans="1:12" ht="20.149999999999999" customHeight="1" x14ac:dyDescent="0.25">
      <c r="A63" s="21" t="s">
        <v>45</v>
      </c>
      <c r="B63" s="295" t="s">
        <v>81</v>
      </c>
      <c r="C63" s="330">
        <v>19635.10025</v>
      </c>
      <c r="D63" s="330">
        <v>21521.248540000001</v>
      </c>
      <c r="E63" s="315">
        <f t="shared" si="13"/>
        <v>1.0960600285195896</v>
      </c>
      <c r="F63" s="330">
        <v>246.73314999999999</v>
      </c>
      <c r="G63" s="330">
        <v>330.62157999999994</v>
      </c>
      <c r="H63" s="315">
        <f t="shared" si="14"/>
        <v>1.3399965914592342</v>
      </c>
      <c r="I63" s="331">
        <v>1.4428847146685209E-2</v>
      </c>
      <c r="J63" s="331">
        <v>1.6066613765326674E-2</v>
      </c>
      <c r="K63" s="318"/>
      <c r="L63" s="70"/>
    </row>
    <row r="64" spans="1:12" ht="20.149999999999999" customHeight="1" x14ac:dyDescent="0.25">
      <c r="A64" s="21" t="s">
        <v>47</v>
      </c>
      <c r="B64" s="295" t="s">
        <v>82</v>
      </c>
      <c r="C64" s="330">
        <v>63950.377359999999</v>
      </c>
      <c r="D64" s="330">
        <v>51065.365189999997</v>
      </c>
      <c r="E64" s="315">
        <f t="shared" si="13"/>
        <v>0.79851546305246068</v>
      </c>
      <c r="F64" s="330">
        <v>1491.8721399999999</v>
      </c>
      <c r="G64" s="330">
        <v>1283.31501</v>
      </c>
      <c r="H64" s="315">
        <f t="shared" si="14"/>
        <v>0.86020442073541237</v>
      </c>
      <c r="I64" s="331">
        <v>4.6657180194628327E-2</v>
      </c>
      <c r="J64" s="331">
        <v>2.2315467109941291E-2</v>
      </c>
      <c r="K64" s="318"/>
      <c r="L64" s="70"/>
    </row>
    <row r="65" spans="1:12" ht="20.149999999999999" customHeight="1" x14ac:dyDescent="0.25">
      <c r="A65" s="21" t="s">
        <v>49</v>
      </c>
      <c r="B65" s="295" t="s">
        <v>83</v>
      </c>
      <c r="C65" s="330">
        <v>25270.44528</v>
      </c>
      <c r="D65" s="330">
        <v>18387.38752</v>
      </c>
      <c r="E65" s="315">
        <f t="shared" si="13"/>
        <v>0.72762419958434543</v>
      </c>
      <c r="F65" s="330">
        <v>431.28409999999997</v>
      </c>
      <c r="G65" s="330">
        <v>282.37294000000003</v>
      </c>
      <c r="H65" s="315">
        <f t="shared" si="14"/>
        <v>0.65472606108131515</v>
      </c>
      <c r="I65" s="331">
        <v>1.8416158492493249E-2</v>
      </c>
      <c r="J65" s="331">
        <v>1.2935728683261621E-2</v>
      </c>
      <c r="K65" s="318"/>
      <c r="L65" s="70"/>
    </row>
    <row r="66" spans="1:12" ht="20.149999999999999" customHeight="1" x14ac:dyDescent="0.25">
      <c r="A66" s="21" t="s">
        <v>51</v>
      </c>
      <c r="B66" s="295" t="s">
        <v>85</v>
      </c>
      <c r="C66" s="330">
        <v>245030.62119000001</v>
      </c>
      <c r="D66" s="330">
        <v>377594.89938000002</v>
      </c>
      <c r="E66" s="315">
        <f t="shared" si="13"/>
        <v>1.5410110685195051</v>
      </c>
      <c r="F66" s="330">
        <v>3264.9236799999999</v>
      </c>
      <c r="G66" s="330">
        <v>5980.8032599999997</v>
      </c>
      <c r="H66" s="315">
        <f t="shared" si="14"/>
        <v>1.8318355484499411</v>
      </c>
      <c r="I66" s="331">
        <v>1.662563313825316E-2</v>
      </c>
      <c r="J66" s="331">
        <v>1.9211558352200869E-2</v>
      </c>
      <c r="K66" s="318"/>
      <c r="L66" s="70"/>
    </row>
    <row r="67" spans="1:12" ht="20.149999999999999" customHeight="1" x14ac:dyDescent="0.25">
      <c r="A67" s="21" t="s">
        <v>53</v>
      </c>
      <c r="B67" s="295" t="s">
        <v>86</v>
      </c>
      <c r="C67" s="330">
        <v>160366.62073</v>
      </c>
      <c r="D67" s="330">
        <v>180229.70112000001</v>
      </c>
      <c r="E67" s="315">
        <f t="shared" si="13"/>
        <v>1.1238604411540376</v>
      </c>
      <c r="F67" s="330">
        <v>4486.52862</v>
      </c>
      <c r="G67" s="330">
        <v>5203.3928399999995</v>
      </c>
      <c r="H67" s="315">
        <f t="shared" si="14"/>
        <v>1.1597814882544981</v>
      </c>
      <c r="I67" s="331">
        <v>3.5936918368023194E-2</v>
      </c>
      <c r="J67" s="331">
        <v>3.0554603829759469E-2</v>
      </c>
      <c r="K67" s="318"/>
      <c r="L67" s="70"/>
    </row>
    <row r="68" spans="1:12" ht="20.149999999999999" customHeight="1" x14ac:dyDescent="0.25">
      <c r="A68" s="21" t="s">
        <v>55</v>
      </c>
      <c r="B68" s="295" t="s">
        <v>87</v>
      </c>
      <c r="C68" s="330">
        <v>31301.322939999998</v>
      </c>
      <c r="D68" s="330">
        <v>70190.243180000005</v>
      </c>
      <c r="E68" s="315">
        <f t="shared" si="13"/>
        <v>2.2424050036014234</v>
      </c>
      <c r="F68" s="330">
        <v>330.68122999999997</v>
      </c>
      <c r="G68" s="330">
        <v>1025.2464399999999</v>
      </c>
      <c r="H68" s="315">
        <f t="shared" si="14"/>
        <v>3.1004071201743142</v>
      </c>
      <c r="I68" s="331">
        <v>2.1128898010724144E-2</v>
      </c>
      <c r="J68" s="331">
        <v>2.0203579059717831E-2</v>
      </c>
      <c r="K68" s="318"/>
      <c r="L68" s="70"/>
    </row>
    <row r="69" spans="1:12" ht="20.149999999999999" customHeight="1" x14ac:dyDescent="0.25">
      <c r="A69" s="21" t="s">
        <v>57</v>
      </c>
      <c r="B69" s="295" t="s">
        <v>88</v>
      </c>
      <c r="C69" s="330">
        <v>761229.45444</v>
      </c>
      <c r="D69" s="330">
        <v>717883.46970999998</v>
      </c>
      <c r="E69" s="315">
        <f t="shared" si="13"/>
        <v>0.94305792494342244</v>
      </c>
      <c r="F69" s="330">
        <v>-9406.1803600000003</v>
      </c>
      <c r="G69" s="330">
        <v>15628.885429999998</v>
      </c>
      <c r="H69" s="315" t="s">
        <v>166</v>
      </c>
      <c r="I69" s="331">
        <v>-1.2471431495776385E-2</v>
      </c>
      <c r="J69" s="331">
        <v>2.1132781919245863E-2</v>
      </c>
      <c r="K69" s="318"/>
      <c r="L69" s="70"/>
    </row>
    <row r="70" spans="1:12" ht="20.149999999999999" customHeight="1" x14ac:dyDescent="0.25">
      <c r="A70" s="21" t="s">
        <v>59</v>
      </c>
      <c r="B70" s="295" t="s">
        <v>89</v>
      </c>
      <c r="C70" s="330">
        <v>36553057.085079998</v>
      </c>
      <c r="D70" s="330">
        <v>37389742.69777</v>
      </c>
      <c r="E70" s="315">
        <f t="shared" si="13"/>
        <v>1.0228896207160609</v>
      </c>
      <c r="F70" s="330">
        <v>1998410.12595</v>
      </c>
      <c r="G70" s="330">
        <v>2038735.0192100001</v>
      </c>
      <c r="H70" s="315">
        <f t="shared" si="14"/>
        <v>1.0201784872566289</v>
      </c>
      <c r="I70" s="331">
        <v>5.8760529757388498E-2</v>
      </c>
      <c r="J70" s="331">
        <v>5.5143571117058414E-2</v>
      </c>
      <c r="K70" s="318"/>
      <c r="L70" s="70"/>
    </row>
    <row r="71" spans="1:12" ht="20.149999999999999" customHeight="1" x14ac:dyDescent="0.25">
      <c r="A71" s="21" t="s">
        <v>61</v>
      </c>
      <c r="B71" s="295" t="s">
        <v>90</v>
      </c>
      <c r="C71" s="330">
        <v>384098.70360000001</v>
      </c>
      <c r="D71" s="330">
        <v>441795.74356999999</v>
      </c>
      <c r="E71" s="315">
        <f t="shared" si="13"/>
        <v>1.1502140971297983</v>
      </c>
      <c r="F71" s="330">
        <v>10095.39208</v>
      </c>
      <c r="G71" s="330">
        <v>10915.85644</v>
      </c>
      <c r="H71" s="315">
        <f t="shared" si="14"/>
        <v>1.0812711733727929</v>
      </c>
      <c r="I71" s="331">
        <v>2.6136059722621448E-2</v>
      </c>
      <c r="J71" s="331">
        <v>2.6434023082257403E-2</v>
      </c>
      <c r="K71" s="318"/>
      <c r="L71" s="70"/>
    </row>
    <row r="72" spans="1:12" ht="20.149999999999999" customHeight="1" x14ac:dyDescent="0.25">
      <c r="A72" s="21" t="s">
        <v>91</v>
      </c>
      <c r="B72" s="295" t="s">
        <v>92</v>
      </c>
      <c r="C72" s="330">
        <v>664793.03200999997</v>
      </c>
      <c r="D72" s="330">
        <v>675275.44103999995</v>
      </c>
      <c r="E72" s="315">
        <f t="shared" si="13"/>
        <v>1.0157679285510957</v>
      </c>
      <c r="F72" s="330">
        <v>8354.9670399999995</v>
      </c>
      <c r="G72" s="330">
        <v>24164.884119999999</v>
      </c>
      <c r="H72" s="315">
        <f t="shared" si="14"/>
        <v>2.8922776121448348</v>
      </c>
      <c r="I72" s="331">
        <v>1.2592176767294353E-2</v>
      </c>
      <c r="J72" s="331">
        <v>3.606514832037E-2</v>
      </c>
      <c r="K72" s="318"/>
      <c r="L72" s="70"/>
    </row>
    <row r="73" spans="1:12" ht="20.149999999999999" customHeight="1" x14ac:dyDescent="0.25">
      <c r="A73" s="21" t="s">
        <v>93</v>
      </c>
      <c r="B73" s="295" t="s">
        <v>94</v>
      </c>
      <c r="C73" s="330">
        <v>451458.11985999998</v>
      </c>
      <c r="D73" s="330">
        <v>392681.83977999998</v>
      </c>
      <c r="E73" s="315">
        <f t="shared" si="13"/>
        <v>0.86980790134370189</v>
      </c>
      <c r="F73" s="330">
        <v>9418.2120800000012</v>
      </c>
      <c r="G73" s="330">
        <v>11513.500910000001</v>
      </c>
      <c r="H73" s="315">
        <f t="shared" si="14"/>
        <v>1.2224720373890752</v>
      </c>
      <c r="I73" s="331">
        <v>2.2645226728400952E-2</v>
      </c>
      <c r="J73" s="331">
        <v>2.7278653921110802E-2</v>
      </c>
      <c r="K73" s="318"/>
      <c r="L73" s="70"/>
    </row>
    <row r="74" spans="1:12" ht="20.149999999999999" customHeight="1" x14ac:dyDescent="0.25">
      <c r="A74" s="21" t="s">
        <v>95</v>
      </c>
      <c r="B74" s="295" t="s">
        <v>96</v>
      </c>
      <c r="C74" s="330">
        <v>49705.548150000002</v>
      </c>
      <c r="D74" s="330">
        <v>50633.42942</v>
      </c>
      <c r="E74" s="315">
        <f t="shared" si="13"/>
        <v>1.0186675593476981</v>
      </c>
      <c r="F74" s="330">
        <v>986.18262000000004</v>
      </c>
      <c r="G74" s="330">
        <v>1093.7087799999999</v>
      </c>
      <c r="H74" s="315">
        <f t="shared" si="14"/>
        <v>1.1090327063358709</v>
      </c>
      <c r="I74" s="331">
        <v>2.0962513369911753E-2</v>
      </c>
      <c r="J74" s="331">
        <v>2.1800277548911444E-2</v>
      </c>
      <c r="K74" s="318"/>
      <c r="L74" s="70"/>
    </row>
    <row r="75" spans="1:12" ht="20.149999999999999" customHeight="1" x14ac:dyDescent="0.25">
      <c r="A75" s="21" t="s">
        <v>97</v>
      </c>
      <c r="B75" s="295" t="s">
        <v>98</v>
      </c>
      <c r="C75" s="330">
        <v>768082.69255000004</v>
      </c>
      <c r="D75" s="330">
        <v>781372.54818000004</v>
      </c>
      <c r="E75" s="315">
        <f t="shared" si="13"/>
        <v>1.0173026364985238</v>
      </c>
      <c r="F75" s="330">
        <v>15845.696399999999</v>
      </c>
      <c r="G75" s="330">
        <v>16423.36882</v>
      </c>
      <c r="H75" s="315">
        <f t="shared" si="14"/>
        <v>1.0364561080445793</v>
      </c>
      <c r="I75" s="331">
        <v>2.1255985797426016E-2</v>
      </c>
      <c r="J75" s="331">
        <v>2.1198894151033883E-2</v>
      </c>
      <c r="K75" s="318"/>
      <c r="L75" s="70"/>
    </row>
    <row r="76" spans="1:12" ht="20.149999999999999" customHeight="1" x14ac:dyDescent="0.25">
      <c r="A76" s="21" t="s">
        <v>99</v>
      </c>
      <c r="B76" s="295" t="s">
        <v>100</v>
      </c>
      <c r="C76" s="330">
        <v>253473.00734000001</v>
      </c>
      <c r="D76" s="330">
        <v>251533.53177</v>
      </c>
      <c r="E76" s="315">
        <f t="shared" si="13"/>
        <v>0.99234839405444675</v>
      </c>
      <c r="F76" s="330">
        <v>3933.6196400000003</v>
      </c>
      <c r="G76" s="330">
        <v>3484.7772500000001</v>
      </c>
      <c r="H76" s="315">
        <f t="shared" si="14"/>
        <v>0.88589583358903501</v>
      </c>
      <c r="I76" s="331">
        <v>1.6725167852726045E-2</v>
      </c>
      <c r="J76" s="331">
        <v>1.3800919315387119E-2</v>
      </c>
      <c r="K76" s="318"/>
      <c r="L76" s="70"/>
    </row>
    <row r="77" spans="1:12" ht="20.149999999999999" customHeight="1" x14ac:dyDescent="0.25">
      <c r="A77" s="21" t="s">
        <v>101</v>
      </c>
      <c r="B77" s="295" t="s">
        <v>102</v>
      </c>
      <c r="C77" s="330">
        <v>1855987.2380900001</v>
      </c>
      <c r="D77" s="330">
        <v>1293560.61787</v>
      </c>
      <c r="E77" s="315">
        <f t="shared" si="13"/>
        <v>0.69696633216142456</v>
      </c>
      <c r="F77" s="330">
        <v>52466.97509</v>
      </c>
      <c r="G77" s="330">
        <v>44579.365870000001</v>
      </c>
      <c r="H77" s="315">
        <f t="shared" si="14"/>
        <v>0.84966525692647854</v>
      </c>
      <c r="I77" s="331">
        <v>2.9670020021320721E-2</v>
      </c>
      <c r="J77" s="331">
        <v>2.8308422610973126E-2</v>
      </c>
      <c r="K77" s="318"/>
      <c r="L77" s="70"/>
    </row>
    <row r="78" spans="1:12" ht="20.149999999999999" customHeight="1" x14ac:dyDescent="0.25">
      <c r="A78" s="21" t="s">
        <v>103</v>
      </c>
      <c r="B78" s="295" t="s">
        <v>104</v>
      </c>
      <c r="C78" s="330">
        <v>8441406.9182099998</v>
      </c>
      <c r="D78" s="330">
        <v>9581139.3350799996</v>
      </c>
      <c r="E78" s="315">
        <f t="shared" si="13"/>
        <v>1.1350168790478923</v>
      </c>
      <c r="F78" s="330">
        <v>212168.05769000002</v>
      </c>
      <c r="G78" s="330">
        <v>305630.91754999995</v>
      </c>
      <c r="H78" s="315">
        <f t="shared" si="14"/>
        <v>1.4405133405922916</v>
      </c>
      <c r="I78" s="331">
        <v>2.7202063740846726E-2</v>
      </c>
      <c r="J78" s="331">
        <v>3.3916508051042717E-2</v>
      </c>
      <c r="K78" s="318"/>
      <c r="L78" s="70"/>
    </row>
    <row r="79" spans="1:12" ht="20.149999999999999" customHeight="1" thickBot="1" x14ac:dyDescent="0.3">
      <c r="A79" s="21" t="s">
        <v>105</v>
      </c>
      <c r="B79" s="297" t="s">
        <v>106</v>
      </c>
      <c r="C79" s="330">
        <v>17273.755850000001</v>
      </c>
      <c r="D79" s="330">
        <v>20706.084490000001</v>
      </c>
      <c r="E79" s="315">
        <f t="shared" si="13"/>
        <v>1.1987019308253104</v>
      </c>
      <c r="F79" s="330">
        <v>353.37630999999999</v>
      </c>
      <c r="G79" s="330">
        <v>402.18167</v>
      </c>
      <c r="H79" s="315">
        <f t="shared" si="14"/>
        <v>1.1381115785605436</v>
      </c>
      <c r="I79" s="331">
        <v>2.2236026367532396E-2</v>
      </c>
      <c r="J79" s="331">
        <v>2.1178691979725155E-2</v>
      </c>
      <c r="K79" s="318"/>
      <c r="L79" s="70"/>
    </row>
    <row r="80" spans="1:12" ht="20.149999999999999" customHeight="1" thickBot="1" x14ac:dyDescent="0.3">
      <c r="A80" s="312"/>
      <c r="B80" s="341" t="s">
        <v>10</v>
      </c>
      <c r="C80" s="336">
        <f>SUM(C46:C79)</f>
        <v>72133110.719270006</v>
      </c>
      <c r="D80" s="336">
        <f>SUM(D46:D79)</f>
        <v>76966071.045259997</v>
      </c>
      <c r="E80" s="326">
        <f t="shared" si="13"/>
        <v>1.0670005809786725</v>
      </c>
      <c r="F80" s="336">
        <f>SUM(F46:F79)</f>
        <v>2833001.3168600006</v>
      </c>
      <c r="G80" s="336">
        <f>SUM(G46:G79)</f>
        <v>3050507.2826899993</v>
      </c>
      <c r="H80" s="326">
        <f t="shared" si="14"/>
        <v>1.0767758082340304</v>
      </c>
      <c r="I80" s="327">
        <v>4.1891610140515692E-2</v>
      </c>
      <c r="J80" s="337">
        <v>4.0919168657915478E-2</v>
      </c>
      <c r="K80" s="318"/>
      <c r="L80" s="334"/>
    </row>
    <row r="81" spans="3:13" ht="14.5" x14ac:dyDescent="0.25">
      <c r="C81" s="342"/>
      <c r="D81" s="342"/>
      <c r="E81" s="339"/>
      <c r="F81" s="342"/>
      <c r="G81" s="342"/>
      <c r="H81" s="339"/>
      <c r="I81" s="339"/>
      <c r="J81" s="339"/>
    </row>
    <row r="82" spans="3:13" x14ac:dyDescent="0.25">
      <c r="F82" s="300"/>
    </row>
    <row r="84" spans="3:13" x14ac:dyDescent="0.25">
      <c r="C84" s="300">
        <v>171930719.86252999</v>
      </c>
      <c r="F84" s="300">
        <v>9181916.7307699993</v>
      </c>
      <c r="G84" s="300">
        <v>2973056.9493099987</v>
      </c>
      <c r="I84" s="331">
        <v>5.5166975267195807E-2</v>
      </c>
      <c r="J84" s="331">
        <v>1.7517923324362188E-2</v>
      </c>
      <c r="M84" s="299" t="s">
        <v>188</v>
      </c>
    </row>
  </sheetData>
  <mergeCells count="6">
    <mergeCell ref="I44:J44"/>
    <mergeCell ref="A2:J2"/>
    <mergeCell ref="I4:J4"/>
    <mergeCell ref="A10:J10"/>
    <mergeCell ref="I12:J12"/>
    <mergeCell ref="A42:J42"/>
  </mergeCells>
  <conditionalFormatting sqref="L6:L38 L40:L80">
    <cfRule type="cellIs" dxfId="7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&amp;A</oddHeader>
  </headerFooter>
  <rowBreaks count="1" manualBreakCount="1">
    <brk id="4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EC1EC-0E93-4F07-BA71-8349C71A4766}">
  <dimension ref="A2:L2163"/>
  <sheetViews>
    <sheetView view="pageBreakPreview" zoomScale="80" zoomScaleNormal="80" zoomScaleSheetLayoutView="80" workbookViewId="0">
      <selection activeCell="A2" sqref="A2:H2"/>
    </sheetView>
  </sheetViews>
  <sheetFormatPr defaultColWidth="9.1796875" defaultRowHeight="12.5" x14ac:dyDescent="0.25"/>
  <cols>
    <col min="1" max="1" width="3.81640625" style="15" bestFit="1" customWidth="1"/>
    <col min="2" max="2" width="35.7265625" style="15" bestFit="1" customWidth="1"/>
    <col min="3" max="3" width="11.54296875" style="15" customWidth="1"/>
    <col min="4" max="4" width="11.81640625" style="15" customWidth="1"/>
    <col min="5" max="5" width="11.54296875" style="15" customWidth="1"/>
    <col min="6" max="6" width="11.7265625" style="15" customWidth="1"/>
    <col min="7" max="7" width="11.81640625" style="15" customWidth="1"/>
    <col min="8" max="8" width="10.81640625" style="15" customWidth="1"/>
    <col min="9" max="12" width="2.1796875" style="15" customWidth="1"/>
    <col min="13" max="16384" width="9.1796875" style="15"/>
  </cols>
  <sheetData>
    <row r="2" spans="1:12" s="115" customFormat="1" ht="20.149999999999999" customHeight="1" x14ac:dyDescent="0.25">
      <c r="A2" s="558" t="s">
        <v>189</v>
      </c>
      <c r="B2" s="558"/>
      <c r="C2" s="558"/>
      <c r="D2" s="558"/>
      <c r="E2" s="558"/>
      <c r="F2" s="558"/>
      <c r="G2" s="558"/>
      <c r="H2" s="558"/>
    </row>
    <row r="3" spans="1:12" s="115" customFormat="1" ht="20.149999999999999" customHeight="1" thickBot="1" x14ac:dyDescent="0.3">
      <c r="A3" s="134"/>
      <c r="B3" s="134"/>
      <c r="C3" s="134"/>
      <c r="D3" s="134"/>
      <c r="E3" s="134"/>
      <c r="F3" s="134"/>
      <c r="G3" s="134"/>
      <c r="H3" s="134"/>
    </row>
    <row r="4" spans="1:12" ht="20.149999999999999" customHeight="1" thickBot="1" x14ac:dyDescent="0.3">
      <c r="A4" s="200" t="s">
        <v>1</v>
      </c>
      <c r="B4" s="139" t="s">
        <v>2</v>
      </c>
      <c r="C4" s="348" t="s">
        <v>190</v>
      </c>
      <c r="D4" s="349"/>
      <c r="E4" s="121" t="s">
        <v>4</v>
      </c>
      <c r="F4" s="348" t="s">
        <v>191</v>
      </c>
      <c r="G4" s="349"/>
      <c r="H4" s="200" t="s">
        <v>4</v>
      </c>
    </row>
    <row r="5" spans="1:12" ht="20.149999999999999" customHeight="1" thickBot="1" x14ac:dyDescent="0.3">
      <c r="A5" s="201"/>
      <c r="B5" s="350"/>
      <c r="C5" s="34">
        <v>2017</v>
      </c>
      <c r="D5" s="34">
        <v>2018</v>
      </c>
      <c r="E5" s="34" t="s">
        <v>5</v>
      </c>
      <c r="F5" s="34">
        <v>2017</v>
      </c>
      <c r="G5" s="34">
        <v>2018</v>
      </c>
      <c r="H5" s="34" t="s">
        <v>5</v>
      </c>
    </row>
    <row r="6" spans="1:12" ht="20.149999999999999" customHeight="1" x14ac:dyDescent="0.25">
      <c r="A6" s="200" t="s">
        <v>6</v>
      </c>
      <c r="B6" s="123" t="s">
        <v>7</v>
      </c>
      <c r="C6" s="229">
        <f>+C40</f>
        <v>2908621.2800099994</v>
      </c>
      <c r="D6" s="229">
        <f t="shared" ref="D6" si="0">+D40</f>
        <v>3019714.4798099999</v>
      </c>
      <c r="E6" s="51">
        <f t="shared" ref="E6:E8" si="1">+IF(C6=0,"X",D6/C6)</f>
        <v>1.0381944533526959</v>
      </c>
      <c r="F6" s="229">
        <f>+F40</f>
        <v>2276233.5385699999</v>
      </c>
      <c r="G6" s="229">
        <f t="shared" ref="G6" si="2">+G40</f>
        <v>2449130.4289800003</v>
      </c>
      <c r="H6" s="51">
        <f t="shared" ref="H6:H8" si="3">+IF(F6=0,"X",G6/F6)</f>
        <v>1.075957447898171</v>
      </c>
      <c r="I6" s="19"/>
      <c r="J6" s="20"/>
      <c r="K6" s="19"/>
      <c r="L6" s="20"/>
    </row>
    <row r="7" spans="1:12" ht="20.149999999999999" customHeight="1" thickBot="1" x14ac:dyDescent="0.3">
      <c r="A7" s="124" t="s">
        <v>8</v>
      </c>
      <c r="B7" s="53" t="s">
        <v>9</v>
      </c>
      <c r="C7" s="351">
        <f>+C80</f>
        <v>4046029.7544700005</v>
      </c>
      <c r="D7" s="351">
        <f t="shared" ref="D7" si="4">+D80</f>
        <v>4883953.2732000006</v>
      </c>
      <c r="E7" s="51">
        <f t="shared" si="1"/>
        <v>1.2070977154343152</v>
      </c>
      <c r="F7" s="351">
        <f>+F80</f>
        <v>3505221.8051499994</v>
      </c>
      <c r="G7" s="351">
        <f t="shared" ref="G7" si="5">+G80</f>
        <v>4152716.7066299999</v>
      </c>
      <c r="H7" s="51">
        <f t="shared" si="3"/>
        <v>1.1847229469269756</v>
      </c>
      <c r="I7" s="19"/>
      <c r="J7" s="20"/>
      <c r="K7" s="19"/>
      <c r="L7" s="20"/>
    </row>
    <row r="8" spans="1:12" s="115" customFormat="1" ht="20.149999999999999" customHeight="1" thickBot="1" x14ac:dyDescent="0.3">
      <c r="A8" s="125"/>
      <c r="B8" s="126" t="s">
        <v>10</v>
      </c>
      <c r="C8" s="94">
        <f>SUM(C6:C7)</f>
        <v>6954651.0344799999</v>
      </c>
      <c r="D8" s="94">
        <f>SUM(D6:D7)</f>
        <v>7903667.753010001</v>
      </c>
      <c r="E8" s="28">
        <f t="shared" si="1"/>
        <v>1.1364578486864307</v>
      </c>
      <c r="F8" s="94">
        <f t="shared" ref="F8:G8" si="6">SUM(F6:F7)</f>
        <v>5781455.3437199993</v>
      </c>
      <c r="G8" s="94">
        <f t="shared" si="6"/>
        <v>6601847.1356100002</v>
      </c>
      <c r="H8" s="28">
        <f t="shared" si="3"/>
        <v>1.1419005670918372</v>
      </c>
      <c r="I8" s="19"/>
      <c r="J8" s="20"/>
      <c r="K8" s="19"/>
      <c r="L8" s="20"/>
    </row>
    <row r="9" spans="1:12" ht="20.149999999999999" customHeight="1" x14ac:dyDescent="0.25">
      <c r="A9" s="128"/>
      <c r="J9" s="20"/>
      <c r="L9" s="20"/>
    </row>
    <row r="10" spans="1:12" s="115" customFormat="1" ht="20.149999999999999" customHeight="1" x14ac:dyDescent="0.25">
      <c r="A10" s="577" t="s">
        <v>192</v>
      </c>
      <c r="B10" s="577"/>
      <c r="C10" s="577"/>
      <c r="D10" s="577"/>
      <c r="E10" s="577"/>
      <c r="F10" s="577"/>
      <c r="G10" s="577"/>
      <c r="H10" s="577"/>
      <c r="J10" s="20"/>
      <c r="L10" s="20"/>
    </row>
    <row r="11" spans="1:12" s="115" customFormat="1" ht="20.149999999999999" customHeight="1" thickBot="1" x14ac:dyDescent="0.3">
      <c r="A11" s="134"/>
      <c r="B11" s="134"/>
      <c r="C11" s="134"/>
      <c r="D11" s="134"/>
      <c r="E11" s="134"/>
      <c r="F11" s="134"/>
      <c r="G11" s="134"/>
      <c r="H11" s="134"/>
      <c r="J11" s="20"/>
      <c r="L11" s="20"/>
    </row>
    <row r="12" spans="1:12" ht="20.149999999999999" customHeight="1" thickBot="1" x14ac:dyDescent="0.3">
      <c r="A12" s="118" t="s">
        <v>1</v>
      </c>
      <c r="B12" s="200" t="s">
        <v>12</v>
      </c>
      <c r="C12" s="348" t="s">
        <v>190</v>
      </c>
      <c r="D12" s="352"/>
      <c r="E12" s="353" t="s">
        <v>4</v>
      </c>
      <c r="F12" s="348" t="s">
        <v>191</v>
      </c>
      <c r="G12" s="349"/>
      <c r="H12" s="354" t="s">
        <v>4</v>
      </c>
      <c r="J12" s="20"/>
      <c r="L12" s="20"/>
    </row>
    <row r="13" spans="1:12" ht="20.149999999999999" customHeight="1" thickBot="1" x14ac:dyDescent="0.3">
      <c r="A13" s="150"/>
      <c r="B13" s="201"/>
      <c r="C13" s="34">
        <f>+C5</f>
        <v>2017</v>
      </c>
      <c r="D13" s="355">
        <f t="shared" ref="D13:H13" si="7">+D5</f>
        <v>2018</v>
      </c>
      <c r="E13" s="34" t="str">
        <f t="shared" si="7"/>
        <v>18/17</v>
      </c>
      <c r="F13" s="34">
        <f t="shared" si="7"/>
        <v>2017</v>
      </c>
      <c r="G13" s="34">
        <f t="shared" si="7"/>
        <v>2018</v>
      </c>
      <c r="H13" s="34" t="str">
        <f t="shared" si="7"/>
        <v>18/17</v>
      </c>
      <c r="J13" s="20"/>
      <c r="L13" s="20"/>
    </row>
    <row r="14" spans="1:12" ht="20.149999999999999" customHeight="1" x14ac:dyDescent="0.25">
      <c r="A14" s="45" t="s">
        <v>6</v>
      </c>
      <c r="B14" s="15" t="s">
        <v>13</v>
      </c>
      <c r="C14" s="356">
        <v>-13634.269550000001</v>
      </c>
      <c r="D14" s="356">
        <v>-40819.032220000001</v>
      </c>
      <c r="E14" s="51">
        <f t="shared" ref="E14:E39" si="8">+IFERROR(IF(D14/C14&gt;0,D14/C14,"X"),"X")</f>
        <v>2.9938554515375557</v>
      </c>
      <c r="F14" s="356">
        <v>-13634.269550000001</v>
      </c>
      <c r="G14" s="356">
        <v>-40819.032220000001</v>
      </c>
      <c r="H14" s="51">
        <f t="shared" ref="H14:H39" si="9">+IFERROR(IF(G14/F14&gt;0,G14/F14,"X"),"X")</f>
        <v>2.9938554515375557</v>
      </c>
      <c r="I14" s="19"/>
      <c r="J14" s="20"/>
      <c r="K14" s="19"/>
      <c r="L14" s="20"/>
    </row>
    <row r="15" spans="1:12" ht="20.149999999999999" customHeight="1" x14ac:dyDescent="0.25">
      <c r="A15" s="46" t="s">
        <v>8</v>
      </c>
      <c r="B15" s="15" t="s">
        <v>14</v>
      </c>
      <c r="C15" s="356">
        <v>70702.436799999996</v>
      </c>
      <c r="D15" s="356">
        <v>68527.794070000004</v>
      </c>
      <c r="E15" s="51">
        <f t="shared" si="8"/>
        <v>0.9692423227766318</v>
      </c>
      <c r="F15" s="356">
        <v>55294.374320000003</v>
      </c>
      <c r="G15" s="356">
        <v>53533.916830000002</v>
      </c>
      <c r="H15" s="51">
        <f t="shared" si="9"/>
        <v>0.96816208680087656</v>
      </c>
      <c r="I15" s="19"/>
      <c r="J15" s="20"/>
      <c r="K15" s="19"/>
      <c r="L15" s="20"/>
    </row>
    <row r="16" spans="1:12" ht="20.149999999999999" customHeight="1" x14ac:dyDescent="0.25">
      <c r="A16" s="46" t="s">
        <v>15</v>
      </c>
      <c r="B16" s="15" t="s">
        <v>16</v>
      </c>
      <c r="C16" s="356">
        <v>686929.72898999997</v>
      </c>
      <c r="D16" s="356">
        <v>698427.75506</v>
      </c>
      <c r="E16" s="51">
        <f t="shared" si="8"/>
        <v>1.0167382857150551</v>
      </c>
      <c r="F16" s="356">
        <v>569578.55270999996</v>
      </c>
      <c r="G16" s="356">
        <v>588371.98406000005</v>
      </c>
      <c r="H16" s="51">
        <f t="shared" si="9"/>
        <v>1.0329953283187767</v>
      </c>
      <c r="I16" s="19"/>
      <c r="J16" s="20"/>
      <c r="K16" s="19"/>
      <c r="L16" s="20"/>
    </row>
    <row r="17" spans="1:12" ht="20.149999999999999" customHeight="1" x14ac:dyDescent="0.25">
      <c r="A17" s="46" t="s">
        <v>17</v>
      </c>
      <c r="B17" s="15" t="s">
        <v>18</v>
      </c>
      <c r="C17" s="356">
        <v>-141652.04121</v>
      </c>
      <c r="D17" s="356">
        <v>-22720.536690000001</v>
      </c>
      <c r="E17" s="51">
        <f t="shared" si="8"/>
        <v>0.1603968181179731</v>
      </c>
      <c r="F17" s="356">
        <v>-147715.89897000001</v>
      </c>
      <c r="G17" s="356">
        <v>-5541.5179500000004</v>
      </c>
      <c r="H17" s="51">
        <f t="shared" si="9"/>
        <v>3.7514702131863552E-2</v>
      </c>
      <c r="I17" s="19"/>
      <c r="J17" s="20"/>
      <c r="K17" s="19"/>
      <c r="L17" s="20"/>
    </row>
    <row r="18" spans="1:12" ht="20.149999999999999" customHeight="1" x14ac:dyDescent="0.25">
      <c r="A18" s="46" t="s">
        <v>19</v>
      </c>
      <c r="B18" s="15" t="s">
        <v>20</v>
      </c>
      <c r="C18" s="356">
        <v>16972.808410000001</v>
      </c>
      <c r="D18" s="356">
        <v>9277.8838400000004</v>
      </c>
      <c r="E18" s="51">
        <f t="shared" si="8"/>
        <v>0.54663221406150309</v>
      </c>
      <c r="F18" s="356">
        <v>13625.798409999999</v>
      </c>
      <c r="G18" s="356">
        <v>7507.4858400000003</v>
      </c>
      <c r="H18" s="51">
        <f t="shared" si="9"/>
        <v>0.55097584846773029</v>
      </c>
      <c r="I18" s="19"/>
      <c r="J18" s="20"/>
      <c r="K18" s="19"/>
      <c r="L18" s="20"/>
    </row>
    <row r="19" spans="1:12" ht="20.149999999999999" customHeight="1" x14ac:dyDescent="0.25">
      <c r="A19" s="46" t="s">
        <v>21</v>
      </c>
      <c r="B19" s="15" t="s">
        <v>22</v>
      </c>
      <c r="C19" s="356">
        <v>23247.121480000002</v>
      </c>
      <c r="D19" s="356">
        <v>17612.815729999998</v>
      </c>
      <c r="E19" s="51">
        <f t="shared" si="8"/>
        <v>0.7576342621667238</v>
      </c>
      <c r="F19" s="356">
        <v>15582.690360000001</v>
      </c>
      <c r="G19" s="356">
        <v>13738.106959999999</v>
      </c>
      <c r="H19" s="51">
        <f t="shared" si="9"/>
        <v>0.88162612762075054</v>
      </c>
      <c r="I19" s="19"/>
      <c r="J19" s="20"/>
      <c r="K19" s="19"/>
      <c r="L19" s="20"/>
    </row>
    <row r="20" spans="1:12" ht="20.149999999999999" customHeight="1" x14ac:dyDescent="0.25">
      <c r="A20" s="46" t="s">
        <v>23</v>
      </c>
      <c r="B20" s="15" t="s">
        <v>24</v>
      </c>
      <c r="C20" s="356">
        <v>4823.42</v>
      </c>
      <c r="D20" s="356">
        <v>4555.7296100000003</v>
      </c>
      <c r="E20" s="51">
        <f t="shared" si="8"/>
        <v>0.94450195297112838</v>
      </c>
      <c r="F20" s="356">
        <v>3564.7782400000001</v>
      </c>
      <c r="G20" s="356">
        <v>3558.71461</v>
      </c>
      <c r="H20" s="51">
        <f t="shared" si="9"/>
        <v>0.99829901621033235</v>
      </c>
      <c r="I20" s="19"/>
      <c r="J20" s="20"/>
      <c r="K20" s="19"/>
      <c r="L20" s="20"/>
    </row>
    <row r="21" spans="1:12" ht="20.149999999999999" customHeight="1" x14ac:dyDescent="0.25">
      <c r="A21" s="46" t="s">
        <v>25</v>
      </c>
      <c r="B21" s="15" t="s">
        <v>26</v>
      </c>
      <c r="C21" s="356">
        <v>16538.833299999998</v>
      </c>
      <c r="D21" s="356">
        <v>18914.754939999999</v>
      </c>
      <c r="E21" s="51">
        <f t="shared" si="8"/>
        <v>1.1436571490203</v>
      </c>
      <c r="F21" s="356">
        <v>1232.4786200000001</v>
      </c>
      <c r="G21" s="356">
        <v>21439.991099999999</v>
      </c>
      <c r="H21" s="51">
        <f t="shared" si="9"/>
        <v>17.39583206725322</v>
      </c>
      <c r="I21" s="19"/>
      <c r="J21" s="20"/>
      <c r="K21" s="19"/>
      <c r="L21" s="20"/>
    </row>
    <row r="22" spans="1:12" ht="20.149999999999999" customHeight="1" x14ac:dyDescent="0.25">
      <c r="A22" s="46" t="s">
        <v>27</v>
      </c>
      <c r="B22" s="15" t="s">
        <v>28</v>
      </c>
      <c r="C22" s="356">
        <v>7203.6551399999998</v>
      </c>
      <c r="D22" s="356">
        <v>7396.5418300000001</v>
      </c>
      <c r="E22" s="51">
        <f t="shared" si="8"/>
        <v>1.026776224881859</v>
      </c>
      <c r="F22" s="356">
        <v>2929.8651399999999</v>
      </c>
      <c r="G22" s="356">
        <v>2995.5888300000001</v>
      </c>
      <c r="H22" s="51">
        <f t="shared" si="9"/>
        <v>1.0224323260148418</v>
      </c>
      <c r="I22" s="19"/>
      <c r="J22" s="20"/>
      <c r="K22" s="19"/>
      <c r="L22" s="20"/>
    </row>
    <row r="23" spans="1:12" ht="20.149999999999999" customHeight="1" x14ac:dyDescent="0.25">
      <c r="A23" s="46" t="s">
        <v>29</v>
      </c>
      <c r="B23" s="15" t="s">
        <v>30</v>
      </c>
      <c r="C23" s="356">
        <v>48730.399069999999</v>
      </c>
      <c r="D23" s="356">
        <v>45297.419190000001</v>
      </c>
      <c r="E23" s="51">
        <f t="shared" si="8"/>
        <v>0.9295515746737758</v>
      </c>
      <c r="F23" s="356">
        <v>35121.516300000003</v>
      </c>
      <c r="G23" s="356">
        <v>32460.34836</v>
      </c>
      <c r="H23" s="51">
        <f t="shared" si="9"/>
        <v>0.9242296967685304</v>
      </c>
      <c r="I23" s="19"/>
      <c r="J23" s="20"/>
      <c r="K23" s="19"/>
      <c r="L23" s="20"/>
    </row>
    <row r="24" spans="1:12" ht="20.149999999999999" customHeight="1" x14ac:dyDescent="0.25">
      <c r="A24" s="46" t="s">
        <v>31</v>
      </c>
      <c r="B24" s="15" t="s">
        <v>32</v>
      </c>
      <c r="C24" s="356">
        <v>-1344.62435</v>
      </c>
      <c r="D24" s="356">
        <v>-1373.9280799999999</v>
      </c>
      <c r="E24" s="51">
        <f t="shared" si="8"/>
        <v>1.0217932465673405</v>
      </c>
      <c r="F24" s="356">
        <v>-1378.68749</v>
      </c>
      <c r="G24" s="356">
        <v>-1387.2485200000001</v>
      </c>
      <c r="H24" s="51">
        <f t="shared" si="9"/>
        <v>1.0062095507953004</v>
      </c>
      <c r="I24" s="19"/>
      <c r="J24" s="20"/>
      <c r="K24" s="19"/>
      <c r="L24" s="20"/>
    </row>
    <row r="25" spans="1:12" ht="20.149999999999999" customHeight="1" x14ac:dyDescent="0.25">
      <c r="A25" s="46" t="s">
        <v>33</v>
      </c>
      <c r="B25" s="15" t="s">
        <v>34</v>
      </c>
      <c r="C25" s="356">
        <v>-676.75063</v>
      </c>
      <c r="D25" s="356">
        <v>-709.49129000000005</v>
      </c>
      <c r="E25" s="51">
        <f t="shared" si="8"/>
        <v>1.0483792087493145</v>
      </c>
      <c r="F25" s="356">
        <v>-727.58262999999999</v>
      </c>
      <c r="G25" s="356">
        <v>-709.49129000000005</v>
      </c>
      <c r="H25" s="51">
        <f t="shared" si="9"/>
        <v>0.97513500287932942</v>
      </c>
      <c r="I25" s="19"/>
      <c r="J25" s="20"/>
      <c r="K25" s="19"/>
      <c r="L25" s="20"/>
    </row>
    <row r="26" spans="1:12" ht="20.149999999999999" customHeight="1" x14ac:dyDescent="0.25">
      <c r="A26" s="46" t="s">
        <v>35</v>
      </c>
      <c r="B26" s="15" t="s">
        <v>36</v>
      </c>
      <c r="C26" s="356">
        <v>224953.60647</v>
      </c>
      <c r="D26" s="356">
        <v>186098.87482</v>
      </c>
      <c r="E26" s="51">
        <f t="shared" si="8"/>
        <v>0.82727668935958265</v>
      </c>
      <c r="F26" s="356">
        <v>178578.03511</v>
      </c>
      <c r="G26" s="356">
        <v>147377.95228</v>
      </c>
      <c r="H26" s="51">
        <f t="shared" si="9"/>
        <v>0.82528599997876861</v>
      </c>
      <c r="I26" s="19"/>
      <c r="J26" s="20"/>
      <c r="K26" s="19"/>
      <c r="L26" s="20"/>
    </row>
    <row r="27" spans="1:12" ht="20.149999999999999" customHeight="1" x14ac:dyDescent="0.25">
      <c r="A27" s="46" t="s">
        <v>37</v>
      </c>
      <c r="B27" s="15" t="s">
        <v>38</v>
      </c>
      <c r="C27" s="356">
        <v>214288.79410999999</v>
      </c>
      <c r="D27" s="356">
        <v>173197.54905</v>
      </c>
      <c r="E27" s="51">
        <f t="shared" si="8"/>
        <v>0.8082436124079041</v>
      </c>
      <c r="F27" s="356">
        <v>166493.97626</v>
      </c>
      <c r="G27" s="356">
        <v>131674.46767000001</v>
      </c>
      <c r="H27" s="51">
        <f t="shared" si="9"/>
        <v>0.79086625611232197</v>
      </c>
      <c r="I27" s="19"/>
      <c r="J27" s="20"/>
      <c r="K27" s="19"/>
      <c r="L27" s="20"/>
    </row>
    <row r="28" spans="1:12" ht="20.149999999999999" customHeight="1" x14ac:dyDescent="0.25">
      <c r="A28" s="46" t="s">
        <v>39</v>
      </c>
      <c r="B28" s="15" t="s">
        <v>40</v>
      </c>
      <c r="C28" s="356">
        <v>14670.126770000001</v>
      </c>
      <c r="D28" s="356">
        <v>21280.500069999998</v>
      </c>
      <c r="E28" s="51">
        <f t="shared" si="8"/>
        <v>1.4506009664155068</v>
      </c>
      <c r="F28" s="356">
        <v>6501.1080700000002</v>
      </c>
      <c r="G28" s="356">
        <v>12154.0406</v>
      </c>
      <c r="H28" s="51">
        <f t="shared" si="9"/>
        <v>1.8695336962764872</v>
      </c>
      <c r="I28" s="19"/>
      <c r="J28" s="20"/>
      <c r="K28" s="19"/>
      <c r="L28" s="20"/>
    </row>
    <row r="29" spans="1:12" ht="20.149999999999999" customHeight="1" x14ac:dyDescent="0.25">
      <c r="A29" s="46" t="s">
        <v>41</v>
      </c>
      <c r="B29" s="15" t="s">
        <v>42</v>
      </c>
      <c r="C29" s="356">
        <v>30278.662560000001</v>
      </c>
      <c r="D29" s="356">
        <v>31172.820909999999</v>
      </c>
      <c r="E29" s="51">
        <f t="shared" si="8"/>
        <v>1.0295309724538901</v>
      </c>
      <c r="F29" s="356">
        <v>26206.6522</v>
      </c>
      <c r="G29" s="356">
        <v>24365.404129999999</v>
      </c>
      <c r="H29" s="51">
        <f t="shared" si="9"/>
        <v>0.92974119487112505</v>
      </c>
      <c r="I29" s="19"/>
      <c r="J29" s="20"/>
      <c r="K29" s="19"/>
      <c r="L29" s="20"/>
    </row>
    <row r="30" spans="1:12" ht="20.149999999999999" customHeight="1" x14ac:dyDescent="0.25">
      <c r="A30" s="46" t="s">
        <v>43</v>
      </c>
      <c r="B30" s="15" t="s">
        <v>44</v>
      </c>
      <c r="C30" s="356">
        <v>1182.20487</v>
      </c>
      <c r="D30" s="356">
        <v>2294.4466299999999</v>
      </c>
      <c r="E30" s="51">
        <f t="shared" si="8"/>
        <v>1.9408198090065387</v>
      </c>
      <c r="F30" s="356">
        <v>802.37302</v>
      </c>
      <c r="G30" s="356">
        <v>1714.0999200000001</v>
      </c>
      <c r="H30" s="51">
        <f t="shared" si="9"/>
        <v>2.1362880820693597</v>
      </c>
      <c r="I30" s="19"/>
      <c r="J30" s="20"/>
      <c r="K30" s="19"/>
      <c r="L30" s="20"/>
    </row>
    <row r="31" spans="1:12" ht="20.149999999999999" customHeight="1" x14ac:dyDescent="0.25">
      <c r="A31" s="46" t="s">
        <v>45</v>
      </c>
      <c r="B31" s="15" t="s">
        <v>46</v>
      </c>
      <c r="C31" s="356">
        <v>1570096.3333399999</v>
      </c>
      <c r="D31" s="356">
        <v>1661264.4362300001</v>
      </c>
      <c r="E31" s="51">
        <f t="shared" si="8"/>
        <v>1.0580652925263905</v>
      </c>
      <c r="F31" s="356">
        <v>1260238.4903500001</v>
      </c>
      <c r="G31" s="356">
        <v>1347600.7361699999</v>
      </c>
      <c r="H31" s="51">
        <f t="shared" si="9"/>
        <v>1.0693219945978139</v>
      </c>
      <c r="I31" s="19"/>
      <c r="J31" s="20"/>
      <c r="K31" s="19"/>
      <c r="L31" s="20"/>
    </row>
    <row r="32" spans="1:12" ht="20.149999999999999" customHeight="1" x14ac:dyDescent="0.25">
      <c r="A32" s="46" t="s">
        <v>47</v>
      </c>
      <c r="B32" s="15" t="s">
        <v>48</v>
      </c>
      <c r="C32" s="356">
        <v>272.24498</v>
      </c>
      <c r="D32" s="356">
        <v>590.53281000000004</v>
      </c>
      <c r="E32" s="51">
        <f t="shared" si="8"/>
        <v>2.169122861328793</v>
      </c>
      <c r="F32" s="356">
        <v>171.86098000000001</v>
      </c>
      <c r="G32" s="356">
        <v>320.81680999999998</v>
      </c>
      <c r="H32" s="51">
        <f t="shared" si="9"/>
        <v>1.8667228011850041</v>
      </c>
      <c r="I32" s="19"/>
      <c r="J32" s="20"/>
      <c r="K32" s="19"/>
      <c r="L32" s="20"/>
    </row>
    <row r="33" spans="1:12" ht="20.149999999999999" customHeight="1" x14ac:dyDescent="0.25">
      <c r="A33" s="46" t="s">
        <v>49</v>
      </c>
      <c r="B33" s="15" t="s">
        <v>50</v>
      </c>
      <c r="C33" s="356">
        <v>1546.15121</v>
      </c>
      <c r="D33" s="356">
        <v>3561.8866699999999</v>
      </c>
      <c r="E33" s="51">
        <f t="shared" si="8"/>
        <v>2.3037117242885965</v>
      </c>
      <c r="F33" s="356">
        <v>1673.2512099999999</v>
      </c>
      <c r="G33" s="356">
        <v>3337.9756699999998</v>
      </c>
      <c r="H33" s="51">
        <f t="shared" si="9"/>
        <v>1.9949040825734707</v>
      </c>
      <c r="I33" s="19"/>
      <c r="J33" s="20"/>
      <c r="K33" s="19"/>
      <c r="L33" s="20"/>
    </row>
    <row r="34" spans="1:12" ht="20.149999999999999" customHeight="1" x14ac:dyDescent="0.25">
      <c r="A34" s="46" t="s">
        <v>51</v>
      </c>
      <c r="B34" s="15" t="s">
        <v>52</v>
      </c>
      <c r="C34" s="356">
        <v>63979.806550000001</v>
      </c>
      <c r="D34" s="356">
        <v>65311.887519999997</v>
      </c>
      <c r="E34" s="51">
        <f t="shared" si="8"/>
        <v>1.0208203344434776</v>
      </c>
      <c r="F34" s="356">
        <v>51094.261550000003</v>
      </c>
      <c r="G34" s="356">
        <v>51292.54711</v>
      </c>
      <c r="H34" s="51">
        <f t="shared" si="9"/>
        <v>1.0038807794453777</v>
      </c>
      <c r="I34" s="19"/>
      <c r="J34" s="20"/>
      <c r="K34" s="19"/>
      <c r="L34" s="20"/>
    </row>
    <row r="35" spans="1:12" ht="20.149999999999999" customHeight="1" x14ac:dyDescent="0.25">
      <c r="A35" s="46" t="s">
        <v>53</v>
      </c>
      <c r="B35" s="15" t="s">
        <v>54</v>
      </c>
      <c r="C35" s="356">
        <v>508.59338000000002</v>
      </c>
      <c r="D35" s="356">
        <v>-429.49146000000002</v>
      </c>
      <c r="E35" s="51" t="str">
        <f t="shared" si="8"/>
        <v>X</v>
      </c>
      <c r="F35" s="356">
        <v>508.59338000000002</v>
      </c>
      <c r="G35" s="356">
        <v>-429.49146000000002</v>
      </c>
      <c r="H35" s="51" t="str">
        <f t="shared" si="9"/>
        <v>X</v>
      </c>
      <c r="I35" s="19"/>
      <c r="J35" s="20"/>
      <c r="K35" s="19"/>
      <c r="L35" s="20"/>
    </row>
    <row r="36" spans="1:12" ht="20.149999999999999" customHeight="1" x14ac:dyDescent="0.25">
      <c r="A36" s="46" t="s">
        <v>55</v>
      </c>
      <c r="B36" s="15" t="s">
        <v>56</v>
      </c>
      <c r="C36" s="356">
        <v>4347.84789</v>
      </c>
      <c r="D36" s="356">
        <v>8354.5805099999998</v>
      </c>
      <c r="E36" s="51">
        <f t="shared" si="8"/>
        <v>1.9215438813338983</v>
      </c>
      <c r="F36" s="356">
        <v>2360.26064</v>
      </c>
      <c r="G36" s="356">
        <v>6612.8218399999996</v>
      </c>
      <c r="H36" s="51">
        <f t="shared" si="9"/>
        <v>2.8017337271700637</v>
      </c>
      <c r="I36" s="19"/>
      <c r="J36" s="20"/>
      <c r="K36" s="19"/>
      <c r="L36" s="20"/>
    </row>
    <row r="37" spans="1:12" ht="20.149999999999999" customHeight="1" x14ac:dyDescent="0.25">
      <c r="A37" s="46" t="s">
        <v>57</v>
      </c>
      <c r="B37" s="15" t="s">
        <v>58</v>
      </c>
      <c r="C37" s="356">
        <v>34303.818120000004</v>
      </c>
      <c r="D37" s="356">
        <v>27679.75952</v>
      </c>
      <c r="E37" s="51">
        <f t="shared" si="8"/>
        <v>0.80690025300309043</v>
      </c>
      <c r="F37" s="356">
        <v>27424.292119999998</v>
      </c>
      <c r="G37" s="356">
        <v>22071.454519999999</v>
      </c>
      <c r="H37" s="51">
        <f t="shared" si="9"/>
        <v>0.80481401027316657</v>
      </c>
      <c r="I37" s="19"/>
      <c r="J37" s="20"/>
      <c r="K37" s="19"/>
      <c r="L37" s="20"/>
    </row>
    <row r="38" spans="1:12" s="115" customFormat="1" ht="20.149999999999999" customHeight="1" x14ac:dyDescent="0.25">
      <c r="A38" s="46" t="s">
        <v>59</v>
      </c>
      <c r="B38" s="15" t="s">
        <v>60</v>
      </c>
      <c r="C38" s="356">
        <v>-8469.2318500000001</v>
      </c>
      <c r="D38" s="356">
        <v>-10231.4</v>
      </c>
      <c r="E38" s="51">
        <f t="shared" si="8"/>
        <v>1.2080670574628323</v>
      </c>
      <c r="F38" s="356">
        <v>-8875.4889199999998</v>
      </c>
      <c r="G38" s="356">
        <v>-8559.3032700000003</v>
      </c>
      <c r="H38" s="51">
        <f t="shared" si="9"/>
        <v>0.96437541043091068</v>
      </c>
      <c r="I38" s="19"/>
      <c r="J38" s="20"/>
      <c r="K38" s="19"/>
      <c r="L38" s="20"/>
    </row>
    <row r="39" spans="1:12" s="115" customFormat="1" ht="20.149999999999999" customHeight="1" thickBot="1" x14ac:dyDescent="0.3">
      <c r="A39" s="46" t="s">
        <v>61</v>
      </c>
      <c r="B39" s="15" t="s">
        <v>62</v>
      </c>
      <c r="C39" s="356">
        <v>38821.604160000003</v>
      </c>
      <c r="D39" s="356">
        <v>45180.39054</v>
      </c>
      <c r="E39" s="51">
        <f t="shared" si="8"/>
        <v>1.1637950444755654</v>
      </c>
      <c r="F39" s="356">
        <v>29582.257140000002</v>
      </c>
      <c r="G39" s="356">
        <v>34448.060380000003</v>
      </c>
      <c r="H39" s="51">
        <f t="shared" si="9"/>
        <v>1.1644838396533526</v>
      </c>
      <c r="I39" s="19"/>
      <c r="J39" s="20"/>
      <c r="K39" s="19"/>
      <c r="L39" s="20"/>
    </row>
    <row r="40" spans="1:12" s="115" customFormat="1" ht="20.149999999999999" customHeight="1" thickBot="1" x14ac:dyDescent="0.3">
      <c r="A40" s="151"/>
      <c r="B40" s="152" t="s">
        <v>10</v>
      </c>
      <c r="C40" s="220">
        <f>SUM(C14:C39)</f>
        <v>2908621.2800099994</v>
      </c>
      <c r="D40" s="220">
        <f>SUM(D14:D39)</f>
        <v>3019714.4798099999</v>
      </c>
      <c r="E40" s="28">
        <f t="shared" ref="E40" si="10">+IF(C40=0,"X",D40/C40)</f>
        <v>1.0381944533526959</v>
      </c>
      <c r="F40" s="220">
        <f>SUM(F14:F39)</f>
        <v>2276233.5385699999</v>
      </c>
      <c r="G40" s="220">
        <f>SUM(G14:G39)</f>
        <v>2449130.4289800003</v>
      </c>
      <c r="H40" s="28">
        <f t="shared" ref="H40" si="11">+IF(F40=0,"X",G40/F40)</f>
        <v>1.075957447898171</v>
      </c>
      <c r="I40" s="19"/>
      <c r="J40" s="20"/>
      <c r="K40" s="19"/>
      <c r="L40" s="20"/>
    </row>
    <row r="41" spans="1:12" ht="20.149999999999999" customHeight="1" x14ac:dyDescent="0.25">
      <c r="C41" s="136"/>
      <c r="D41" s="136"/>
      <c r="E41" s="136"/>
      <c r="F41" s="136"/>
      <c r="G41" s="136"/>
      <c r="H41" s="136"/>
      <c r="J41" s="20"/>
      <c r="L41" s="20"/>
    </row>
    <row r="42" spans="1:12" s="115" customFormat="1" ht="20.149999999999999" customHeight="1" x14ac:dyDescent="0.25">
      <c r="A42" s="577" t="s">
        <v>193</v>
      </c>
      <c r="B42" s="577"/>
      <c r="C42" s="577"/>
      <c r="D42" s="577"/>
      <c r="E42" s="577"/>
      <c r="F42" s="577"/>
      <c r="G42" s="577"/>
      <c r="H42" s="577"/>
      <c r="J42" s="20"/>
      <c r="L42" s="20"/>
    </row>
    <row r="43" spans="1:12" s="115" customFormat="1" ht="20.149999999999999" customHeight="1" thickBot="1" x14ac:dyDescent="0.3">
      <c r="A43" s="134"/>
      <c r="B43" s="134"/>
      <c r="C43" s="134"/>
      <c r="D43" s="134"/>
      <c r="E43" s="134"/>
      <c r="F43" s="134"/>
      <c r="G43" s="134"/>
      <c r="H43" s="134"/>
      <c r="J43" s="20"/>
      <c r="L43" s="20"/>
    </row>
    <row r="44" spans="1:12" ht="20.149999999999999" customHeight="1" thickBot="1" x14ac:dyDescent="0.3">
      <c r="A44" s="200" t="s">
        <v>1</v>
      </c>
      <c r="B44" s="139" t="s">
        <v>12</v>
      </c>
      <c r="C44" s="348" t="s">
        <v>190</v>
      </c>
      <c r="D44" s="349"/>
      <c r="E44" s="353" t="s">
        <v>4</v>
      </c>
      <c r="F44" s="352" t="s">
        <v>191</v>
      </c>
      <c r="G44" s="352"/>
      <c r="H44" s="353" t="s">
        <v>4</v>
      </c>
      <c r="J44" s="20"/>
      <c r="L44" s="20"/>
    </row>
    <row r="45" spans="1:12" ht="20.149999999999999" customHeight="1" thickBot="1" x14ac:dyDescent="0.3">
      <c r="A45" s="201"/>
      <c r="B45" s="350"/>
      <c r="C45" s="34">
        <f t="shared" ref="C45:H45" si="12">+C13</f>
        <v>2017</v>
      </c>
      <c r="D45" s="34">
        <f t="shared" si="12"/>
        <v>2018</v>
      </c>
      <c r="E45" s="34" t="str">
        <f t="shared" si="12"/>
        <v>18/17</v>
      </c>
      <c r="F45" s="34">
        <f t="shared" si="12"/>
        <v>2017</v>
      </c>
      <c r="G45" s="34">
        <f t="shared" si="12"/>
        <v>2018</v>
      </c>
      <c r="H45" s="34" t="str">
        <f t="shared" si="12"/>
        <v>18/17</v>
      </c>
      <c r="J45" s="20"/>
      <c r="L45" s="20"/>
    </row>
    <row r="46" spans="1:12" ht="20.149999999999999" customHeight="1" x14ac:dyDescent="0.25">
      <c r="A46" s="45" t="s">
        <v>6</v>
      </c>
      <c r="B46" s="15" t="s">
        <v>64</v>
      </c>
      <c r="C46" s="357">
        <v>153430.25086999999</v>
      </c>
      <c r="D46" s="357">
        <v>127455.69945</v>
      </c>
      <c r="E46" s="51">
        <f t="shared" ref="E46:E80" si="13">+IF(C46=0,"X",D46/C46)</f>
        <v>0.83070775630805704</v>
      </c>
      <c r="F46" s="357">
        <v>124087.0431</v>
      </c>
      <c r="G46" s="357">
        <v>100956.52142999999</v>
      </c>
      <c r="H46" s="24">
        <f t="shared" ref="H46:H77" si="14">+IFERROR(IF(G46/F46&gt;0,G46/F46,"X"),"X")</f>
        <v>0.81359438429555098</v>
      </c>
      <c r="I46" s="19"/>
      <c r="J46" s="20"/>
      <c r="K46" s="19"/>
      <c r="L46" s="20"/>
    </row>
    <row r="47" spans="1:12" ht="20.149999999999999" customHeight="1" x14ac:dyDescent="0.25">
      <c r="A47" s="46" t="s">
        <v>8</v>
      </c>
      <c r="B47" s="15" t="s">
        <v>65</v>
      </c>
      <c r="C47" s="357">
        <v>55400.47105</v>
      </c>
      <c r="D47" s="357">
        <v>32374.172770000001</v>
      </c>
      <c r="E47" s="51">
        <f t="shared" ref="E47:E79" si="15">+IFERROR(IF(D47/C47&gt;0,D47/C47,"X"),"X")</f>
        <v>0.58436638094253168</v>
      </c>
      <c r="F47" s="357">
        <v>44124.335279999999</v>
      </c>
      <c r="G47" s="357">
        <v>24595.934809999999</v>
      </c>
      <c r="H47" s="51">
        <f t="shared" si="14"/>
        <v>0.55742335049177427</v>
      </c>
      <c r="I47" s="19"/>
      <c r="J47" s="20"/>
      <c r="K47" s="19"/>
      <c r="L47" s="20"/>
    </row>
    <row r="48" spans="1:12" ht="20.149999999999999" customHeight="1" x14ac:dyDescent="0.25">
      <c r="A48" s="46" t="s">
        <v>15</v>
      </c>
      <c r="B48" s="15" t="s">
        <v>66</v>
      </c>
      <c r="C48" s="357">
        <v>18563.918689999999</v>
      </c>
      <c r="D48" s="357">
        <v>64900.758379999999</v>
      </c>
      <c r="E48" s="51">
        <f t="shared" si="15"/>
        <v>3.496069955044605</v>
      </c>
      <c r="F48" s="357">
        <v>55455.630969999998</v>
      </c>
      <c r="G48" s="357">
        <v>44253.433010000001</v>
      </c>
      <c r="H48" s="51">
        <f t="shared" si="14"/>
        <v>0.79799710572114702</v>
      </c>
      <c r="I48" s="19"/>
      <c r="J48" s="20"/>
      <c r="K48" s="19"/>
      <c r="L48" s="20"/>
    </row>
    <row r="49" spans="1:12" ht="20.149999999999999" customHeight="1" x14ac:dyDescent="0.25">
      <c r="A49" s="46" t="s">
        <v>17</v>
      </c>
      <c r="B49" s="15" t="s">
        <v>67</v>
      </c>
      <c r="C49" s="357">
        <v>78208.573329999999</v>
      </c>
      <c r="D49" s="357">
        <v>87724.164510000002</v>
      </c>
      <c r="E49" s="51">
        <f t="shared" si="15"/>
        <v>1.1216694126339462</v>
      </c>
      <c r="F49" s="357">
        <v>60641.967790000002</v>
      </c>
      <c r="G49" s="357">
        <v>67612.296300000002</v>
      </c>
      <c r="H49" s="51">
        <f t="shared" si="14"/>
        <v>1.1149423207066413</v>
      </c>
      <c r="I49" s="19"/>
      <c r="J49" s="20"/>
      <c r="K49" s="19"/>
      <c r="L49" s="20"/>
    </row>
    <row r="50" spans="1:12" ht="20.149999999999999" customHeight="1" x14ac:dyDescent="0.25">
      <c r="A50" s="46" t="s">
        <v>19</v>
      </c>
      <c r="B50" s="15" t="s">
        <v>68</v>
      </c>
      <c r="C50" s="357">
        <v>34916.80444</v>
      </c>
      <c r="D50" s="357">
        <v>32264.242289999998</v>
      </c>
      <c r="E50" s="51">
        <f t="shared" si="15"/>
        <v>0.92403193268851147</v>
      </c>
      <c r="F50" s="357">
        <v>35337.04823</v>
      </c>
      <c r="G50" s="357">
        <v>24277.193289999999</v>
      </c>
      <c r="H50" s="51">
        <f t="shared" si="14"/>
        <v>0.68701814401660899</v>
      </c>
      <c r="I50" s="19"/>
      <c r="J50" s="20"/>
      <c r="K50" s="19"/>
      <c r="L50" s="20"/>
    </row>
    <row r="51" spans="1:12" ht="20.149999999999999" customHeight="1" x14ac:dyDescent="0.25">
      <c r="A51" s="46" t="s">
        <v>21</v>
      </c>
      <c r="B51" s="15" t="s">
        <v>69</v>
      </c>
      <c r="C51" s="357">
        <v>-5373.8240100000003</v>
      </c>
      <c r="D51" s="357">
        <v>-3991.9240199999999</v>
      </c>
      <c r="E51" s="51">
        <f t="shared" si="15"/>
        <v>0.7428460650314449</v>
      </c>
      <c r="F51" s="357">
        <v>-5373.8240100000003</v>
      </c>
      <c r="G51" s="357">
        <v>-3991.9240199999999</v>
      </c>
      <c r="H51" s="51">
        <f t="shared" si="14"/>
        <v>0.7428460650314449</v>
      </c>
      <c r="I51" s="19"/>
      <c r="J51" s="20"/>
      <c r="K51" s="19"/>
      <c r="L51" s="20"/>
    </row>
    <row r="52" spans="1:12" ht="20.149999999999999" customHeight="1" x14ac:dyDescent="0.25">
      <c r="A52" s="46" t="s">
        <v>23</v>
      </c>
      <c r="B52" s="15" t="s">
        <v>70</v>
      </c>
      <c r="C52" s="357">
        <v>2464.2373499999999</v>
      </c>
      <c r="D52" s="357">
        <v>1554.9727499999999</v>
      </c>
      <c r="E52" s="51">
        <f t="shared" si="15"/>
        <v>0.63101581915394633</v>
      </c>
      <c r="F52" s="357">
        <v>2308.5543499999999</v>
      </c>
      <c r="G52" s="357">
        <v>1118.9467500000001</v>
      </c>
      <c r="H52" s="51">
        <f t="shared" si="14"/>
        <v>0.48469586605141013</v>
      </c>
      <c r="I52" s="19"/>
      <c r="J52" s="20"/>
      <c r="K52" s="19"/>
      <c r="L52" s="20"/>
    </row>
    <row r="53" spans="1:12" ht="20.149999999999999" customHeight="1" x14ac:dyDescent="0.25">
      <c r="A53" s="46" t="s">
        <v>25</v>
      </c>
      <c r="B53" s="15" t="s">
        <v>71</v>
      </c>
      <c r="C53" s="357">
        <v>-421.34712000000002</v>
      </c>
      <c r="D53" s="357">
        <v>-1900.8987099999999</v>
      </c>
      <c r="E53" s="51">
        <f t="shared" si="15"/>
        <v>4.5114790626787711</v>
      </c>
      <c r="F53" s="357">
        <v>-404.48032000000001</v>
      </c>
      <c r="G53" s="357">
        <v>-1803.5104100000001</v>
      </c>
      <c r="H53" s="51">
        <f t="shared" si="14"/>
        <v>4.4588335224813909</v>
      </c>
      <c r="I53" s="19"/>
      <c r="J53" s="20"/>
      <c r="K53" s="19"/>
      <c r="L53" s="20"/>
    </row>
    <row r="54" spans="1:12" ht="20.149999999999999" customHeight="1" x14ac:dyDescent="0.25">
      <c r="A54" s="46" t="s">
        <v>27</v>
      </c>
      <c r="B54" s="15" t="s">
        <v>72</v>
      </c>
      <c r="C54" s="357">
        <v>244955.04788</v>
      </c>
      <c r="D54" s="357">
        <v>464630.48401999997</v>
      </c>
      <c r="E54" s="51">
        <f t="shared" si="15"/>
        <v>1.8967989761436386</v>
      </c>
      <c r="F54" s="357">
        <v>190720.06562000001</v>
      </c>
      <c r="G54" s="357">
        <v>363128.12633</v>
      </c>
      <c r="H54" s="51">
        <f t="shared" si="14"/>
        <v>1.9039849066197065</v>
      </c>
      <c r="I54" s="19"/>
      <c r="J54" s="20"/>
      <c r="K54" s="19"/>
      <c r="L54" s="20"/>
    </row>
    <row r="55" spans="1:12" ht="20.149999999999999" customHeight="1" x14ac:dyDescent="0.25">
      <c r="A55" s="46" t="s">
        <v>29</v>
      </c>
      <c r="B55" s="15" t="s">
        <v>73</v>
      </c>
      <c r="C55" s="357">
        <v>1854.00658</v>
      </c>
      <c r="D55" s="357">
        <v>3391.05348</v>
      </c>
      <c r="E55" s="51">
        <f t="shared" si="15"/>
        <v>1.8290406930486731</v>
      </c>
      <c r="F55" s="357">
        <v>1283.365</v>
      </c>
      <c r="G55" s="357">
        <v>232.43523999999999</v>
      </c>
      <c r="H55" s="51">
        <f t="shared" si="14"/>
        <v>0.18111389978688838</v>
      </c>
      <c r="I55" s="19"/>
      <c r="J55" s="20"/>
      <c r="K55" s="19"/>
      <c r="L55" s="20"/>
    </row>
    <row r="56" spans="1:12" ht="20.149999999999999" customHeight="1" x14ac:dyDescent="0.25">
      <c r="A56" s="46" t="s">
        <v>31</v>
      </c>
      <c r="B56" s="15" t="s">
        <v>74</v>
      </c>
      <c r="C56" s="357">
        <v>68239.616580000002</v>
      </c>
      <c r="D56" s="357">
        <v>119293.36692</v>
      </c>
      <c r="E56" s="51">
        <f t="shared" si="15"/>
        <v>1.7481541207100375</v>
      </c>
      <c r="F56" s="357">
        <v>53057.20897</v>
      </c>
      <c r="G56" s="357">
        <v>93893.548680000007</v>
      </c>
      <c r="H56" s="51">
        <f t="shared" si="14"/>
        <v>1.7696661867964067</v>
      </c>
      <c r="I56" s="19"/>
      <c r="J56" s="20"/>
      <c r="K56" s="19"/>
      <c r="L56" s="20"/>
    </row>
    <row r="57" spans="1:12" ht="20.149999999999999" customHeight="1" x14ac:dyDescent="0.25">
      <c r="A57" s="46" t="s">
        <v>33</v>
      </c>
      <c r="B57" s="15" t="s">
        <v>75</v>
      </c>
      <c r="C57" s="357">
        <v>9110.8418700000002</v>
      </c>
      <c r="D57" s="357">
        <v>43234.090230000002</v>
      </c>
      <c r="E57" s="51">
        <f t="shared" si="15"/>
        <v>4.74534525424707</v>
      </c>
      <c r="F57" s="357">
        <v>4651.1225999999997</v>
      </c>
      <c r="G57" s="357">
        <v>36522.351649999997</v>
      </c>
      <c r="H57" s="51">
        <f t="shared" si="14"/>
        <v>7.8523734571090431</v>
      </c>
      <c r="I57" s="19"/>
      <c r="J57" s="20"/>
      <c r="K57" s="19"/>
      <c r="L57" s="20"/>
    </row>
    <row r="58" spans="1:12" ht="20.149999999999999" customHeight="1" x14ac:dyDescent="0.25">
      <c r="A58" s="46" t="s">
        <v>35</v>
      </c>
      <c r="B58" s="15" t="s">
        <v>76</v>
      </c>
      <c r="C58" s="357">
        <v>-7387.9790800000001</v>
      </c>
      <c r="D58" s="357">
        <v>14876.90115</v>
      </c>
      <c r="E58" s="51" t="str">
        <f t="shared" si="15"/>
        <v>X</v>
      </c>
      <c r="F58" s="357">
        <v>-6187.9912199999999</v>
      </c>
      <c r="G58" s="357">
        <v>16502.17283</v>
      </c>
      <c r="H58" s="51" t="str">
        <f t="shared" si="14"/>
        <v>X</v>
      </c>
      <c r="I58" s="19"/>
      <c r="J58" s="20"/>
      <c r="K58" s="19"/>
      <c r="L58" s="20"/>
    </row>
    <row r="59" spans="1:12" ht="20.149999999999999" customHeight="1" x14ac:dyDescent="0.25">
      <c r="A59" s="46" t="s">
        <v>37</v>
      </c>
      <c r="B59" s="15" t="s">
        <v>77</v>
      </c>
      <c r="C59" s="357">
        <v>8181.0503600000002</v>
      </c>
      <c r="D59" s="357">
        <v>8406.6872100000001</v>
      </c>
      <c r="E59" s="51">
        <f t="shared" si="15"/>
        <v>1.0275804255041892</v>
      </c>
      <c r="F59" s="357">
        <v>6524.9930100000001</v>
      </c>
      <c r="G59" s="357">
        <v>6732.7443300000004</v>
      </c>
      <c r="H59" s="51">
        <f t="shared" si="14"/>
        <v>1.0318393168669464</v>
      </c>
      <c r="I59" s="19"/>
      <c r="J59" s="20"/>
      <c r="K59" s="19"/>
      <c r="L59" s="20"/>
    </row>
    <row r="60" spans="1:12" ht="20.149999999999999" customHeight="1" x14ac:dyDescent="0.25">
      <c r="A60" s="46" t="s">
        <v>39</v>
      </c>
      <c r="B60" s="15" t="s">
        <v>78</v>
      </c>
      <c r="C60" s="357">
        <v>50546.590279999997</v>
      </c>
      <c r="D60" s="357">
        <v>65288.679409999997</v>
      </c>
      <c r="E60" s="51">
        <f t="shared" si="15"/>
        <v>1.2916534834167255</v>
      </c>
      <c r="F60" s="357">
        <v>38469.694280000003</v>
      </c>
      <c r="G60" s="357">
        <v>51023.440979999999</v>
      </c>
      <c r="H60" s="51">
        <f t="shared" si="14"/>
        <v>1.3263282158841214</v>
      </c>
      <c r="I60" s="19"/>
      <c r="J60" s="20"/>
      <c r="K60" s="19"/>
      <c r="L60" s="20"/>
    </row>
    <row r="61" spans="1:12" ht="20.149999999999999" customHeight="1" x14ac:dyDescent="0.25">
      <c r="A61" s="46" t="s">
        <v>41</v>
      </c>
      <c r="B61" s="15" t="s">
        <v>79</v>
      </c>
      <c r="C61" s="357">
        <v>991.42823999999996</v>
      </c>
      <c r="D61" s="357">
        <v>960.09001000000001</v>
      </c>
      <c r="E61" s="51">
        <f t="shared" si="15"/>
        <v>0.96839082372719187</v>
      </c>
      <c r="F61" s="357">
        <v>-270.42275999999998</v>
      </c>
      <c r="G61" s="357">
        <v>976.27500999999995</v>
      </c>
      <c r="H61" s="51" t="str">
        <f t="shared" si="14"/>
        <v>X</v>
      </c>
      <c r="I61" s="19"/>
      <c r="J61" s="20"/>
      <c r="K61" s="19"/>
      <c r="L61" s="20"/>
    </row>
    <row r="62" spans="1:12" ht="20.149999999999999" customHeight="1" x14ac:dyDescent="0.25">
      <c r="A62" s="46" t="s">
        <v>43</v>
      </c>
      <c r="B62" s="15" t="s">
        <v>80</v>
      </c>
      <c r="C62" s="357">
        <v>14986.28844</v>
      </c>
      <c r="D62" s="357">
        <v>48706.727550000003</v>
      </c>
      <c r="E62" s="51">
        <f t="shared" si="15"/>
        <v>3.2500860866921899</v>
      </c>
      <c r="F62" s="357">
        <v>11207.21603</v>
      </c>
      <c r="G62" s="357">
        <v>30341.727220000001</v>
      </c>
      <c r="H62" s="51">
        <f t="shared" si="14"/>
        <v>2.7073384807413232</v>
      </c>
      <c r="I62" s="19"/>
      <c r="J62" s="20"/>
      <c r="K62" s="19"/>
      <c r="L62" s="20"/>
    </row>
    <row r="63" spans="1:12" ht="20.149999999999999" customHeight="1" x14ac:dyDescent="0.25">
      <c r="A63" s="46" t="s">
        <v>45</v>
      </c>
      <c r="B63" s="15" t="s">
        <v>81</v>
      </c>
      <c r="C63" s="357">
        <v>-1017.1897300000001</v>
      </c>
      <c r="D63" s="357">
        <v>-1436.6964800000001</v>
      </c>
      <c r="E63" s="51">
        <f t="shared" si="15"/>
        <v>1.4124174061411336</v>
      </c>
      <c r="F63" s="357">
        <v>-1018.64334</v>
      </c>
      <c r="G63" s="357">
        <v>-1470.7367300000001</v>
      </c>
      <c r="H63" s="51">
        <f t="shared" si="14"/>
        <v>1.4438191192611147</v>
      </c>
      <c r="I63" s="19"/>
      <c r="J63" s="20"/>
      <c r="K63" s="19"/>
      <c r="L63" s="20"/>
    </row>
    <row r="64" spans="1:12" ht="20.149999999999999" customHeight="1" x14ac:dyDescent="0.25">
      <c r="A64" s="46" t="s">
        <v>47</v>
      </c>
      <c r="B64" s="15" t="s">
        <v>82</v>
      </c>
      <c r="C64" s="357">
        <v>-5489.5489600000001</v>
      </c>
      <c r="D64" s="357">
        <v>-16661.197339999999</v>
      </c>
      <c r="E64" s="51">
        <f t="shared" si="15"/>
        <v>3.0350758252459413</v>
      </c>
      <c r="F64" s="357">
        <v>-4811.6369699999996</v>
      </c>
      <c r="G64" s="357">
        <v>-17180.112529999999</v>
      </c>
      <c r="H64" s="51">
        <f t="shared" si="14"/>
        <v>3.570533819803118</v>
      </c>
      <c r="I64" s="19"/>
      <c r="J64" s="20"/>
      <c r="K64" s="19"/>
      <c r="L64" s="20"/>
    </row>
    <row r="65" spans="1:12" ht="20.149999999999999" customHeight="1" x14ac:dyDescent="0.25">
      <c r="A65" s="46" t="s">
        <v>49</v>
      </c>
      <c r="B65" s="15" t="s">
        <v>83</v>
      </c>
      <c r="C65" s="357">
        <v>1522.6077499999999</v>
      </c>
      <c r="D65" s="357">
        <v>-335.91649000000001</v>
      </c>
      <c r="E65" s="51" t="str">
        <f t="shared" si="15"/>
        <v>X</v>
      </c>
      <c r="F65" s="357">
        <v>1522.6077499999999</v>
      </c>
      <c r="G65" s="357">
        <v>-335.91649000000001</v>
      </c>
      <c r="H65" s="51" t="str">
        <f t="shared" si="14"/>
        <v>X</v>
      </c>
      <c r="I65" s="19"/>
      <c r="J65" s="20"/>
      <c r="K65" s="19"/>
      <c r="L65" s="20"/>
    </row>
    <row r="66" spans="1:12" ht="20.149999999999999" customHeight="1" x14ac:dyDescent="0.25">
      <c r="A66" s="46" t="s">
        <v>51</v>
      </c>
      <c r="B66" s="15" t="s">
        <v>85</v>
      </c>
      <c r="C66" s="357">
        <v>12661.966829999999</v>
      </c>
      <c r="D66" s="357">
        <v>44148.037320000003</v>
      </c>
      <c r="E66" s="51">
        <f t="shared" si="15"/>
        <v>3.4866650586542409</v>
      </c>
      <c r="F66" s="357">
        <v>9032.3222900000001</v>
      </c>
      <c r="G66" s="357">
        <v>35211.045890000001</v>
      </c>
      <c r="H66" s="51">
        <f t="shared" si="14"/>
        <v>3.8983380751352708</v>
      </c>
      <c r="I66" s="19"/>
      <c r="J66" s="20"/>
      <c r="K66" s="19"/>
      <c r="L66" s="20"/>
    </row>
    <row r="67" spans="1:12" ht="20.149999999999999" customHeight="1" x14ac:dyDescent="0.25">
      <c r="A67" s="46" t="s">
        <v>53</v>
      </c>
      <c r="B67" s="15" t="s">
        <v>86</v>
      </c>
      <c r="C67" s="357">
        <v>4668.7848400000003</v>
      </c>
      <c r="D67" s="357">
        <v>9673.0729499999998</v>
      </c>
      <c r="E67" s="51">
        <f t="shared" si="15"/>
        <v>2.0718609405868444</v>
      </c>
      <c r="F67" s="357">
        <v>3602.4663799999998</v>
      </c>
      <c r="G67" s="357">
        <v>7736.7358999999997</v>
      </c>
      <c r="H67" s="51">
        <f t="shared" si="14"/>
        <v>2.1476219578210194</v>
      </c>
      <c r="I67" s="19"/>
      <c r="J67" s="20"/>
      <c r="K67" s="19"/>
      <c r="L67" s="20"/>
    </row>
    <row r="68" spans="1:12" ht="20.149999999999999" customHeight="1" x14ac:dyDescent="0.25">
      <c r="A68" s="46" t="s">
        <v>55</v>
      </c>
      <c r="B68" s="15" t="s">
        <v>87</v>
      </c>
      <c r="C68" s="357">
        <v>211.27011999999999</v>
      </c>
      <c r="D68" s="357">
        <v>3398.0374299999999</v>
      </c>
      <c r="E68" s="51">
        <f t="shared" si="15"/>
        <v>16.083852416044447</v>
      </c>
      <c r="F68" s="357">
        <v>164.90610000000001</v>
      </c>
      <c r="G68" s="357">
        <v>2723.5021099999999</v>
      </c>
      <c r="H68" s="51">
        <f t="shared" si="14"/>
        <v>16.515472199027201</v>
      </c>
      <c r="I68" s="19"/>
      <c r="J68" s="20"/>
      <c r="K68" s="19"/>
      <c r="L68" s="20"/>
    </row>
    <row r="69" spans="1:12" ht="20.149999999999999" customHeight="1" x14ac:dyDescent="0.25">
      <c r="A69" s="46" t="s">
        <v>57</v>
      </c>
      <c r="B69" s="15" t="s">
        <v>88</v>
      </c>
      <c r="C69" s="357">
        <v>1659.50784</v>
      </c>
      <c r="D69" s="357">
        <v>21330.201509999999</v>
      </c>
      <c r="E69" s="51">
        <f t="shared" si="15"/>
        <v>12.853329761913026</v>
      </c>
      <c r="F69" s="357">
        <v>643.26738</v>
      </c>
      <c r="G69" s="357">
        <v>17036.869719999999</v>
      </c>
      <c r="H69" s="51">
        <f t="shared" si="14"/>
        <v>26.48489609406278</v>
      </c>
      <c r="I69" s="19"/>
      <c r="J69" s="20"/>
      <c r="K69" s="19"/>
      <c r="L69" s="20"/>
    </row>
    <row r="70" spans="1:12" ht="20.149999999999999" customHeight="1" x14ac:dyDescent="0.25">
      <c r="A70" s="46" t="s">
        <v>59</v>
      </c>
      <c r="B70" s="15" t="s">
        <v>89</v>
      </c>
      <c r="C70" s="357">
        <v>2745558.4339999999</v>
      </c>
      <c r="D70" s="357">
        <v>2913697.5623599999</v>
      </c>
      <c r="E70" s="51">
        <f t="shared" si="15"/>
        <v>1.0612404115235086</v>
      </c>
      <c r="F70" s="357">
        <v>2459028.9172299998</v>
      </c>
      <c r="G70" s="357">
        <v>2616080.3886799999</v>
      </c>
      <c r="H70" s="51">
        <f t="shared" si="14"/>
        <v>1.0638672731132062</v>
      </c>
      <c r="I70" s="19"/>
      <c r="J70" s="20"/>
      <c r="K70" s="19"/>
      <c r="L70" s="20"/>
    </row>
    <row r="71" spans="1:12" ht="20.149999999999999" customHeight="1" x14ac:dyDescent="0.25">
      <c r="A71" s="46" t="s">
        <v>61</v>
      </c>
      <c r="B71" s="15" t="s">
        <v>90</v>
      </c>
      <c r="C71" s="357">
        <v>3513.38706</v>
      </c>
      <c r="D71" s="357">
        <v>13618.53729</v>
      </c>
      <c r="E71" s="51">
        <f t="shared" si="15"/>
        <v>3.8761847349662637</v>
      </c>
      <c r="F71" s="357">
        <v>2333.9060599999998</v>
      </c>
      <c r="G71" s="357">
        <v>10212.3665</v>
      </c>
      <c r="H71" s="51">
        <f t="shared" si="14"/>
        <v>4.3756544768558516</v>
      </c>
      <c r="I71" s="19"/>
      <c r="J71" s="20"/>
      <c r="K71" s="19"/>
      <c r="L71" s="20"/>
    </row>
    <row r="72" spans="1:12" ht="20.149999999999999" customHeight="1" x14ac:dyDescent="0.25">
      <c r="A72" s="46" t="s">
        <v>91</v>
      </c>
      <c r="B72" s="15" t="s">
        <v>92</v>
      </c>
      <c r="C72" s="357">
        <v>23345.10067</v>
      </c>
      <c r="D72" s="357">
        <v>36667.241739999998</v>
      </c>
      <c r="E72" s="51">
        <f t="shared" si="15"/>
        <v>1.5706611103682167</v>
      </c>
      <c r="F72" s="357">
        <v>17561.704669999999</v>
      </c>
      <c r="G72" s="357">
        <v>28441.687740000001</v>
      </c>
      <c r="H72" s="51">
        <f t="shared" si="14"/>
        <v>1.6195288711685187</v>
      </c>
      <c r="I72" s="19"/>
      <c r="J72" s="20"/>
      <c r="K72" s="19"/>
      <c r="L72" s="20"/>
    </row>
    <row r="73" spans="1:12" ht="20.149999999999999" customHeight="1" x14ac:dyDescent="0.25">
      <c r="A73" s="46" t="s">
        <v>93</v>
      </c>
      <c r="B73" s="15" t="s">
        <v>94</v>
      </c>
      <c r="C73" s="357">
        <v>90413.319000000003</v>
      </c>
      <c r="D73" s="357">
        <v>86321.71398</v>
      </c>
      <c r="E73" s="51">
        <f t="shared" si="15"/>
        <v>0.95474555004445749</v>
      </c>
      <c r="F73" s="357">
        <v>72775.327000000005</v>
      </c>
      <c r="G73" s="357">
        <v>68425.481530000005</v>
      </c>
      <c r="H73" s="51">
        <f t="shared" si="14"/>
        <v>0.94022911817352606</v>
      </c>
      <c r="I73" s="19"/>
      <c r="J73" s="20"/>
      <c r="K73" s="19"/>
      <c r="L73" s="20"/>
    </row>
    <row r="74" spans="1:12" ht="20.149999999999999" customHeight="1" x14ac:dyDescent="0.25">
      <c r="A74" s="46" t="s">
        <v>95</v>
      </c>
      <c r="B74" s="15" t="s">
        <v>96</v>
      </c>
      <c r="C74" s="357">
        <v>-1378.4689800000001</v>
      </c>
      <c r="D74" s="357">
        <v>1464.0451399999999</v>
      </c>
      <c r="E74" s="51" t="str">
        <f t="shared" si="15"/>
        <v>X</v>
      </c>
      <c r="F74" s="357">
        <v>-1378.4689800000001</v>
      </c>
      <c r="G74" s="357">
        <v>1464.0451399999999</v>
      </c>
      <c r="H74" s="51" t="str">
        <f t="shared" si="14"/>
        <v>X</v>
      </c>
      <c r="I74" s="19"/>
      <c r="J74" s="20"/>
      <c r="K74" s="19"/>
      <c r="L74" s="20"/>
    </row>
    <row r="75" spans="1:12" ht="20.149999999999999" customHeight="1" x14ac:dyDescent="0.25">
      <c r="A75" s="46" t="s">
        <v>97</v>
      </c>
      <c r="B75" s="15" t="s">
        <v>98</v>
      </c>
      <c r="C75" s="357">
        <v>42238.117890000001</v>
      </c>
      <c r="D75" s="357">
        <v>23912.53181</v>
      </c>
      <c r="E75" s="51">
        <f t="shared" si="15"/>
        <v>0.56613630068164955</v>
      </c>
      <c r="F75" s="357">
        <v>25840.80789</v>
      </c>
      <c r="G75" s="357">
        <v>26373.025809999999</v>
      </c>
      <c r="H75" s="51">
        <f t="shared" si="14"/>
        <v>1.020596024794022</v>
      </c>
      <c r="I75" s="19"/>
      <c r="J75" s="20"/>
      <c r="K75" s="19"/>
      <c r="L75" s="20"/>
    </row>
    <row r="76" spans="1:12" ht="20.149999999999999" customHeight="1" x14ac:dyDescent="0.25">
      <c r="A76" s="46" t="s">
        <v>99</v>
      </c>
      <c r="B76" s="15" t="s">
        <v>100</v>
      </c>
      <c r="C76" s="357">
        <v>-55597.958870000002</v>
      </c>
      <c r="D76" s="357">
        <v>-5562.5660699999999</v>
      </c>
      <c r="E76" s="51">
        <f t="shared" si="15"/>
        <v>0.10004982526438563</v>
      </c>
      <c r="F76" s="357">
        <v>-55597.958870000002</v>
      </c>
      <c r="G76" s="357">
        <v>-5562.5660699999999</v>
      </c>
      <c r="H76" s="51">
        <f t="shared" si="14"/>
        <v>0.10004982526438563</v>
      </c>
      <c r="I76" s="19"/>
      <c r="J76" s="20"/>
      <c r="K76" s="19"/>
      <c r="L76" s="20"/>
    </row>
    <row r="77" spans="1:12" ht="20.149999999999999" customHeight="1" x14ac:dyDescent="0.25">
      <c r="A77" s="46" t="s">
        <v>101</v>
      </c>
      <c r="B77" s="15" t="s">
        <v>102</v>
      </c>
      <c r="C77" s="357">
        <v>38609.392269999997</v>
      </c>
      <c r="D77" s="357">
        <v>49525.186029999997</v>
      </c>
      <c r="E77" s="51">
        <f t="shared" si="15"/>
        <v>1.2827237912387892</v>
      </c>
      <c r="F77" s="357">
        <v>31159.734570000001</v>
      </c>
      <c r="G77" s="357">
        <v>35721.119129999999</v>
      </c>
      <c r="H77" s="51">
        <f t="shared" si="14"/>
        <v>1.146387144272776</v>
      </c>
      <c r="I77" s="19"/>
      <c r="J77" s="20"/>
      <c r="K77" s="19"/>
      <c r="L77" s="20"/>
    </row>
    <row r="78" spans="1:12" ht="20.149999999999999" customHeight="1" x14ac:dyDescent="0.25">
      <c r="A78" s="46" t="s">
        <v>103</v>
      </c>
      <c r="B78" s="15" t="s">
        <v>104</v>
      </c>
      <c r="C78" s="357">
        <v>415421.74128000002</v>
      </c>
      <c r="D78" s="357">
        <v>591837.13445999997</v>
      </c>
      <c r="E78" s="51">
        <f t="shared" si="15"/>
        <v>1.4246657689037356</v>
      </c>
      <c r="F78" s="357">
        <v>327650.20736</v>
      </c>
      <c r="G78" s="357">
        <v>468494.17671000003</v>
      </c>
      <c r="H78" s="51">
        <f t="shared" ref="H78" si="16">+IFERROR(IF(G78/F78&gt;0,G78/F78,"X"),"X")</f>
        <v>1.4298607667146999</v>
      </c>
      <c r="I78" s="19"/>
      <c r="J78" s="20"/>
      <c r="K78" s="19"/>
      <c r="L78" s="20"/>
    </row>
    <row r="79" spans="1:12" ht="20.149999999999999" customHeight="1" thickBot="1" x14ac:dyDescent="0.3">
      <c r="A79" s="46" t="s">
        <v>105</v>
      </c>
      <c r="B79" s="15" t="s">
        <v>106</v>
      </c>
      <c r="C79" s="357">
        <v>1023.31571</v>
      </c>
      <c r="D79" s="357">
        <v>3187.08016</v>
      </c>
      <c r="E79" s="51">
        <f t="shared" si="15"/>
        <v>3.114464215544976</v>
      </c>
      <c r="F79" s="357">
        <v>1080.8117099999999</v>
      </c>
      <c r="G79" s="357">
        <v>2973.8801600000002</v>
      </c>
      <c r="H79" s="51">
        <f t="shared" ref="H79:H80" si="17">+IF(F79=0,"X",G79/F79)</f>
        <v>2.7515247406044483</v>
      </c>
      <c r="I79" s="19"/>
      <c r="J79" s="20"/>
      <c r="K79" s="19"/>
      <c r="L79" s="20"/>
    </row>
    <row r="80" spans="1:12" s="115" customFormat="1" ht="20.149999999999999" customHeight="1" thickBot="1" x14ac:dyDescent="0.3">
      <c r="A80" s="25"/>
      <c r="B80" s="152" t="s">
        <v>10</v>
      </c>
      <c r="C80" s="358">
        <f>SUM(C46:C79)</f>
        <v>4046029.7544700005</v>
      </c>
      <c r="D80" s="358">
        <v>4883953.2732000006</v>
      </c>
      <c r="E80" s="28">
        <f t="shared" si="13"/>
        <v>1.2070977154343152</v>
      </c>
      <c r="F80" s="358">
        <f>SUM(F46:F79)</f>
        <v>3505221.8051499994</v>
      </c>
      <c r="G80" s="358">
        <f>SUM(G46:G79)</f>
        <v>4152716.7066299999</v>
      </c>
      <c r="H80" s="28">
        <f t="shared" si="17"/>
        <v>1.1847229469269756</v>
      </c>
      <c r="I80" s="19"/>
      <c r="J80" s="20"/>
      <c r="K80" s="19"/>
      <c r="L80" s="20"/>
    </row>
    <row r="81" spans="2:8" ht="20.149999999999999" customHeight="1" x14ac:dyDescent="0.25">
      <c r="B81" s="250"/>
      <c r="C81" s="250"/>
      <c r="D81" s="250"/>
      <c r="E81" s="250"/>
      <c r="F81" s="250"/>
      <c r="G81" s="250"/>
      <c r="H81" s="250"/>
    </row>
    <row r="82" spans="2:8" ht="20.149999999999999" customHeight="1" x14ac:dyDescent="0.25">
      <c r="B82" s="250"/>
      <c r="C82" s="250"/>
      <c r="D82" s="250"/>
      <c r="E82" s="250"/>
      <c r="F82" s="250"/>
      <c r="G82" s="250"/>
      <c r="H82" s="250"/>
    </row>
    <row r="83" spans="2:8" ht="20.149999999999999" customHeight="1" x14ac:dyDescent="0.25"/>
    <row r="84" spans="2:8" ht="20.149999999999999" customHeight="1" x14ac:dyDescent="0.25">
      <c r="B84" s="128"/>
      <c r="C84" s="30"/>
      <c r="D84" s="30"/>
      <c r="E84" s="128"/>
    </row>
    <row r="85" spans="2:8" ht="20.149999999999999" customHeight="1" x14ac:dyDescent="0.25">
      <c r="B85" s="53"/>
      <c r="C85" s="36"/>
      <c r="D85" s="36"/>
    </row>
    <row r="86" spans="2:8" ht="20.149999999999999" customHeight="1" x14ac:dyDescent="0.25">
      <c r="B86" s="53"/>
      <c r="C86" s="36"/>
      <c r="D86" s="36"/>
    </row>
    <row r="87" spans="2:8" ht="20.149999999999999" customHeight="1" x14ac:dyDescent="0.25">
      <c r="B87" s="115"/>
      <c r="C87" s="36"/>
      <c r="D87" s="36"/>
    </row>
    <row r="88" spans="2:8" ht="20.149999999999999" customHeight="1" x14ac:dyDescent="0.25"/>
    <row r="89" spans="2:8" ht="20.149999999999999" customHeight="1" x14ac:dyDescent="0.25"/>
    <row r="90" spans="2:8" ht="20.149999999999999" customHeight="1" x14ac:dyDescent="0.25"/>
    <row r="91" spans="2:8" ht="20.149999999999999" customHeight="1" x14ac:dyDescent="0.25"/>
    <row r="92" spans="2:8" ht="20.149999999999999" customHeight="1" x14ac:dyDescent="0.25"/>
    <row r="93" spans="2:8" ht="20.149999999999999" customHeight="1" x14ac:dyDescent="0.25"/>
    <row r="94" spans="2:8" ht="20.149999999999999" customHeight="1" x14ac:dyDescent="0.25"/>
    <row r="95" spans="2:8" ht="20.149999999999999" customHeight="1" x14ac:dyDescent="0.25"/>
    <row r="96" spans="2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spans="2:4" ht="20.149999999999999" customHeight="1" x14ac:dyDescent="0.25"/>
    <row r="114" spans="2:4" ht="20.149999999999999" customHeight="1" x14ac:dyDescent="0.25"/>
    <row r="115" spans="2:4" ht="20.149999999999999" customHeight="1" x14ac:dyDescent="0.25"/>
    <row r="116" spans="2:4" ht="20.149999999999999" customHeight="1" x14ac:dyDescent="0.25"/>
    <row r="117" spans="2:4" ht="20.149999999999999" customHeight="1" x14ac:dyDescent="0.25"/>
    <row r="118" spans="2:4" ht="20.149999999999999" customHeight="1" x14ac:dyDescent="0.25"/>
    <row r="119" spans="2:4" ht="20.149999999999999" customHeight="1" x14ac:dyDescent="0.25"/>
    <row r="120" spans="2:4" ht="20.149999999999999" customHeight="1" x14ac:dyDescent="0.25"/>
    <row r="121" spans="2:4" ht="20.149999999999999" customHeight="1" x14ac:dyDescent="0.25"/>
    <row r="122" spans="2:4" ht="20.149999999999999" customHeight="1" x14ac:dyDescent="0.25"/>
    <row r="123" spans="2:4" ht="20.149999999999999" customHeight="1" x14ac:dyDescent="0.25">
      <c r="B123" s="128"/>
      <c r="C123" s="30"/>
      <c r="D123" s="30"/>
    </row>
    <row r="124" spans="2:4" ht="20.149999999999999" customHeight="1" x14ac:dyDescent="0.25">
      <c r="B124" s="53"/>
      <c r="C124" s="36"/>
      <c r="D124" s="36"/>
    </row>
    <row r="125" spans="2:4" ht="20.149999999999999" customHeight="1" x14ac:dyDescent="0.25">
      <c r="B125" s="53"/>
      <c r="C125" s="36"/>
      <c r="D125" s="36"/>
    </row>
    <row r="126" spans="2:4" ht="20.149999999999999" customHeight="1" x14ac:dyDescent="0.25">
      <c r="B126" s="115"/>
      <c r="C126" s="36"/>
      <c r="D126" s="36"/>
    </row>
    <row r="127" spans="2:4" ht="20.149999999999999" customHeight="1" x14ac:dyDescent="0.25"/>
    <row r="128" spans="2:4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  <row r="2163" ht="20.149999999999999" customHeight="1" x14ac:dyDescent="0.25"/>
  </sheetData>
  <mergeCells count="3">
    <mergeCell ref="A2:H2"/>
    <mergeCell ref="A10:H10"/>
    <mergeCell ref="A42:H42"/>
  </mergeCells>
  <conditionalFormatting sqref="L47:L80 J6:J80 L6:L45">
    <cfRule type="cellIs" dxfId="6" priority="2" operator="notEqual">
      <formula>0</formula>
    </cfRule>
  </conditionalFormatting>
  <conditionalFormatting sqref="L46:L79">
    <cfRule type="cellIs" dxfId="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4F757-2B6D-455F-BFA4-B20247EF9145}">
  <dimension ref="A1:U191"/>
  <sheetViews>
    <sheetView view="pageBreakPreview" zoomScale="80" zoomScaleNormal="80" zoomScaleSheetLayoutView="80" workbookViewId="0">
      <selection sqref="A1:H1"/>
    </sheetView>
  </sheetViews>
  <sheetFormatPr defaultColWidth="9.1796875" defaultRowHeight="12.5" x14ac:dyDescent="0.25"/>
  <cols>
    <col min="1" max="1" width="4.453125" style="280" customWidth="1"/>
    <col min="2" max="2" width="35.7265625" style="280" bestFit="1" customWidth="1"/>
    <col min="3" max="3" width="14.453125" style="280" customWidth="1"/>
    <col min="4" max="4" width="14.54296875" style="280" customWidth="1"/>
    <col min="5" max="5" width="13.7265625" style="280" customWidth="1"/>
    <col min="6" max="6" width="13.1796875" style="280" customWidth="1"/>
    <col min="7" max="7" width="13.26953125" style="280" customWidth="1"/>
    <col min="8" max="8" width="13.453125" style="280" customWidth="1"/>
    <col min="9" max="9" width="11.1796875" style="280" bestFit="1" customWidth="1"/>
    <col min="10" max="11" width="9.1796875" style="280"/>
    <col min="12" max="12" width="10.81640625" style="280" bestFit="1" customWidth="1"/>
    <col min="13" max="16384" width="9.1796875" style="280"/>
  </cols>
  <sheetData>
    <row r="1" spans="1:11" s="273" customFormat="1" ht="20.149999999999999" customHeight="1" x14ac:dyDescent="0.25">
      <c r="A1" s="587" t="s">
        <v>194</v>
      </c>
      <c r="B1" s="587"/>
      <c r="C1" s="587"/>
      <c r="D1" s="587"/>
      <c r="E1" s="587"/>
      <c r="F1" s="587"/>
      <c r="G1" s="587"/>
      <c r="H1" s="587"/>
    </row>
    <row r="2" spans="1:11" s="273" customFormat="1" ht="20.149999999999999" customHeight="1" x14ac:dyDescent="0.25">
      <c r="A2" s="301"/>
      <c r="B2" s="301"/>
      <c r="C2" s="301"/>
      <c r="D2" s="301"/>
      <c r="E2" s="301"/>
      <c r="F2" s="301"/>
      <c r="G2" s="301"/>
      <c r="H2" s="301"/>
    </row>
    <row r="3" spans="1:11" s="273" customFormat="1" ht="20.149999999999999" customHeight="1" thickBot="1" x14ac:dyDescent="0.3">
      <c r="A3" s="376"/>
      <c r="B3" s="376"/>
      <c r="C3" s="376"/>
      <c r="D3" s="376"/>
      <c r="E3" s="376"/>
      <c r="F3" s="376"/>
      <c r="G3" s="376"/>
      <c r="H3" s="376"/>
    </row>
    <row r="4" spans="1:11" ht="27.75" customHeight="1" thickBot="1" x14ac:dyDescent="0.3">
      <c r="A4" s="375" t="s">
        <v>1</v>
      </c>
      <c r="B4" s="378" t="s">
        <v>2</v>
      </c>
      <c r="C4" s="591" t="s">
        <v>195</v>
      </c>
      <c r="D4" s="592"/>
      <c r="E4" s="378" t="s">
        <v>4</v>
      </c>
      <c r="F4" s="591" t="s">
        <v>196</v>
      </c>
      <c r="G4" s="593"/>
      <c r="H4" s="592"/>
    </row>
    <row r="5" spans="1:11" ht="20.149999999999999" customHeight="1" thickBot="1" x14ac:dyDescent="0.3">
      <c r="A5" s="393"/>
      <c r="B5" s="397"/>
      <c r="C5" s="34">
        <v>2017</v>
      </c>
      <c r="D5" s="34">
        <v>2018</v>
      </c>
      <c r="E5" s="34" t="s">
        <v>5</v>
      </c>
      <c r="F5" s="34">
        <v>2017</v>
      </c>
      <c r="G5" s="34">
        <v>2018</v>
      </c>
      <c r="H5" s="14" t="s">
        <v>197</v>
      </c>
    </row>
    <row r="6" spans="1:11" ht="20.149999999999999" customHeight="1" x14ac:dyDescent="0.25">
      <c r="A6" s="375" t="s">
        <v>6</v>
      </c>
      <c r="B6" s="377" t="s">
        <v>7</v>
      </c>
      <c r="C6" s="374">
        <f>+C40</f>
        <v>153391.62126000004</v>
      </c>
      <c r="D6" s="374">
        <f>+D40</f>
        <v>289701.20737999998</v>
      </c>
      <c r="E6" s="51">
        <f>+D6/C6</f>
        <v>1.888637756093301</v>
      </c>
      <c r="F6" s="392">
        <v>6.0000000000000001E-3</v>
      </c>
      <c r="G6" s="392">
        <v>1.2999999999999999E-2</v>
      </c>
      <c r="H6" s="368">
        <f>+(G6-F6)*100</f>
        <v>0.7</v>
      </c>
      <c r="I6" s="19"/>
      <c r="J6" s="20"/>
      <c r="K6" s="20"/>
    </row>
    <row r="7" spans="1:11" ht="20.149999999999999" customHeight="1" thickBot="1" x14ac:dyDescent="0.3">
      <c r="A7" s="372" t="s">
        <v>8</v>
      </c>
      <c r="B7" s="371" t="s">
        <v>9</v>
      </c>
      <c r="C7" s="370">
        <f>+C80</f>
        <v>7062584.9566499973</v>
      </c>
      <c r="D7" s="370">
        <f>+D80</f>
        <v>6947589.760470001</v>
      </c>
      <c r="E7" s="51">
        <f>+D7/C7</f>
        <v>0.98371769021033595</v>
      </c>
      <c r="F7" s="401">
        <v>0.187</v>
      </c>
      <c r="G7" s="401">
        <v>0.17199999999999999</v>
      </c>
      <c r="H7" s="368">
        <f>+(G7-F7)*100</f>
        <v>-1.5000000000000013</v>
      </c>
      <c r="I7" s="19"/>
      <c r="J7" s="20"/>
      <c r="K7" s="20"/>
    </row>
    <row r="8" spans="1:11" s="273" customFormat="1" ht="20.149999999999999" customHeight="1" thickBot="1" x14ac:dyDescent="0.3">
      <c r="A8" s="270"/>
      <c r="B8" s="367" t="s">
        <v>142</v>
      </c>
      <c r="C8" s="282">
        <f>SUM(C6:C7)</f>
        <v>7215976.5779099977</v>
      </c>
      <c r="D8" s="282">
        <f>SUM(D6:D7)</f>
        <v>7237290.9678500006</v>
      </c>
      <c r="E8" s="28">
        <f>+D8/C8</f>
        <v>1.0029537775947406</v>
      </c>
      <c r="F8" s="390">
        <v>0.11600000000000001</v>
      </c>
      <c r="G8" s="390">
        <v>0.11600000000000001</v>
      </c>
      <c r="H8" s="365">
        <f>+(G8-F8)*100</f>
        <v>0</v>
      </c>
      <c r="I8" s="19"/>
      <c r="J8" s="20"/>
      <c r="K8" s="20"/>
    </row>
    <row r="9" spans="1:11" ht="20.149999999999999" customHeight="1" x14ac:dyDescent="0.25">
      <c r="A9" s="389"/>
    </row>
    <row r="10" spans="1:11" s="273" customFormat="1" ht="20.149999999999999" customHeight="1" x14ac:dyDescent="0.25">
      <c r="A10" s="590" t="s">
        <v>198</v>
      </c>
      <c r="B10" s="590"/>
      <c r="C10" s="590"/>
      <c r="D10" s="590"/>
      <c r="E10" s="590"/>
      <c r="F10" s="590"/>
      <c r="G10" s="590"/>
      <c r="H10" s="590"/>
    </row>
    <row r="11" spans="1:11" s="273" customFormat="1" ht="20.149999999999999" customHeight="1" thickBot="1" x14ac:dyDescent="0.3">
      <c r="A11" s="376"/>
      <c r="B11" s="376"/>
      <c r="C11" s="376"/>
      <c r="D11" s="376"/>
      <c r="E11" s="376"/>
      <c r="F11" s="376"/>
      <c r="G11" s="376"/>
      <c r="H11" s="376"/>
    </row>
    <row r="12" spans="1:11" ht="30" customHeight="1" thickBot="1" x14ac:dyDescent="0.3">
      <c r="A12" s="375" t="s">
        <v>1</v>
      </c>
      <c r="B12" s="378" t="s">
        <v>12</v>
      </c>
      <c r="C12" s="400" t="s">
        <v>195</v>
      </c>
      <c r="D12" s="399"/>
      <c r="E12" s="378" t="s">
        <v>4</v>
      </c>
      <c r="F12" s="591" t="s">
        <v>196</v>
      </c>
      <c r="G12" s="593"/>
      <c r="H12" s="592"/>
    </row>
    <row r="13" spans="1:11" ht="20.149999999999999" customHeight="1" thickBot="1" x14ac:dyDescent="0.3">
      <c r="A13" s="393"/>
      <c r="B13" s="397"/>
      <c r="C13" s="34">
        <f>+C5</f>
        <v>2017</v>
      </c>
      <c r="D13" s="34">
        <f>+D5</f>
        <v>2018</v>
      </c>
      <c r="E13" s="34" t="str">
        <f>+E5</f>
        <v>18/17</v>
      </c>
      <c r="F13" s="34">
        <v>2017</v>
      </c>
      <c r="G13" s="34">
        <v>2018</v>
      </c>
      <c r="H13" s="14" t="s">
        <v>197</v>
      </c>
    </row>
    <row r="14" spans="1:11" ht="20.149999999999999" customHeight="1" x14ac:dyDescent="0.25">
      <c r="A14" s="45" t="s">
        <v>6</v>
      </c>
      <c r="B14" s="280" t="s">
        <v>13</v>
      </c>
      <c r="C14" s="289">
        <v>1887.4460899999999</v>
      </c>
      <c r="D14" s="289">
        <v>492.15021999999999</v>
      </c>
      <c r="E14" s="51">
        <f t="shared" ref="E14:E39" si="0">+IF(C14=0,"X",D14/C14)</f>
        <v>0.26074928582463514</v>
      </c>
      <c r="F14" s="395">
        <v>4.0000000000000001E-3</v>
      </c>
      <c r="G14" s="395">
        <v>1E-3</v>
      </c>
      <c r="H14" s="368">
        <f t="shared" ref="H14:H40" si="1">+(G14-F14)*100</f>
        <v>-0.3</v>
      </c>
      <c r="I14" s="19"/>
      <c r="J14" s="20"/>
      <c r="K14" s="20"/>
    </row>
    <row r="15" spans="1:11" ht="20.149999999999999" customHeight="1" x14ac:dyDescent="0.25">
      <c r="A15" s="46" t="s">
        <v>8</v>
      </c>
      <c r="B15" s="280" t="s">
        <v>14</v>
      </c>
      <c r="C15" s="289">
        <v>18350.876179999999</v>
      </c>
      <c r="D15" s="289">
        <v>21211.179950000002</v>
      </c>
      <c r="E15" s="51">
        <f t="shared" si="0"/>
        <v>1.1558674224567735</v>
      </c>
      <c r="F15" s="395">
        <v>3.1E-2</v>
      </c>
      <c r="G15" s="395">
        <v>3.5999999999999997E-2</v>
      </c>
      <c r="H15" s="368">
        <f t="shared" si="1"/>
        <v>0.49999999999999978</v>
      </c>
      <c r="I15" s="19"/>
      <c r="J15" s="20"/>
      <c r="K15" s="20"/>
    </row>
    <row r="16" spans="1:11" ht="20.149999999999999" customHeight="1" x14ac:dyDescent="0.25">
      <c r="A16" s="46" t="s">
        <v>15</v>
      </c>
      <c r="B16" s="280" t="s">
        <v>16</v>
      </c>
      <c r="C16" s="289">
        <v>12295.372890000001</v>
      </c>
      <c r="D16" s="289">
        <v>12213.41663</v>
      </c>
      <c r="E16" s="51">
        <f t="shared" si="0"/>
        <v>0.99333438190665557</v>
      </c>
      <c r="F16" s="395">
        <v>7.0000000000000001E-3</v>
      </c>
      <c r="G16" s="395">
        <v>6.0000000000000001E-3</v>
      </c>
      <c r="H16" s="368">
        <f t="shared" si="1"/>
        <v>-0.1</v>
      </c>
      <c r="I16" s="19"/>
      <c r="J16" s="20"/>
      <c r="K16" s="20"/>
    </row>
    <row r="17" spans="1:11" ht="20.149999999999999" customHeight="1" x14ac:dyDescent="0.25">
      <c r="A17" s="46" t="s">
        <v>17</v>
      </c>
      <c r="B17" s="280" t="s">
        <v>18</v>
      </c>
      <c r="C17" s="289">
        <v>9452.6767199999995</v>
      </c>
      <c r="D17" s="289">
        <v>20955.052</v>
      </c>
      <c r="E17" s="51">
        <f t="shared" si="0"/>
        <v>2.2168378990115301</v>
      </c>
      <c r="F17" s="395">
        <v>8.9999999999999993E-3</v>
      </c>
      <c r="G17" s="395">
        <v>2.9000000000000001E-2</v>
      </c>
      <c r="H17" s="368">
        <f t="shared" si="1"/>
        <v>2.0000000000000004</v>
      </c>
      <c r="I17" s="19"/>
      <c r="J17" s="20"/>
      <c r="K17" s="20"/>
    </row>
    <row r="18" spans="1:11" ht="20.149999999999999" customHeight="1" x14ac:dyDescent="0.25">
      <c r="A18" s="46" t="s">
        <v>19</v>
      </c>
      <c r="B18" s="280" t="s">
        <v>20</v>
      </c>
      <c r="C18" s="289">
        <v>406.61648000000002</v>
      </c>
      <c r="D18" s="289">
        <v>420.43178999999998</v>
      </c>
      <c r="E18" s="51">
        <f t="shared" si="0"/>
        <v>1.0339762667760046</v>
      </c>
      <c r="F18" s="395">
        <v>1E-3</v>
      </c>
      <c r="G18" s="395">
        <v>2E-3</v>
      </c>
      <c r="H18" s="368">
        <f t="shared" si="1"/>
        <v>0.1</v>
      </c>
      <c r="I18" s="19"/>
      <c r="J18" s="20"/>
      <c r="K18" s="20"/>
    </row>
    <row r="19" spans="1:11" ht="20.149999999999999" customHeight="1" x14ac:dyDescent="0.25">
      <c r="A19" s="46" t="s">
        <v>21</v>
      </c>
      <c r="B19" s="280" t="s">
        <v>22</v>
      </c>
      <c r="C19" s="289">
        <v>30138.223419999998</v>
      </c>
      <c r="D19" s="289">
        <v>30655.489809999999</v>
      </c>
      <c r="E19" s="51">
        <f t="shared" si="0"/>
        <v>1.0171631347605161</v>
      </c>
      <c r="F19" s="395">
        <v>3.5000000000000003E-2</v>
      </c>
      <c r="G19" s="395">
        <v>3.6999999999999998E-2</v>
      </c>
      <c r="H19" s="368">
        <f t="shared" si="1"/>
        <v>0.19999999999999948</v>
      </c>
      <c r="I19" s="19"/>
      <c r="J19" s="20"/>
      <c r="K19" s="20"/>
    </row>
    <row r="20" spans="1:11" ht="20.149999999999999" customHeight="1" x14ac:dyDescent="0.25">
      <c r="A20" s="46" t="s">
        <v>23</v>
      </c>
      <c r="B20" s="280" t="s">
        <v>24</v>
      </c>
      <c r="C20" s="289">
        <v>1486.8594700000001</v>
      </c>
      <c r="D20" s="289">
        <v>1563.62571</v>
      </c>
      <c r="E20" s="51">
        <f t="shared" si="0"/>
        <v>1.0516297885233228</v>
      </c>
      <c r="F20" s="395">
        <v>2.4E-2</v>
      </c>
      <c r="G20" s="395">
        <v>2.4E-2</v>
      </c>
      <c r="H20" s="368">
        <f t="shared" si="1"/>
        <v>0</v>
      </c>
      <c r="I20" s="19"/>
      <c r="J20" s="20"/>
      <c r="K20" s="20"/>
    </row>
    <row r="21" spans="1:11" ht="20.149999999999999" customHeight="1" x14ac:dyDescent="0.25">
      <c r="A21" s="46" t="s">
        <v>25</v>
      </c>
      <c r="B21" s="280" t="s">
        <v>26</v>
      </c>
      <c r="C21" s="289">
        <v>20419.253980000001</v>
      </c>
      <c r="D21" s="289">
        <v>21409.436369999999</v>
      </c>
      <c r="E21" s="51">
        <f t="shared" si="0"/>
        <v>1.0484925840566874</v>
      </c>
      <c r="F21" s="395">
        <v>4.9000000000000002E-2</v>
      </c>
      <c r="G21" s="395">
        <v>4.8000000000000001E-2</v>
      </c>
      <c r="H21" s="368">
        <f t="shared" si="1"/>
        <v>-0.10000000000000009</v>
      </c>
      <c r="I21" s="19"/>
      <c r="J21" s="20"/>
      <c r="K21" s="20"/>
    </row>
    <row r="22" spans="1:11" ht="20.149999999999999" customHeight="1" x14ac:dyDescent="0.25">
      <c r="A22" s="46" t="s">
        <v>27</v>
      </c>
      <c r="B22" s="280" t="s">
        <v>28</v>
      </c>
      <c r="C22" s="289">
        <v>288.14632999999998</v>
      </c>
      <c r="D22" s="289">
        <v>228.86827</v>
      </c>
      <c r="E22" s="51">
        <f t="shared" si="0"/>
        <v>0.79427792816240284</v>
      </c>
      <c r="F22" s="395">
        <v>0</v>
      </c>
      <c r="G22" s="395">
        <v>0</v>
      </c>
      <c r="H22" s="368">
        <f t="shared" si="1"/>
        <v>0</v>
      </c>
      <c r="I22" s="19"/>
      <c r="J22" s="20"/>
      <c r="K22" s="20"/>
    </row>
    <row r="23" spans="1:11" ht="20.149999999999999" customHeight="1" x14ac:dyDescent="0.25">
      <c r="A23" s="46" t="s">
        <v>29</v>
      </c>
      <c r="B23" s="280" t="s">
        <v>30</v>
      </c>
      <c r="C23" s="289">
        <v>84120.872140000007</v>
      </c>
      <c r="D23" s="289">
        <v>131179.32639</v>
      </c>
      <c r="E23" s="51">
        <f t="shared" si="0"/>
        <v>1.5594147213747609</v>
      </c>
      <c r="F23" s="395">
        <v>8.5999999999999993E-2</v>
      </c>
      <c r="G23" s="395">
        <v>0.14099999999999999</v>
      </c>
      <c r="H23" s="368">
        <f t="shared" si="1"/>
        <v>5.4999999999999991</v>
      </c>
      <c r="I23" s="19"/>
      <c r="J23" s="20"/>
      <c r="K23" s="20"/>
    </row>
    <row r="24" spans="1:11" ht="20.149999999999999" customHeight="1" x14ac:dyDescent="0.25">
      <c r="A24" s="46" t="s">
        <v>31</v>
      </c>
      <c r="B24" s="280" t="s">
        <v>32</v>
      </c>
      <c r="C24" s="289">
        <v>1529.92723</v>
      </c>
      <c r="D24" s="289">
        <v>1041.6140499999999</v>
      </c>
      <c r="E24" s="51">
        <f t="shared" si="0"/>
        <v>0.6808258782347445</v>
      </c>
      <c r="F24" s="395">
        <v>0.11700000000000001</v>
      </c>
      <c r="G24" s="395">
        <v>8.8999999999999996E-2</v>
      </c>
      <c r="H24" s="368">
        <f t="shared" si="1"/>
        <v>-2.8000000000000012</v>
      </c>
      <c r="I24" s="19"/>
      <c r="J24" s="20"/>
      <c r="K24" s="20"/>
    </row>
    <row r="25" spans="1:11" ht="20.149999999999999" customHeight="1" x14ac:dyDescent="0.25">
      <c r="A25" s="46" t="s">
        <v>33</v>
      </c>
      <c r="B25" s="280" t="s">
        <v>34</v>
      </c>
      <c r="C25" s="289">
        <v>2872.7354300000002</v>
      </c>
      <c r="D25" s="289">
        <v>2898.3365899999999</v>
      </c>
      <c r="E25" s="51">
        <f t="shared" si="0"/>
        <v>1.0089117708970505</v>
      </c>
      <c r="F25" s="395">
        <v>0.14000000000000001</v>
      </c>
      <c r="G25" s="395">
        <v>0.155</v>
      </c>
      <c r="H25" s="368">
        <f t="shared" si="1"/>
        <v>1.4999999999999987</v>
      </c>
      <c r="I25" s="19"/>
      <c r="J25" s="20"/>
      <c r="K25" s="20"/>
    </row>
    <row r="26" spans="1:11" ht="20.149999999999999" customHeight="1" x14ac:dyDescent="0.25">
      <c r="A26" s="46" t="s">
        <v>35</v>
      </c>
      <c r="B26" s="280" t="s">
        <v>36</v>
      </c>
      <c r="C26" s="289">
        <v>-71845.744099999996</v>
      </c>
      <c r="D26" s="289">
        <v>-906.29661999999996</v>
      </c>
      <c r="E26" s="51">
        <f t="shared" si="0"/>
        <v>1.2614478858184727E-2</v>
      </c>
      <c r="F26" s="395">
        <v>-8.4000000000000005E-2</v>
      </c>
      <c r="G26" s="395">
        <v>-1E-3</v>
      </c>
      <c r="H26" s="368">
        <f t="shared" si="1"/>
        <v>8.3000000000000007</v>
      </c>
      <c r="I26" s="19"/>
      <c r="J26" s="20"/>
      <c r="K26" s="20"/>
    </row>
    <row r="27" spans="1:11" ht="20.149999999999999" customHeight="1" x14ac:dyDescent="0.25">
      <c r="A27" s="46" t="s">
        <v>37</v>
      </c>
      <c r="B27" s="280" t="s">
        <v>38</v>
      </c>
      <c r="C27" s="289">
        <v>9465.5465999999997</v>
      </c>
      <c r="D27" s="289">
        <v>11921.074549999999</v>
      </c>
      <c r="E27" s="51">
        <f t="shared" si="0"/>
        <v>1.2594174487503975</v>
      </c>
      <c r="F27" s="395">
        <v>6.0000000000000001E-3</v>
      </c>
      <c r="G27" s="395">
        <v>8.0000000000000002E-3</v>
      </c>
      <c r="H27" s="368">
        <f t="shared" si="1"/>
        <v>0.2</v>
      </c>
      <c r="I27" s="19"/>
      <c r="J27" s="20"/>
      <c r="K27" s="20"/>
    </row>
    <row r="28" spans="1:11" ht="20.149999999999999" customHeight="1" x14ac:dyDescent="0.25">
      <c r="A28" s="46" t="s">
        <v>39</v>
      </c>
      <c r="B28" s="280" t="s">
        <v>40</v>
      </c>
      <c r="C28" s="289">
        <v>751.41845999999998</v>
      </c>
      <c r="D28" s="289">
        <v>699.83339000000001</v>
      </c>
      <c r="E28" s="51">
        <f t="shared" si="0"/>
        <v>0.93134974352373512</v>
      </c>
      <c r="F28" s="395">
        <v>0</v>
      </c>
      <c r="G28" s="395">
        <v>0</v>
      </c>
      <c r="H28" s="368">
        <f t="shared" si="1"/>
        <v>0</v>
      </c>
      <c r="I28" s="19"/>
      <c r="J28" s="20"/>
      <c r="K28" s="20"/>
    </row>
    <row r="29" spans="1:11" ht="20.149999999999999" customHeight="1" x14ac:dyDescent="0.25">
      <c r="A29" s="46" t="s">
        <v>41</v>
      </c>
      <c r="B29" s="280" t="s">
        <v>42</v>
      </c>
      <c r="C29" s="289">
        <v>2095.59175</v>
      </c>
      <c r="D29" s="289">
        <v>3889.8640599999999</v>
      </c>
      <c r="E29" s="51">
        <f t="shared" si="0"/>
        <v>1.8562127189134048</v>
      </c>
      <c r="F29" s="395">
        <v>4.0000000000000001E-3</v>
      </c>
      <c r="G29" s="395">
        <v>8.0000000000000002E-3</v>
      </c>
      <c r="H29" s="368">
        <f t="shared" si="1"/>
        <v>0.4</v>
      </c>
      <c r="I29" s="19"/>
      <c r="J29" s="20"/>
      <c r="K29" s="20"/>
    </row>
    <row r="30" spans="1:11" ht="20.149999999999999" customHeight="1" x14ac:dyDescent="0.25">
      <c r="A30" s="46" t="s">
        <v>43</v>
      </c>
      <c r="B30" s="280" t="s">
        <v>44</v>
      </c>
      <c r="C30" s="289">
        <v>75.818160000000006</v>
      </c>
      <c r="D30" s="289">
        <v>191.47091</v>
      </c>
      <c r="E30" s="51">
        <f t="shared" si="0"/>
        <v>2.5253964221764282</v>
      </c>
      <c r="F30" s="395">
        <v>2E-3</v>
      </c>
      <c r="G30" s="395">
        <v>4.0000000000000001E-3</v>
      </c>
      <c r="H30" s="368">
        <f t="shared" si="1"/>
        <v>0.2</v>
      </c>
      <c r="I30" s="19"/>
      <c r="J30" s="20"/>
      <c r="K30" s="20"/>
    </row>
    <row r="31" spans="1:11" ht="20.149999999999999" customHeight="1" x14ac:dyDescent="0.25">
      <c r="A31" s="46" t="s">
        <v>45</v>
      </c>
      <c r="B31" s="280" t="s">
        <v>46</v>
      </c>
      <c r="C31" s="289">
        <v>845.19105999999999</v>
      </c>
      <c r="D31" s="289">
        <v>925.61</v>
      </c>
      <c r="E31" s="51">
        <f t="shared" si="0"/>
        <v>1.0951488294256213</v>
      </c>
      <c r="F31" s="395">
        <v>0</v>
      </c>
      <c r="G31" s="395">
        <v>0</v>
      </c>
      <c r="H31" s="368">
        <f t="shared" si="1"/>
        <v>0</v>
      </c>
      <c r="I31" s="19"/>
      <c r="J31" s="20"/>
      <c r="K31" s="20"/>
    </row>
    <row r="32" spans="1:11" ht="20.149999999999999" customHeight="1" x14ac:dyDescent="0.25">
      <c r="A32" s="46" t="s">
        <v>47</v>
      </c>
      <c r="B32" s="280" t="s">
        <v>48</v>
      </c>
      <c r="C32" s="289">
        <v>0</v>
      </c>
      <c r="D32" s="289">
        <v>0</v>
      </c>
      <c r="E32" s="51" t="str">
        <f t="shared" si="0"/>
        <v>X</v>
      </c>
      <c r="F32" s="395">
        <v>0</v>
      </c>
      <c r="G32" s="395">
        <v>0</v>
      </c>
      <c r="H32" s="368">
        <f t="shared" si="1"/>
        <v>0</v>
      </c>
      <c r="I32" s="19"/>
      <c r="J32" s="20"/>
      <c r="K32" s="20"/>
    </row>
    <row r="33" spans="1:11" ht="20.149999999999999" customHeight="1" x14ac:dyDescent="0.25">
      <c r="A33" s="46" t="s">
        <v>49</v>
      </c>
      <c r="B33" s="280" t="s">
        <v>50</v>
      </c>
      <c r="C33" s="289">
        <v>34.659190000000002</v>
      </c>
      <c r="D33" s="289">
        <v>108.88911</v>
      </c>
      <c r="E33" s="51">
        <f t="shared" si="0"/>
        <v>3.1417096014073032</v>
      </c>
      <c r="F33" s="395">
        <v>1E-3</v>
      </c>
      <c r="G33" s="395">
        <v>3.0000000000000001E-3</v>
      </c>
      <c r="H33" s="368">
        <f t="shared" si="1"/>
        <v>0.2</v>
      </c>
      <c r="I33" s="19"/>
      <c r="J33" s="20"/>
      <c r="K33" s="20"/>
    </row>
    <row r="34" spans="1:11" ht="20.149999999999999" customHeight="1" x14ac:dyDescent="0.25">
      <c r="A34" s="46" t="s">
        <v>51</v>
      </c>
      <c r="B34" s="280" t="s">
        <v>52</v>
      </c>
      <c r="C34" s="289">
        <v>4138.5667700000004</v>
      </c>
      <c r="D34" s="289">
        <v>3103.2663699999998</v>
      </c>
      <c r="E34" s="51">
        <f t="shared" si="0"/>
        <v>0.74984083680737612</v>
      </c>
      <c r="F34" s="395">
        <v>2.1000000000000001E-2</v>
      </c>
      <c r="G34" s="395">
        <v>1.0999999999999999E-2</v>
      </c>
      <c r="H34" s="368">
        <f t="shared" si="1"/>
        <v>-1.0000000000000002</v>
      </c>
      <c r="I34" s="19"/>
      <c r="J34" s="20"/>
      <c r="K34" s="20"/>
    </row>
    <row r="35" spans="1:11" ht="20.149999999999999" customHeight="1" x14ac:dyDescent="0.25">
      <c r="A35" s="46" t="s">
        <v>53</v>
      </c>
      <c r="B35" s="280" t="s">
        <v>54</v>
      </c>
      <c r="C35" s="289">
        <v>330.38395000000003</v>
      </c>
      <c r="D35" s="289">
        <v>329.68081000000001</v>
      </c>
      <c r="E35" s="51">
        <f t="shared" si="0"/>
        <v>0.99787174891516361</v>
      </c>
      <c r="F35" s="395">
        <v>8.9999999999999993E-3</v>
      </c>
      <c r="G35" s="395">
        <v>8.9999999999999993E-3</v>
      </c>
      <c r="H35" s="368">
        <f t="shared" si="1"/>
        <v>0</v>
      </c>
      <c r="I35" s="19"/>
      <c r="J35" s="20"/>
      <c r="K35" s="20"/>
    </row>
    <row r="36" spans="1:11" ht="20.149999999999999" customHeight="1" x14ac:dyDescent="0.25">
      <c r="A36" s="46" t="s">
        <v>55</v>
      </c>
      <c r="B36" s="280" t="s">
        <v>56</v>
      </c>
      <c r="C36" s="289">
        <v>4463.4181099999996</v>
      </c>
      <c r="D36" s="289">
        <v>4082.9120200000002</v>
      </c>
      <c r="E36" s="51">
        <f t="shared" si="0"/>
        <v>0.91475006808179138</v>
      </c>
      <c r="F36" s="395">
        <v>6.0000000000000001E-3</v>
      </c>
      <c r="G36" s="395">
        <v>3.5000000000000003E-2</v>
      </c>
      <c r="H36" s="368">
        <f t="shared" si="1"/>
        <v>2.9000000000000004</v>
      </c>
      <c r="I36" s="19"/>
      <c r="J36" s="20"/>
      <c r="K36" s="20"/>
    </row>
    <row r="37" spans="1:11" ht="20.149999999999999" customHeight="1" x14ac:dyDescent="0.25">
      <c r="A37" s="46" t="s">
        <v>57</v>
      </c>
      <c r="B37" s="280" t="s">
        <v>58</v>
      </c>
      <c r="C37" s="289">
        <v>9472.4592799999991</v>
      </c>
      <c r="D37" s="289">
        <v>9065.5411199999999</v>
      </c>
      <c r="E37" s="51">
        <f t="shared" si="0"/>
        <v>0.95704197315905493</v>
      </c>
      <c r="F37" s="395">
        <v>3.5999999999999997E-2</v>
      </c>
      <c r="G37" s="395">
        <v>3.5000000000000003E-2</v>
      </c>
      <c r="H37" s="368">
        <f t="shared" si="1"/>
        <v>-9.9999999999999395E-2</v>
      </c>
      <c r="I37" s="19"/>
      <c r="J37" s="20"/>
      <c r="K37" s="20"/>
    </row>
    <row r="38" spans="1:11" ht="20.149999999999999" customHeight="1" x14ac:dyDescent="0.25">
      <c r="A38" s="46" t="s">
        <v>59</v>
      </c>
      <c r="B38" s="280" t="s">
        <v>60</v>
      </c>
      <c r="C38" s="289">
        <v>1449.7840900000001</v>
      </c>
      <c r="D38" s="289">
        <v>2483.9799600000001</v>
      </c>
      <c r="E38" s="51">
        <f t="shared" si="0"/>
        <v>1.7133447505276458</v>
      </c>
      <c r="F38" s="395">
        <v>2E-3</v>
      </c>
      <c r="G38" s="395">
        <v>8.0000000000000002E-3</v>
      </c>
      <c r="H38" s="368">
        <f t="shared" si="1"/>
        <v>0.6</v>
      </c>
      <c r="I38" s="19"/>
      <c r="J38" s="20"/>
      <c r="K38" s="20"/>
    </row>
    <row r="39" spans="1:11" ht="20.149999999999999" customHeight="1" thickBot="1" x14ac:dyDescent="0.3">
      <c r="A39" s="46" t="s">
        <v>61</v>
      </c>
      <c r="B39" s="280" t="s">
        <v>62</v>
      </c>
      <c r="C39" s="289">
        <v>8865.5215800000005</v>
      </c>
      <c r="D39" s="289">
        <v>9536.4539199999999</v>
      </c>
      <c r="E39" s="51">
        <f t="shared" si="0"/>
        <v>1.0756788344538664</v>
      </c>
      <c r="F39" s="395">
        <v>1.0999999999999999E-2</v>
      </c>
      <c r="G39" s="395">
        <v>1.2E-2</v>
      </c>
      <c r="H39" s="368">
        <f t="shared" si="1"/>
        <v>0.10000000000000009</v>
      </c>
      <c r="I39" s="19"/>
      <c r="J39" s="20"/>
      <c r="K39" s="20"/>
    </row>
    <row r="40" spans="1:11" ht="20.149999999999999" customHeight="1" thickBot="1" x14ac:dyDescent="0.3">
      <c r="A40" s="151"/>
      <c r="B40" s="152" t="s">
        <v>10</v>
      </c>
      <c r="C40" s="44">
        <f>SUM(C14:C39)</f>
        <v>153391.62126000004</v>
      </c>
      <c r="D40" s="44">
        <f>SUM(D14:D39)</f>
        <v>289701.20737999998</v>
      </c>
      <c r="E40" s="28">
        <f>+D40/C40</f>
        <v>1.888637756093301</v>
      </c>
      <c r="F40" s="398">
        <v>6.0000000000000001E-3</v>
      </c>
      <c r="G40" s="398">
        <v>1.2999999999999999E-2</v>
      </c>
      <c r="H40" s="365">
        <f t="shared" si="1"/>
        <v>0.7</v>
      </c>
      <c r="I40" s="19"/>
      <c r="J40" s="20"/>
      <c r="K40" s="20"/>
    </row>
    <row r="41" spans="1:11" ht="20.149999999999999" customHeight="1" x14ac:dyDescent="0.25">
      <c r="C41" s="20" t="b">
        <v>1</v>
      </c>
      <c r="D41" s="20" t="b">
        <v>1</v>
      </c>
      <c r="E41" s="20"/>
      <c r="F41" s="20"/>
      <c r="G41" s="20"/>
      <c r="H41" s="20"/>
    </row>
    <row r="42" spans="1:11" s="273" customFormat="1" ht="20.149999999999999" customHeight="1" x14ac:dyDescent="0.25">
      <c r="A42" s="590" t="s">
        <v>199</v>
      </c>
      <c r="B42" s="590"/>
      <c r="C42" s="590"/>
      <c r="D42" s="590"/>
      <c r="E42" s="590"/>
      <c r="F42" s="590"/>
      <c r="G42" s="590"/>
      <c r="H42" s="590"/>
    </row>
    <row r="43" spans="1:11" s="273" customFormat="1" ht="20.149999999999999" customHeight="1" thickBot="1" x14ac:dyDescent="0.3">
      <c r="A43" s="376"/>
      <c r="B43" s="376"/>
      <c r="C43" s="376"/>
      <c r="D43" s="376"/>
      <c r="E43" s="376"/>
      <c r="F43" s="376"/>
      <c r="G43" s="376"/>
      <c r="H43" s="376"/>
    </row>
    <row r="44" spans="1:11" ht="31.5" customHeight="1" thickBot="1" x14ac:dyDescent="0.3">
      <c r="A44" s="375" t="s">
        <v>1</v>
      </c>
      <c r="B44" s="378" t="s">
        <v>12</v>
      </c>
      <c r="C44" s="591" t="s">
        <v>195</v>
      </c>
      <c r="D44" s="592"/>
      <c r="E44" s="378" t="s">
        <v>4</v>
      </c>
      <c r="F44" s="591" t="s">
        <v>196</v>
      </c>
      <c r="G44" s="593"/>
      <c r="H44" s="592"/>
    </row>
    <row r="45" spans="1:11" ht="20.149999999999999" customHeight="1" thickBot="1" x14ac:dyDescent="0.3">
      <c r="A45" s="393"/>
      <c r="B45" s="397"/>
      <c r="C45" s="34">
        <f>+C5</f>
        <v>2017</v>
      </c>
      <c r="D45" s="34">
        <f>+D5</f>
        <v>2018</v>
      </c>
      <c r="E45" s="34" t="str">
        <f>+E5</f>
        <v>18/17</v>
      </c>
      <c r="F45" s="34">
        <v>2017</v>
      </c>
      <c r="G45" s="34">
        <v>2018</v>
      </c>
      <c r="H45" s="14" t="s">
        <v>197</v>
      </c>
    </row>
    <row r="46" spans="1:11" ht="20.149999999999999" customHeight="1" x14ac:dyDescent="0.25">
      <c r="A46" s="45" t="s">
        <v>6</v>
      </c>
      <c r="B46" s="280" t="s">
        <v>64</v>
      </c>
      <c r="C46" s="289">
        <v>244594.42718999999</v>
      </c>
      <c r="D46" s="289">
        <v>313977.26348000002</v>
      </c>
      <c r="E46" s="51">
        <f t="shared" ref="E46:E64" si="2">+IF(C46=0,"X",D46/C46)</f>
        <v>1.2836648287007117</v>
      </c>
      <c r="F46" s="395">
        <v>0.13300000000000001</v>
      </c>
      <c r="G46" s="395">
        <v>0.15</v>
      </c>
      <c r="H46" s="368">
        <f t="shared" ref="H46:H80" si="3">+(G46-F46)*100</f>
        <v>1.6999999999999988</v>
      </c>
      <c r="I46" s="19"/>
      <c r="J46" s="20"/>
      <c r="K46" s="20"/>
    </row>
    <row r="47" spans="1:11" ht="20.149999999999999" customHeight="1" x14ac:dyDescent="0.25">
      <c r="A47" s="46" t="s">
        <v>8</v>
      </c>
      <c r="B47" s="280" t="s">
        <v>65</v>
      </c>
      <c r="C47" s="289">
        <v>34659.12874</v>
      </c>
      <c r="D47" s="289">
        <v>40492.731449999999</v>
      </c>
      <c r="E47" s="51">
        <f t="shared" si="2"/>
        <v>1.1683135993914195</v>
      </c>
      <c r="F47" s="395">
        <v>7.8E-2</v>
      </c>
      <c r="G47" s="395">
        <v>9.1999999999999998E-2</v>
      </c>
      <c r="H47" s="368">
        <f t="shared" si="3"/>
        <v>1.4</v>
      </c>
      <c r="I47" s="19"/>
      <c r="J47" s="20"/>
      <c r="K47" s="20"/>
    </row>
    <row r="48" spans="1:11" ht="20.149999999999999" customHeight="1" x14ac:dyDescent="0.25">
      <c r="A48" s="46" t="s">
        <v>15</v>
      </c>
      <c r="B48" s="280" t="s">
        <v>66</v>
      </c>
      <c r="C48" s="289">
        <v>373771.04381</v>
      </c>
      <c r="D48" s="289">
        <v>222391.03862000001</v>
      </c>
      <c r="E48" s="51">
        <f t="shared" si="2"/>
        <v>0.59499268951676365</v>
      </c>
      <c r="F48" s="395">
        <v>0.2</v>
      </c>
      <c r="G48" s="395">
        <v>0.115</v>
      </c>
      <c r="H48" s="368">
        <f t="shared" si="3"/>
        <v>-8.5</v>
      </c>
      <c r="I48" s="19"/>
      <c r="J48" s="20"/>
      <c r="K48" s="20"/>
    </row>
    <row r="49" spans="1:21" ht="20.149999999999999" customHeight="1" x14ac:dyDescent="0.25">
      <c r="A49" s="46" t="s">
        <v>17</v>
      </c>
      <c r="B49" s="280" t="s">
        <v>67</v>
      </c>
      <c r="C49" s="289">
        <v>364044.12005000003</v>
      </c>
      <c r="D49" s="289">
        <v>392056.88776999997</v>
      </c>
      <c r="E49" s="51">
        <f t="shared" si="2"/>
        <v>1.0769488261921454</v>
      </c>
      <c r="F49" s="395">
        <v>0.25800000000000001</v>
      </c>
      <c r="G49" s="395">
        <v>0.248</v>
      </c>
      <c r="H49" s="368">
        <f t="shared" si="3"/>
        <v>-1.0000000000000009</v>
      </c>
      <c r="I49" s="19"/>
      <c r="J49" s="20"/>
      <c r="K49" s="20"/>
    </row>
    <row r="50" spans="1:21" ht="20.149999999999999" customHeight="1" x14ac:dyDescent="0.25">
      <c r="A50" s="46" t="s">
        <v>19</v>
      </c>
      <c r="B50" s="280" t="s">
        <v>68</v>
      </c>
      <c r="C50" s="289">
        <v>175521.04433999999</v>
      </c>
      <c r="D50" s="289">
        <v>164320.29811999999</v>
      </c>
      <c r="E50" s="51">
        <f t="shared" si="2"/>
        <v>0.93618573623398027</v>
      </c>
      <c r="F50" s="395">
        <v>0.436</v>
      </c>
      <c r="G50" s="395">
        <v>0.40899999999999997</v>
      </c>
      <c r="H50" s="368">
        <f t="shared" si="3"/>
        <v>-2.7000000000000024</v>
      </c>
      <c r="I50" s="19"/>
      <c r="J50" s="20"/>
      <c r="K50" s="20"/>
    </row>
    <row r="51" spans="1:21" ht="20.149999999999999" customHeight="1" x14ac:dyDescent="0.25">
      <c r="A51" s="46" t="s">
        <v>21</v>
      </c>
      <c r="B51" s="280" t="s">
        <v>69</v>
      </c>
      <c r="C51" s="289">
        <v>3129.4061499999998</v>
      </c>
      <c r="D51" s="289">
        <v>7094.6027800000002</v>
      </c>
      <c r="E51" s="51">
        <f t="shared" si="2"/>
        <v>2.267076384444378</v>
      </c>
      <c r="F51" s="395">
        <v>0.18099999999999999</v>
      </c>
      <c r="G51" s="395">
        <v>0.32600000000000001</v>
      </c>
      <c r="H51" s="368">
        <f t="shared" si="3"/>
        <v>14.500000000000002</v>
      </c>
      <c r="I51" s="19"/>
      <c r="J51" s="20"/>
      <c r="K51" s="20"/>
    </row>
    <row r="52" spans="1:21" ht="20.149999999999999" customHeight="1" x14ac:dyDescent="0.25">
      <c r="A52" s="46" t="s">
        <v>23</v>
      </c>
      <c r="B52" s="280" t="s">
        <v>70</v>
      </c>
      <c r="C52" s="289">
        <v>1365.83419</v>
      </c>
      <c r="D52" s="289">
        <v>1425.38669</v>
      </c>
      <c r="E52" s="51">
        <f t="shared" si="2"/>
        <v>1.0436015589857215</v>
      </c>
      <c r="F52" s="395">
        <v>2.5999999999999999E-2</v>
      </c>
      <c r="G52" s="395">
        <v>2.5999999999999999E-2</v>
      </c>
      <c r="H52" s="368">
        <f t="shared" si="3"/>
        <v>0</v>
      </c>
      <c r="I52" s="19"/>
      <c r="J52" s="20"/>
      <c r="K52" s="20"/>
    </row>
    <row r="53" spans="1:21" ht="20.149999999999999" customHeight="1" x14ac:dyDescent="0.25">
      <c r="A53" s="46" t="s">
        <v>25</v>
      </c>
      <c r="B53" s="280" t="s">
        <v>71</v>
      </c>
      <c r="C53" s="289">
        <v>15429.714</v>
      </c>
      <c r="D53" s="289">
        <v>15871.902</v>
      </c>
      <c r="E53" s="51">
        <f t="shared" si="2"/>
        <v>1.028658211033594</v>
      </c>
      <c r="F53" s="395">
        <v>0.62</v>
      </c>
      <c r="G53" s="395">
        <v>0.80700000000000005</v>
      </c>
      <c r="H53" s="368">
        <f t="shared" si="3"/>
        <v>18.700000000000006</v>
      </c>
      <c r="I53" s="19"/>
      <c r="J53" s="20"/>
      <c r="K53" s="20"/>
    </row>
    <row r="54" spans="1:21" ht="20.149999999999999" customHeight="1" x14ac:dyDescent="0.25">
      <c r="A54" s="46" t="s">
        <v>27</v>
      </c>
      <c r="B54" s="280" t="s">
        <v>72</v>
      </c>
      <c r="C54" s="289">
        <v>899298.24945999996</v>
      </c>
      <c r="D54" s="289">
        <v>464778.87930999999</v>
      </c>
      <c r="E54" s="51">
        <f t="shared" si="2"/>
        <v>0.51682395644502244</v>
      </c>
      <c r="F54" s="395">
        <v>0.16500000000000001</v>
      </c>
      <c r="G54" s="395">
        <v>7.5999999999999998E-2</v>
      </c>
      <c r="H54" s="368">
        <f t="shared" si="3"/>
        <v>-8.9</v>
      </c>
      <c r="I54" s="19"/>
      <c r="J54" s="20"/>
      <c r="K54" s="20"/>
    </row>
    <row r="55" spans="1:21" ht="20.149999999999999" customHeight="1" x14ac:dyDescent="0.25">
      <c r="A55" s="46" t="s">
        <v>29</v>
      </c>
      <c r="B55" s="280" t="s">
        <v>73</v>
      </c>
      <c r="C55" s="289">
        <v>208317.72773000001</v>
      </c>
      <c r="D55" s="289">
        <v>222387.81323</v>
      </c>
      <c r="E55" s="51">
        <f t="shared" si="2"/>
        <v>1.0675414697218482</v>
      </c>
      <c r="F55" s="395">
        <v>0.76800000000000002</v>
      </c>
      <c r="G55" s="395">
        <v>0.77700000000000002</v>
      </c>
      <c r="H55" s="368">
        <f t="shared" si="3"/>
        <v>0.9000000000000008</v>
      </c>
      <c r="I55" s="19"/>
      <c r="J55" s="20"/>
      <c r="K55" s="20"/>
    </row>
    <row r="56" spans="1:21" ht="20.149999999999999" customHeight="1" x14ac:dyDescent="0.25">
      <c r="A56" s="46" t="s">
        <v>31</v>
      </c>
      <c r="B56" s="280" t="s">
        <v>74</v>
      </c>
      <c r="C56" s="289">
        <v>20045.26917</v>
      </c>
      <c r="D56" s="289">
        <v>24435.0213</v>
      </c>
      <c r="E56" s="51">
        <f t="shared" si="2"/>
        <v>1.2189919273605843</v>
      </c>
      <c r="F56" s="395">
        <v>5.1999999999999998E-2</v>
      </c>
      <c r="G56" s="395">
        <v>8.3000000000000004E-2</v>
      </c>
      <c r="H56" s="368">
        <f t="shared" si="3"/>
        <v>3.1000000000000005</v>
      </c>
      <c r="I56" s="19"/>
      <c r="J56" s="20"/>
      <c r="K56" s="20"/>
    </row>
    <row r="57" spans="1:21" ht="20.149999999999999" customHeight="1" x14ac:dyDescent="0.25">
      <c r="A57" s="46" t="s">
        <v>33</v>
      </c>
      <c r="B57" s="280" t="s">
        <v>75</v>
      </c>
      <c r="C57" s="289">
        <v>732153.96070000005</v>
      </c>
      <c r="D57" s="289">
        <v>721163.55226000003</v>
      </c>
      <c r="E57" s="51">
        <f t="shared" si="2"/>
        <v>0.98498893807869004</v>
      </c>
      <c r="F57" s="395">
        <v>0.53500000000000003</v>
      </c>
      <c r="G57" s="395">
        <v>0.496</v>
      </c>
      <c r="H57" s="368">
        <f t="shared" si="3"/>
        <v>-3.9000000000000035</v>
      </c>
      <c r="I57" s="19"/>
      <c r="J57" s="20"/>
      <c r="K57" s="20"/>
    </row>
    <row r="58" spans="1:21" ht="20.149999999999999" customHeight="1" x14ac:dyDescent="0.25">
      <c r="A58" s="46" t="s">
        <v>35</v>
      </c>
      <c r="B58" s="280" t="s">
        <v>76</v>
      </c>
      <c r="C58" s="289">
        <v>271227.48994</v>
      </c>
      <c r="D58" s="289">
        <v>326320.20234999998</v>
      </c>
      <c r="E58" s="51">
        <f t="shared" si="2"/>
        <v>1.2031236303598407</v>
      </c>
      <c r="F58" s="395">
        <v>0.435</v>
      </c>
      <c r="G58" s="395">
        <v>0.439</v>
      </c>
      <c r="H58" s="368">
        <f t="shared" si="3"/>
        <v>0.40000000000000036</v>
      </c>
      <c r="I58" s="19"/>
      <c r="J58" s="20"/>
      <c r="K58" s="20"/>
    </row>
    <row r="59" spans="1:21" ht="20.149999999999999" customHeight="1" x14ac:dyDescent="0.25">
      <c r="A59" s="46" t="s">
        <v>37</v>
      </c>
      <c r="B59" s="280" t="s">
        <v>77</v>
      </c>
      <c r="C59" s="289">
        <v>28378.951400000002</v>
      </c>
      <c r="D59" s="289">
        <v>30377.118470000001</v>
      </c>
      <c r="E59" s="51">
        <f t="shared" si="2"/>
        <v>1.0704101797785242</v>
      </c>
      <c r="F59" s="395">
        <v>0.23499999999999999</v>
      </c>
      <c r="G59" s="395">
        <v>0.23699999999999999</v>
      </c>
      <c r="H59" s="368">
        <f t="shared" si="3"/>
        <v>0.20000000000000018</v>
      </c>
      <c r="I59" s="19"/>
      <c r="J59" s="20"/>
      <c r="K59" s="20"/>
    </row>
    <row r="60" spans="1:21" ht="20.149999999999999" customHeight="1" x14ac:dyDescent="0.25">
      <c r="A60" s="46" t="s">
        <v>39</v>
      </c>
      <c r="B60" s="280" t="s">
        <v>78</v>
      </c>
      <c r="C60" s="289">
        <v>293621.47136999998</v>
      </c>
      <c r="D60" s="289">
        <v>323745.34999000002</v>
      </c>
      <c r="E60" s="51">
        <f t="shared" si="2"/>
        <v>1.1025942635579269</v>
      </c>
      <c r="F60" s="395">
        <v>0.318</v>
      </c>
      <c r="G60" s="395">
        <v>0.308</v>
      </c>
      <c r="H60" s="368">
        <f t="shared" si="3"/>
        <v>-1.0000000000000009</v>
      </c>
      <c r="I60" s="19"/>
      <c r="J60" s="20"/>
      <c r="K60" s="20"/>
    </row>
    <row r="61" spans="1:21" ht="20.149999999999999" customHeight="1" x14ac:dyDescent="0.25">
      <c r="A61" s="46" t="s">
        <v>41</v>
      </c>
      <c r="B61" s="280" t="s">
        <v>79</v>
      </c>
      <c r="C61" s="289">
        <v>25755.49439</v>
      </c>
      <c r="D61" s="289">
        <v>34149.162259999997</v>
      </c>
      <c r="E61" s="51">
        <f t="shared" si="2"/>
        <v>1.3258981459606141</v>
      </c>
      <c r="F61" s="395">
        <v>0.45300000000000001</v>
      </c>
      <c r="G61" s="395">
        <v>0.443</v>
      </c>
      <c r="H61" s="368">
        <f t="shared" si="3"/>
        <v>-1.0000000000000009</v>
      </c>
      <c r="I61" s="19"/>
      <c r="J61" s="20"/>
      <c r="K61" s="20"/>
    </row>
    <row r="62" spans="1:21" ht="20.149999999999999" customHeight="1" x14ac:dyDescent="0.25">
      <c r="A62" s="46" t="s">
        <v>43</v>
      </c>
      <c r="B62" s="280" t="s">
        <v>80</v>
      </c>
      <c r="C62" s="289">
        <v>690200.86866000004</v>
      </c>
      <c r="D62" s="289">
        <v>672236.30946000002</v>
      </c>
      <c r="E62" s="51">
        <f t="shared" si="2"/>
        <v>0.97397198407634933</v>
      </c>
      <c r="F62" s="395">
        <v>0.67900000000000005</v>
      </c>
      <c r="G62" s="395">
        <v>0.65500000000000003</v>
      </c>
      <c r="H62" s="368">
        <f t="shared" si="3"/>
        <v>-2.4000000000000021</v>
      </c>
      <c r="I62" s="19"/>
      <c r="J62" s="20"/>
      <c r="K62" s="20"/>
    </row>
    <row r="63" spans="1:21" ht="20.149999999999999" customHeight="1" x14ac:dyDescent="0.25">
      <c r="A63" s="46" t="s">
        <v>45</v>
      </c>
      <c r="B63" s="280" t="s">
        <v>81</v>
      </c>
      <c r="C63" s="289">
        <v>196.75990999999999</v>
      </c>
      <c r="D63" s="289">
        <v>2046.37563</v>
      </c>
      <c r="E63" s="51">
        <f t="shared" si="2"/>
        <v>10.400368804803785</v>
      </c>
      <c r="F63" s="395">
        <v>5.8000000000000003E-2</v>
      </c>
      <c r="G63" s="395">
        <v>0.34799999999999998</v>
      </c>
      <c r="H63" s="368">
        <f t="shared" si="3"/>
        <v>28.999999999999996</v>
      </c>
      <c r="I63" s="19"/>
      <c r="J63" s="20"/>
      <c r="K63" s="20"/>
    </row>
    <row r="64" spans="1:21" ht="20.149999999999999" customHeight="1" x14ac:dyDescent="0.25">
      <c r="A64" s="46" t="s">
        <v>47</v>
      </c>
      <c r="B64" s="280" t="s">
        <v>82</v>
      </c>
      <c r="C64" s="289">
        <v>3390.0866999999998</v>
      </c>
      <c r="D64" s="289">
        <v>9064.23819</v>
      </c>
      <c r="E64" s="51">
        <f t="shared" si="2"/>
        <v>2.6737481935196525</v>
      </c>
      <c r="F64" s="395">
        <v>0.24199999999999999</v>
      </c>
      <c r="G64" s="395">
        <v>0.193</v>
      </c>
      <c r="H64" s="368">
        <f t="shared" si="3"/>
        <v>-4.8999999999999986</v>
      </c>
      <c r="I64" s="19"/>
      <c r="J64" s="20"/>
      <c r="K64" s="20"/>
      <c r="U64" s="280">
        <v>18.7</v>
      </c>
    </row>
    <row r="65" spans="1:21" ht="20.149999999999999" customHeight="1" x14ac:dyDescent="0.25">
      <c r="A65" s="46" t="s">
        <v>49</v>
      </c>
      <c r="B65" s="280" t="s">
        <v>83</v>
      </c>
      <c r="C65" s="289">
        <v>26.266529999999999</v>
      </c>
      <c r="D65" s="289">
        <v>0</v>
      </c>
      <c r="E65" s="51" t="s">
        <v>166</v>
      </c>
      <c r="F65" s="395">
        <v>4.7E-2</v>
      </c>
      <c r="G65" s="395">
        <v>0</v>
      </c>
      <c r="H65" s="368">
        <f t="shared" si="3"/>
        <v>-4.7</v>
      </c>
      <c r="I65" s="19"/>
      <c r="J65" s="20"/>
      <c r="K65" s="20"/>
      <c r="U65" s="280">
        <v>81.3</v>
      </c>
    </row>
    <row r="66" spans="1:21" ht="20.149999999999999" customHeight="1" x14ac:dyDescent="0.25">
      <c r="A66" s="46" t="s">
        <v>51</v>
      </c>
      <c r="B66" s="280" t="s">
        <v>85</v>
      </c>
      <c r="C66" s="289">
        <v>264722.89103</v>
      </c>
      <c r="D66" s="289">
        <v>346681.96386999998</v>
      </c>
      <c r="E66" s="51">
        <f t="shared" ref="E66:E80" si="4">+IF(C66=0,"X",D66/C66)</f>
        <v>1.309603270503388</v>
      </c>
      <c r="F66" s="395">
        <v>0.58699999999999997</v>
      </c>
      <c r="G66" s="395">
        <v>0.59099999999999997</v>
      </c>
      <c r="H66" s="368">
        <f t="shared" si="3"/>
        <v>0.40000000000000036</v>
      </c>
      <c r="I66" s="19"/>
      <c r="J66" s="20"/>
      <c r="K66" s="20"/>
      <c r="U66" s="396">
        <f>SUM(U64:U65)</f>
        <v>100</v>
      </c>
    </row>
    <row r="67" spans="1:21" ht="20.149999999999999" customHeight="1" x14ac:dyDescent="0.25">
      <c r="A67" s="46" t="s">
        <v>53</v>
      </c>
      <c r="B67" s="280" t="s">
        <v>86</v>
      </c>
      <c r="C67" s="289">
        <v>78972.93995</v>
      </c>
      <c r="D67" s="289">
        <v>96365.257970000006</v>
      </c>
      <c r="E67" s="51">
        <f t="shared" si="4"/>
        <v>1.2202313606535551</v>
      </c>
      <c r="F67" s="395">
        <v>0.35599999999999998</v>
      </c>
      <c r="G67" s="395">
        <v>0.52200000000000002</v>
      </c>
      <c r="H67" s="368">
        <f t="shared" si="3"/>
        <v>16.600000000000005</v>
      </c>
      <c r="I67" s="19"/>
      <c r="J67" s="20"/>
      <c r="K67" s="20"/>
    </row>
    <row r="68" spans="1:21" ht="20.149999999999999" customHeight="1" x14ac:dyDescent="0.25">
      <c r="A68" s="46" t="s">
        <v>55</v>
      </c>
      <c r="B68" s="280" t="s">
        <v>87</v>
      </c>
      <c r="C68" s="289">
        <v>79046.073940000002</v>
      </c>
      <c r="D68" s="289">
        <v>69917.381899999993</v>
      </c>
      <c r="E68" s="51">
        <f t="shared" si="4"/>
        <v>0.88451428913561025</v>
      </c>
      <c r="F68" s="395">
        <v>0.73399999999999999</v>
      </c>
      <c r="G68" s="395">
        <v>0.70799999999999996</v>
      </c>
      <c r="H68" s="368">
        <f t="shared" si="3"/>
        <v>-2.6000000000000023</v>
      </c>
      <c r="I68" s="19"/>
      <c r="J68" s="20"/>
      <c r="K68" s="20"/>
    </row>
    <row r="69" spans="1:21" ht="20.149999999999999" customHeight="1" x14ac:dyDescent="0.25">
      <c r="A69" s="46" t="s">
        <v>57</v>
      </c>
      <c r="B69" s="280" t="s">
        <v>88</v>
      </c>
      <c r="C69" s="289">
        <v>30977.11996</v>
      </c>
      <c r="D69" s="289">
        <v>11838.44687</v>
      </c>
      <c r="E69" s="51">
        <f t="shared" si="4"/>
        <v>0.3821674476286594</v>
      </c>
      <c r="F69" s="395">
        <v>0.128</v>
      </c>
      <c r="G69" s="395">
        <v>4.8000000000000001E-2</v>
      </c>
      <c r="H69" s="368">
        <f t="shared" si="3"/>
        <v>-8</v>
      </c>
      <c r="I69" s="19"/>
      <c r="J69" s="20"/>
      <c r="K69" s="20"/>
    </row>
    <row r="70" spans="1:21" ht="20.149999999999999" customHeight="1" x14ac:dyDescent="0.25">
      <c r="A70" s="46" t="s">
        <v>59</v>
      </c>
      <c r="B70" s="280" t="s">
        <v>89</v>
      </c>
      <c r="C70" s="289">
        <v>523728.61950999999</v>
      </c>
      <c r="D70" s="289">
        <v>619829.71444999997</v>
      </c>
      <c r="E70" s="51">
        <f t="shared" si="4"/>
        <v>1.1834940680345329</v>
      </c>
      <c r="F70" s="395">
        <v>4.2000000000000003E-2</v>
      </c>
      <c r="G70" s="395">
        <v>4.8000000000000001E-2</v>
      </c>
      <c r="H70" s="368">
        <f t="shared" si="3"/>
        <v>0.59999999999999987</v>
      </c>
      <c r="I70" s="19"/>
      <c r="J70" s="20"/>
      <c r="K70" s="20"/>
    </row>
    <row r="71" spans="1:21" ht="20.149999999999999" customHeight="1" x14ac:dyDescent="0.25">
      <c r="A71" s="46" t="s">
        <v>61</v>
      </c>
      <c r="B71" s="280" t="s">
        <v>90</v>
      </c>
      <c r="C71" s="289">
        <v>335241.32655</v>
      </c>
      <c r="D71" s="289">
        <v>488122.41449</v>
      </c>
      <c r="E71" s="51">
        <f t="shared" si="4"/>
        <v>1.4560329405485704</v>
      </c>
      <c r="F71" s="395">
        <v>0.873</v>
      </c>
      <c r="G71" s="395">
        <v>0.88600000000000001</v>
      </c>
      <c r="H71" s="368">
        <f t="shared" si="3"/>
        <v>1.3000000000000012</v>
      </c>
      <c r="I71" s="19"/>
      <c r="J71" s="20"/>
      <c r="K71" s="20"/>
    </row>
    <row r="72" spans="1:21" ht="20.149999999999999" customHeight="1" x14ac:dyDescent="0.25">
      <c r="A72" s="46" t="s">
        <v>91</v>
      </c>
      <c r="B72" s="280" t="s">
        <v>92</v>
      </c>
      <c r="C72" s="289">
        <v>603.66623000000004</v>
      </c>
      <c r="D72" s="289">
        <v>460.17358000000002</v>
      </c>
      <c r="E72" s="51">
        <f t="shared" si="4"/>
        <v>0.76229803346793146</v>
      </c>
      <c r="F72" s="395">
        <v>3.0000000000000001E-3</v>
      </c>
      <c r="G72" s="395">
        <v>3.0000000000000001E-3</v>
      </c>
      <c r="H72" s="368">
        <f t="shared" si="3"/>
        <v>0</v>
      </c>
      <c r="I72" s="19"/>
      <c r="J72" s="20"/>
      <c r="K72" s="20"/>
    </row>
    <row r="73" spans="1:21" ht="20.149999999999999" customHeight="1" x14ac:dyDescent="0.25">
      <c r="A73" s="46" t="s">
        <v>93</v>
      </c>
      <c r="B73" s="386" t="s">
        <v>94</v>
      </c>
      <c r="C73" s="289">
        <v>67272.922940000004</v>
      </c>
      <c r="D73" s="289">
        <v>11592.941150000001</v>
      </c>
      <c r="E73" s="51">
        <f t="shared" si="4"/>
        <v>0.17232700235635101</v>
      </c>
      <c r="F73" s="395">
        <v>0.29199999999999998</v>
      </c>
      <c r="G73" s="395">
        <v>9.7000000000000003E-2</v>
      </c>
      <c r="H73" s="368">
        <f t="shared" si="3"/>
        <v>-19.499999999999996</v>
      </c>
      <c r="I73" s="19"/>
      <c r="J73" s="20"/>
      <c r="K73" s="20"/>
    </row>
    <row r="74" spans="1:21" ht="20.149999999999999" customHeight="1" x14ac:dyDescent="0.25">
      <c r="A74" s="46" t="s">
        <v>95</v>
      </c>
      <c r="B74" s="280" t="s">
        <v>96</v>
      </c>
      <c r="C74" s="289">
        <v>519.51674000000003</v>
      </c>
      <c r="D74" s="289">
        <v>696.77107999999998</v>
      </c>
      <c r="E74" s="51">
        <f t="shared" si="4"/>
        <v>1.3411908151410097</v>
      </c>
      <c r="F74" s="395">
        <v>1.0999999999999999E-2</v>
      </c>
      <c r="G74" s="395">
        <v>1.4E-2</v>
      </c>
      <c r="H74" s="368">
        <f t="shared" si="3"/>
        <v>0.3000000000000001</v>
      </c>
      <c r="I74" s="19"/>
      <c r="J74" s="20"/>
      <c r="K74" s="20"/>
    </row>
    <row r="75" spans="1:21" ht="20.149999999999999" customHeight="1" x14ac:dyDescent="0.25">
      <c r="A75" s="46" t="s">
        <v>97</v>
      </c>
      <c r="B75" s="280" t="s">
        <v>98</v>
      </c>
      <c r="C75" s="289">
        <v>411176.99907000002</v>
      </c>
      <c r="D75" s="289">
        <v>365124.10204000003</v>
      </c>
      <c r="E75" s="51">
        <f t="shared" si="4"/>
        <v>0.88799739009194967</v>
      </c>
      <c r="F75" s="395">
        <v>0.58899999999999997</v>
      </c>
      <c r="G75" s="395">
        <v>0.57399999999999995</v>
      </c>
      <c r="H75" s="368">
        <f t="shared" si="3"/>
        <v>-1.5000000000000013</v>
      </c>
      <c r="I75" s="19"/>
      <c r="J75" s="20"/>
      <c r="K75" s="20"/>
    </row>
    <row r="76" spans="1:21" ht="20.149999999999999" customHeight="1" x14ac:dyDescent="0.25">
      <c r="A76" s="46" t="s">
        <v>99</v>
      </c>
      <c r="B76" s="280" t="s">
        <v>100</v>
      </c>
      <c r="C76" s="289">
        <v>125435.60967000001</v>
      </c>
      <c r="D76" s="289">
        <v>117228.53876</v>
      </c>
      <c r="E76" s="51">
        <f t="shared" si="4"/>
        <v>0.9345714432162332</v>
      </c>
      <c r="F76" s="395">
        <v>0.60499999999999998</v>
      </c>
      <c r="G76" s="395">
        <v>0.58399999999999996</v>
      </c>
      <c r="H76" s="368">
        <f t="shared" si="3"/>
        <v>-2.1000000000000019</v>
      </c>
      <c r="I76" s="19"/>
      <c r="J76" s="20"/>
      <c r="K76" s="20"/>
    </row>
    <row r="77" spans="1:21" ht="20.149999999999999" customHeight="1" x14ac:dyDescent="0.25">
      <c r="A77" s="46" t="s">
        <v>101</v>
      </c>
      <c r="B77" s="280" t="s">
        <v>102</v>
      </c>
      <c r="C77" s="289">
        <v>512310.864</v>
      </c>
      <c r="D77" s="289">
        <v>553132.10427999997</v>
      </c>
      <c r="E77" s="51">
        <f t="shared" si="4"/>
        <v>1.0796806063437296</v>
      </c>
      <c r="F77" s="395">
        <v>0.45700000000000002</v>
      </c>
      <c r="G77" s="395">
        <v>0.46100000000000002</v>
      </c>
      <c r="H77" s="368">
        <f t="shared" si="3"/>
        <v>0.40000000000000036</v>
      </c>
      <c r="I77" s="19"/>
      <c r="J77" s="20"/>
      <c r="K77" s="20"/>
    </row>
    <row r="78" spans="1:21" ht="20.149999999999999" customHeight="1" x14ac:dyDescent="0.25">
      <c r="A78" s="46" t="s">
        <v>103</v>
      </c>
      <c r="B78" s="280" t="s">
        <v>104</v>
      </c>
      <c r="C78" s="289">
        <v>247449.09263</v>
      </c>
      <c r="D78" s="289">
        <v>278265.81666999997</v>
      </c>
      <c r="E78" s="51">
        <f t="shared" si="4"/>
        <v>1.1245376320133811</v>
      </c>
      <c r="F78" s="395">
        <v>4.8000000000000001E-2</v>
      </c>
      <c r="G78" s="395">
        <v>0.05</v>
      </c>
      <c r="H78" s="368">
        <f t="shared" si="3"/>
        <v>0.20000000000000018</v>
      </c>
      <c r="I78" s="19"/>
      <c r="J78" s="20"/>
      <c r="K78" s="20"/>
    </row>
    <row r="79" spans="1:21" ht="20.149999999999999" customHeight="1" thickBot="1" x14ac:dyDescent="0.3">
      <c r="A79" s="46" t="s">
        <v>105</v>
      </c>
      <c r="B79" s="280" t="s">
        <v>106</v>
      </c>
      <c r="C79" s="289">
        <v>0</v>
      </c>
      <c r="D79" s="289">
        <v>0</v>
      </c>
      <c r="E79" s="51" t="str">
        <f t="shared" si="4"/>
        <v>X</v>
      </c>
      <c r="F79" s="395">
        <v>0</v>
      </c>
      <c r="G79" s="395">
        <v>0</v>
      </c>
      <c r="H79" s="368">
        <f t="shared" si="3"/>
        <v>0</v>
      </c>
      <c r="I79" s="19"/>
      <c r="J79" s="20"/>
      <c r="K79" s="20"/>
    </row>
    <row r="80" spans="1:21" ht="20.149999999999999" customHeight="1" thickBot="1" x14ac:dyDescent="0.3">
      <c r="A80" s="25"/>
      <c r="B80" s="152" t="s">
        <v>10</v>
      </c>
      <c r="C80" s="381">
        <f>SUM(C46:C79)</f>
        <v>7062584.9566499973</v>
      </c>
      <c r="D80" s="381">
        <f>SUM(D46:D79)</f>
        <v>6947589.760470001</v>
      </c>
      <c r="E80" s="28">
        <f t="shared" si="4"/>
        <v>0.98371769021033595</v>
      </c>
      <c r="F80" s="394">
        <v>0.187</v>
      </c>
      <c r="G80" s="394">
        <v>0.17199999999999999</v>
      </c>
      <c r="H80" s="365">
        <f t="shared" si="3"/>
        <v>-1.5000000000000013</v>
      </c>
      <c r="I80" s="19"/>
      <c r="J80" s="20"/>
      <c r="K80" s="20"/>
    </row>
    <row r="81" spans="1:11" ht="20.149999999999999" customHeight="1" x14ac:dyDescent="0.25">
      <c r="C81" s="133"/>
      <c r="D81" s="133"/>
      <c r="E81" s="20"/>
      <c r="F81" s="20"/>
      <c r="G81" s="20"/>
      <c r="H81" s="20"/>
    </row>
    <row r="82" spans="1:11" s="273" customFormat="1" ht="20.149999999999999" customHeight="1" x14ac:dyDescent="0.25">
      <c r="A82" s="587" t="s">
        <v>200</v>
      </c>
      <c r="B82" s="587"/>
      <c r="C82" s="587"/>
      <c r="D82" s="587"/>
      <c r="E82" s="587"/>
      <c r="F82" s="587"/>
      <c r="G82" s="587"/>
      <c r="H82" s="587"/>
    </row>
    <row r="83" spans="1:11" s="273" customFormat="1" ht="20.149999999999999" customHeight="1" thickBot="1" x14ac:dyDescent="0.3">
      <c r="A83" s="376"/>
      <c r="B83" s="376"/>
      <c r="C83" s="376"/>
      <c r="D83" s="376"/>
      <c r="E83" s="376"/>
      <c r="F83" s="376"/>
      <c r="G83" s="376"/>
      <c r="H83" s="376"/>
    </row>
    <row r="84" spans="1:11" ht="20.149999999999999" customHeight="1" x14ac:dyDescent="0.25">
      <c r="A84" s="375" t="s">
        <v>1</v>
      </c>
      <c r="B84" s="594" t="s">
        <v>2</v>
      </c>
      <c r="C84" s="597" t="s">
        <v>201</v>
      </c>
      <c r="D84" s="598"/>
      <c r="E84" s="594" t="s">
        <v>4</v>
      </c>
      <c r="F84" s="597" t="s">
        <v>201</v>
      </c>
      <c r="G84" s="601"/>
      <c r="H84" s="598"/>
    </row>
    <row r="85" spans="1:11" ht="20.149999999999999" customHeight="1" thickBot="1" x14ac:dyDescent="0.3">
      <c r="A85" s="372"/>
      <c r="B85" s="595"/>
      <c r="C85" s="599"/>
      <c r="D85" s="600"/>
      <c r="E85" s="596"/>
      <c r="F85" s="599"/>
      <c r="G85" s="602"/>
      <c r="H85" s="600"/>
    </row>
    <row r="86" spans="1:11" ht="20.149999999999999" customHeight="1" thickBot="1" x14ac:dyDescent="0.3">
      <c r="A86" s="393"/>
      <c r="B86" s="596"/>
      <c r="C86" s="34">
        <f>+C5</f>
        <v>2017</v>
      </c>
      <c r="D86" s="34">
        <f>+D5</f>
        <v>2018</v>
      </c>
      <c r="E86" s="34" t="str">
        <f>+E5</f>
        <v>18/17</v>
      </c>
      <c r="F86" s="34">
        <v>2017</v>
      </c>
      <c r="G86" s="34">
        <v>2018</v>
      </c>
      <c r="H86" s="14" t="s">
        <v>197</v>
      </c>
    </row>
    <row r="87" spans="1:11" ht="20.149999999999999" customHeight="1" x14ac:dyDescent="0.25">
      <c r="A87" s="375" t="s">
        <v>6</v>
      </c>
      <c r="B87" s="377" t="s">
        <v>7</v>
      </c>
      <c r="C87" s="374">
        <f>+C122</f>
        <v>139443.04740000001</v>
      </c>
      <c r="D87" s="374">
        <f>+D122</f>
        <v>166912.20716000002</v>
      </c>
      <c r="E87" s="51">
        <f>+D87/C87</f>
        <v>1.1969919639033937</v>
      </c>
      <c r="F87" s="392">
        <v>7.0000000000000001E-3</v>
      </c>
      <c r="G87" s="392">
        <v>8.0000000000000002E-3</v>
      </c>
      <c r="H87" s="368">
        <f>+(G87-F87)*100</f>
        <v>0.1</v>
      </c>
      <c r="I87" s="19"/>
      <c r="J87" s="20"/>
      <c r="K87" s="20"/>
    </row>
    <row r="88" spans="1:11" ht="20.149999999999999" customHeight="1" thickBot="1" x14ac:dyDescent="0.3">
      <c r="A88" s="372" t="s">
        <v>8</v>
      </c>
      <c r="B88" s="371" t="s">
        <v>9</v>
      </c>
      <c r="C88" s="370">
        <f>+C163</f>
        <v>3651985.3118099999</v>
      </c>
      <c r="D88" s="370">
        <f>+D163</f>
        <v>3334067.3296200004</v>
      </c>
      <c r="E88" s="51">
        <f>+D88/C88</f>
        <v>0.91294653317418939</v>
      </c>
      <c r="F88" s="391">
        <v>0.187</v>
      </c>
      <c r="G88" s="391">
        <v>0.16500000000000001</v>
      </c>
      <c r="H88" s="368">
        <f>+(G88-F88)*100</f>
        <v>-2.1999999999999993</v>
      </c>
      <c r="I88" s="19"/>
      <c r="J88" s="20"/>
      <c r="K88" s="20"/>
    </row>
    <row r="89" spans="1:11" s="273" customFormat="1" ht="20.149999999999999" customHeight="1" thickBot="1" x14ac:dyDescent="0.3">
      <c r="A89" s="270"/>
      <c r="B89" s="367" t="s">
        <v>142</v>
      </c>
      <c r="C89" s="282">
        <f>SUM(C87:C88)</f>
        <v>3791428.3592099999</v>
      </c>
      <c r="D89" s="282">
        <f>SUM(D87:D88)</f>
        <v>3500979.5367800007</v>
      </c>
      <c r="E89" s="28">
        <f>+D89/C89</f>
        <v>0.92339329801011494</v>
      </c>
      <c r="F89" s="390">
        <v>9.5000000000000001E-2</v>
      </c>
      <c r="G89" s="390">
        <v>8.4000000000000005E-2</v>
      </c>
      <c r="H89" s="365">
        <f>+(G89-F89)*100</f>
        <v>-1.0999999999999996</v>
      </c>
      <c r="I89" s="19"/>
      <c r="J89" s="20"/>
      <c r="K89" s="20"/>
    </row>
    <row r="90" spans="1:11" ht="20.149999999999999" customHeight="1" x14ac:dyDescent="0.25">
      <c r="A90" s="389"/>
    </row>
    <row r="91" spans="1:11" s="273" customFormat="1" ht="20.149999999999999" customHeight="1" x14ac:dyDescent="0.25">
      <c r="A91" s="590" t="s">
        <v>202</v>
      </c>
      <c r="B91" s="590"/>
      <c r="C91" s="590"/>
      <c r="D91" s="590"/>
      <c r="E91" s="590"/>
      <c r="F91" s="590"/>
      <c r="G91" s="590"/>
      <c r="H91" s="590"/>
    </row>
    <row r="92" spans="1:11" s="273" customFormat="1" ht="20.149999999999999" customHeight="1" thickBot="1" x14ac:dyDescent="0.3">
      <c r="A92" s="376"/>
      <c r="B92" s="376"/>
      <c r="C92" s="376"/>
      <c r="D92" s="376"/>
      <c r="E92" s="376"/>
      <c r="F92" s="376"/>
      <c r="G92" s="376"/>
      <c r="H92" s="376"/>
    </row>
    <row r="93" spans="1:11" ht="20.149999999999999" customHeight="1" x14ac:dyDescent="0.25">
      <c r="A93" s="594" t="s">
        <v>1</v>
      </c>
      <c r="B93" s="594" t="s">
        <v>12</v>
      </c>
      <c r="C93" s="597" t="s">
        <v>203</v>
      </c>
      <c r="D93" s="598"/>
      <c r="E93" s="594" t="s">
        <v>4</v>
      </c>
      <c r="F93" s="597" t="s">
        <v>201</v>
      </c>
      <c r="G93" s="601"/>
      <c r="H93" s="598"/>
    </row>
    <row r="94" spans="1:11" ht="20.149999999999999" customHeight="1" thickBot="1" x14ac:dyDescent="0.3">
      <c r="A94" s="595"/>
      <c r="B94" s="595"/>
      <c r="C94" s="599"/>
      <c r="D94" s="600"/>
      <c r="E94" s="596"/>
      <c r="F94" s="599"/>
      <c r="G94" s="602"/>
      <c r="H94" s="600"/>
    </row>
    <row r="95" spans="1:11" ht="20.149999999999999" customHeight="1" thickBot="1" x14ac:dyDescent="0.3">
      <c r="A95" s="596"/>
      <c r="B95" s="603"/>
      <c r="C95" s="34">
        <f>+C5</f>
        <v>2017</v>
      </c>
      <c r="D95" s="34">
        <f>+D5</f>
        <v>2018</v>
      </c>
      <c r="E95" s="359" t="str">
        <f>+E5</f>
        <v>18/17</v>
      </c>
      <c r="F95" s="34">
        <v>2017</v>
      </c>
      <c r="G95" s="34">
        <v>2018</v>
      </c>
      <c r="H95" s="14" t="s">
        <v>197</v>
      </c>
    </row>
    <row r="96" spans="1:11" ht="20.149999999999999" customHeight="1" x14ac:dyDescent="0.25">
      <c r="A96" s="45" t="s">
        <v>6</v>
      </c>
      <c r="B96" s="280" t="s">
        <v>13</v>
      </c>
      <c r="C96" s="388">
        <v>127.9538</v>
      </c>
      <c r="D96" s="357">
        <v>278.23585000000003</v>
      </c>
      <c r="E96" s="51">
        <f t="shared" ref="E96:E104" si="5">+IFERROR(IF(D96/C96&gt;0,D96/C96,"X"),"X")</f>
        <v>2.1745024375985711</v>
      </c>
      <c r="F96" s="387">
        <v>0</v>
      </c>
      <c r="G96" s="387">
        <v>0</v>
      </c>
      <c r="H96" s="368">
        <f t="shared" ref="H96:H122" si="6">+(G96-F96)*100</f>
        <v>0</v>
      </c>
      <c r="I96" s="19"/>
      <c r="J96" s="20"/>
      <c r="K96" s="20"/>
    </row>
    <row r="97" spans="1:11" ht="20.149999999999999" customHeight="1" x14ac:dyDescent="0.25">
      <c r="A97" s="46" t="s">
        <v>8</v>
      </c>
      <c r="B97" s="280" t="s">
        <v>14</v>
      </c>
      <c r="C97" s="388">
        <v>8876.9928600000003</v>
      </c>
      <c r="D97" s="357">
        <v>6897.0550300000004</v>
      </c>
      <c r="E97" s="51">
        <f t="shared" si="5"/>
        <v>0.77695849695659214</v>
      </c>
      <c r="F97" s="387">
        <v>1.6E-2</v>
      </c>
      <c r="G97" s="387">
        <v>1.2999999999999999E-2</v>
      </c>
      <c r="H97" s="368">
        <f t="shared" si="6"/>
        <v>-0.3000000000000001</v>
      </c>
      <c r="I97" s="19"/>
      <c r="J97" s="20"/>
      <c r="K97" s="20"/>
    </row>
    <row r="98" spans="1:11" ht="20.149999999999999" customHeight="1" x14ac:dyDescent="0.25">
      <c r="A98" s="46" t="s">
        <v>15</v>
      </c>
      <c r="B98" s="280" t="s">
        <v>16</v>
      </c>
      <c r="C98" s="388">
        <v>7104.1838399999997</v>
      </c>
      <c r="D98" s="357">
        <v>10775.085849999999</v>
      </c>
      <c r="E98" s="51">
        <f t="shared" si="5"/>
        <v>1.5167239605105716</v>
      </c>
      <c r="F98" s="387">
        <v>5.0000000000000001E-3</v>
      </c>
      <c r="G98" s="387">
        <v>8.0000000000000002E-3</v>
      </c>
      <c r="H98" s="368">
        <f t="shared" si="6"/>
        <v>0.3</v>
      </c>
      <c r="I98" s="19"/>
      <c r="J98" s="20"/>
      <c r="K98" s="20"/>
    </row>
    <row r="99" spans="1:11" ht="20.149999999999999" customHeight="1" x14ac:dyDescent="0.25">
      <c r="A99" s="46" t="s">
        <v>17</v>
      </c>
      <c r="B99" s="280" t="s">
        <v>18</v>
      </c>
      <c r="C99" s="388">
        <v>4051.78361</v>
      </c>
      <c r="D99" s="357">
        <v>7526.8352299999997</v>
      </c>
      <c r="E99" s="51">
        <f t="shared" si="5"/>
        <v>1.857659725811468</v>
      </c>
      <c r="F99" s="387">
        <v>4.0000000000000001E-3</v>
      </c>
      <c r="G99" s="387">
        <v>7.0000000000000001E-3</v>
      </c>
      <c r="H99" s="368">
        <f t="shared" si="6"/>
        <v>0.3</v>
      </c>
      <c r="I99" s="19"/>
      <c r="J99" s="20"/>
      <c r="K99" s="20"/>
    </row>
    <row r="100" spans="1:11" ht="20.149999999999999" customHeight="1" x14ac:dyDescent="0.25">
      <c r="A100" s="46" t="s">
        <v>19</v>
      </c>
      <c r="B100" s="280" t="s">
        <v>20</v>
      </c>
      <c r="C100" s="388">
        <v>182.92919000000001</v>
      </c>
      <c r="D100" s="357">
        <v>339.81733000000003</v>
      </c>
      <c r="E100" s="51">
        <f t="shared" si="5"/>
        <v>1.8576440971503783</v>
      </c>
      <c r="F100" s="387">
        <v>6.0000000000000001E-3</v>
      </c>
      <c r="G100" s="387">
        <v>1.2E-2</v>
      </c>
      <c r="H100" s="368">
        <f t="shared" si="6"/>
        <v>0.6</v>
      </c>
      <c r="I100" s="19"/>
      <c r="J100" s="20"/>
      <c r="K100" s="20"/>
    </row>
    <row r="101" spans="1:11" ht="20.149999999999999" customHeight="1" x14ac:dyDescent="0.25">
      <c r="A101" s="46" t="s">
        <v>21</v>
      </c>
      <c r="B101" s="280" t="s">
        <v>22</v>
      </c>
      <c r="C101" s="388">
        <v>8975.0183400000005</v>
      </c>
      <c r="D101" s="357">
        <v>8170.5252799999998</v>
      </c>
      <c r="E101" s="51">
        <f t="shared" si="5"/>
        <v>0.91036307341963596</v>
      </c>
      <c r="F101" s="387">
        <v>1.6E-2</v>
      </c>
      <c r="G101" s="387">
        <v>1.2999999999999999E-2</v>
      </c>
      <c r="H101" s="368">
        <f t="shared" si="6"/>
        <v>-0.3000000000000001</v>
      </c>
      <c r="I101" s="19"/>
      <c r="J101" s="20"/>
      <c r="K101" s="20"/>
    </row>
    <row r="102" spans="1:11" ht="20.149999999999999" customHeight="1" x14ac:dyDescent="0.25">
      <c r="A102" s="46" t="s">
        <v>23</v>
      </c>
      <c r="B102" s="280" t="s">
        <v>24</v>
      </c>
      <c r="C102" s="388">
        <v>312.75884000000002</v>
      </c>
      <c r="D102" s="357">
        <v>745.08745999999996</v>
      </c>
      <c r="E102" s="51">
        <f t="shared" si="5"/>
        <v>2.3823066360010796</v>
      </c>
      <c r="F102" s="387">
        <v>1.6E-2</v>
      </c>
      <c r="G102" s="387">
        <v>3.3000000000000002E-2</v>
      </c>
      <c r="H102" s="368">
        <f t="shared" si="6"/>
        <v>1.7000000000000002</v>
      </c>
      <c r="I102" s="19"/>
      <c r="J102" s="20"/>
      <c r="K102" s="20"/>
    </row>
    <row r="103" spans="1:11" ht="20.149999999999999" customHeight="1" x14ac:dyDescent="0.25">
      <c r="A103" s="46" t="s">
        <v>25</v>
      </c>
      <c r="B103" s="280" t="s">
        <v>26</v>
      </c>
      <c r="C103" s="388">
        <v>9432.7152600000009</v>
      </c>
      <c r="D103" s="357">
        <v>7500.2089500000002</v>
      </c>
      <c r="E103" s="51">
        <f t="shared" si="5"/>
        <v>0.79512725056008948</v>
      </c>
      <c r="F103" s="387">
        <v>1.2999999999999999E-2</v>
      </c>
      <c r="G103" s="387">
        <v>6.0000000000000001E-3</v>
      </c>
      <c r="H103" s="368">
        <f t="shared" si="6"/>
        <v>-0.7</v>
      </c>
      <c r="I103" s="19"/>
      <c r="J103" s="20"/>
      <c r="K103" s="20"/>
    </row>
    <row r="104" spans="1:11" ht="20.149999999999999" customHeight="1" x14ac:dyDescent="0.25">
      <c r="A104" s="46" t="s">
        <v>27</v>
      </c>
      <c r="B104" s="280" t="s">
        <v>28</v>
      </c>
      <c r="C104" s="388">
        <v>0</v>
      </c>
      <c r="D104" s="357">
        <v>6.4209300000000002</v>
      </c>
      <c r="E104" s="51" t="str">
        <f t="shared" si="5"/>
        <v>X</v>
      </c>
      <c r="F104" s="387">
        <v>0</v>
      </c>
      <c r="G104" s="387">
        <v>0</v>
      </c>
      <c r="H104" s="368">
        <f t="shared" si="6"/>
        <v>0</v>
      </c>
      <c r="I104" s="19"/>
      <c r="J104" s="20"/>
      <c r="K104" s="20"/>
    </row>
    <row r="105" spans="1:11" ht="20.149999999999999" customHeight="1" x14ac:dyDescent="0.25">
      <c r="A105" s="46" t="s">
        <v>29</v>
      </c>
      <c r="B105" s="280" t="s">
        <v>30</v>
      </c>
      <c r="C105" s="388">
        <v>48844.950960000002</v>
      </c>
      <c r="D105" s="357">
        <v>87989.186270000006</v>
      </c>
      <c r="E105" s="51">
        <f>+D105/C105</f>
        <v>1.8013977809509096</v>
      </c>
      <c r="F105" s="387">
        <v>6.8000000000000005E-2</v>
      </c>
      <c r="G105" s="387">
        <v>0.104</v>
      </c>
      <c r="H105" s="368">
        <f t="shared" si="6"/>
        <v>3.5999999999999992</v>
      </c>
      <c r="I105" s="19"/>
      <c r="J105" s="20"/>
      <c r="K105" s="20"/>
    </row>
    <row r="106" spans="1:11" ht="20.149999999999999" customHeight="1" x14ac:dyDescent="0.25">
      <c r="A106" s="46" t="s">
        <v>31</v>
      </c>
      <c r="B106" s="280" t="s">
        <v>32</v>
      </c>
      <c r="C106" s="388">
        <v>1091.11025</v>
      </c>
      <c r="D106" s="357">
        <v>714.17030999999997</v>
      </c>
      <c r="E106" s="51">
        <f t="shared" ref="E106:E121" si="7">+IFERROR(IF(D106/C106&gt;0,D106/C106,"X"),"X")</f>
        <v>0.65453542389506469</v>
      </c>
      <c r="F106" s="387">
        <v>0.105</v>
      </c>
      <c r="G106" s="387">
        <v>7.0999999999999994E-2</v>
      </c>
      <c r="H106" s="368">
        <f t="shared" si="6"/>
        <v>-3.4000000000000004</v>
      </c>
      <c r="I106" s="19"/>
      <c r="J106" s="20"/>
      <c r="K106" s="20"/>
    </row>
    <row r="107" spans="1:11" ht="20.149999999999999" customHeight="1" x14ac:dyDescent="0.25">
      <c r="A107" s="46" t="s">
        <v>33</v>
      </c>
      <c r="B107" s="280" t="s">
        <v>34</v>
      </c>
      <c r="C107" s="388">
        <v>1100.12796</v>
      </c>
      <c r="D107" s="357">
        <v>1100.8285100000001</v>
      </c>
      <c r="E107" s="51">
        <f t="shared" si="7"/>
        <v>1.0006367895603707</v>
      </c>
      <c r="F107" s="387">
        <v>0.15</v>
      </c>
      <c r="G107" s="387">
        <v>0.16900000000000001</v>
      </c>
      <c r="H107" s="368">
        <f t="shared" si="6"/>
        <v>1.9000000000000017</v>
      </c>
      <c r="I107" s="19"/>
      <c r="J107" s="20"/>
      <c r="K107" s="20"/>
    </row>
    <row r="108" spans="1:11" ht="20.149999999999999" customHeight="1" x14ac:dyDescent="0.25">
      <c r="A108" s="46" t="s">
        <v>35</v>
      </c>
      <c r="B108" s="280" t="s">
        <v>36</v>
      </c>
      <c r="C108" s="388">
        <v>26238.57692</v>
      </c>
      <c r="D108" s="357">
        <v>17863.63883</v>
      </c>
      <c r="E108" s="51">
        <f t="shared" si="7"/>
        <v>0.68081584166951081</v>
      </c>
      <c r="F108" s="387">
        <v>2.3E-2</v>
      </c>
      <c r="G108" s="387">
        <v>1.7000000000000001E-2</v>
      </c>
      <c r="H108" s="368">
        <f t="shared" si="6"/>
        <v>-0.59999999999999987</v>
      </c>
      <c r="I108" s="19"/>
      <c r="J108" s="20"/>
      <c r="K108" s="20"/>
    </row>
    <row r="109" spans="1:11" ht="19.5" customHeight="1" x14ac:dyDescent="0.25">
      <c r="A109" s="46" t="s">
        <v>37</v>
      </c>
      <c r="B109" s="280" t="s">
        <v>38</v>
      </c>
      <c r="C109" s="388">
        <v>4791.3689999999997</v>
      </c>
      <c r="D109" s="357">
        <v>3520.1800400000002</v>
      </c>
      <c r="E109" s="51">
        <f t="shared" si="7"/>
        <v>0.73469190955653807</v>
      </c>
      <c r="F109" s="387">
        <v>5.0000000000000001E-3</v>
      </c>
      <c r="G109" s="387">
        <v>3.0000000000000001E-3</v>
      </c>
      <c r="H109" s="368">
        <f t="shared" si="6"/>
        <v>-0.2</v>
      </c>
      <c r="I109" s="19"/>
      <c r="J109" s="20"/>
      <c r="K109" s="20"/>
    </row>
    <row r="110" spans="1:11" ht="20.149999999999999" customHeight="1" x14ac:dyDescent="0.25">
      <c r="A110" s="46" t="s">
        <v>39</v>
      </c>
      <c r="B110" s="280" t="s">
        <v>40</v>
      </c>
      <c r="C110" s="388">
        <v>100</v>
      </c>
      <c r="D110" s="357">
        <v>166.66668000000001</v>
      </c>
      <c r="E110" s="51">
        <f t="shared" si="7"/>
        <v>1.6666668000000002</v>
      </c>
      <c r="F110" s="387">
        <v>0</v>
      </c>
      <c r="G110" s="387">
        <v>0</v>
      </c>
      <c r="H110" s="368">
        <f t="shared" si="6"/>
        <v>0</v>
      </c>
      <c r="I110" s="19"/>
      <c r="J110" s="20"/>
      <c r="K110" s="20"/>
    </row>
    <row r="111" spans="1:11" ht="20.149999999999999" customHeight="1" x14ac:dyDescent="0.25">
      <c r="A111" s="46" t="s">
        <v>41</v>
      </c>
      <c r="B111" s="280" t="s">
        <v>42</v>
      </c>
      <c r="C111" s="388">
        <v>580.88275999999996</v>
      </c>
      <c r="D111" s="357">
        <v>1271.4980399999999</v>
      </c>
      <c r="E111" s="51">
        <f t="shared" si="7"/>
        <v>2.1889064843308486</v>
      </c>
      <c r="F111" s="387">
        <v>1E-3</v>
      </c>
      <c r="G111" s="387">
        <v>4.0000000000000001E-3</v>
      </c>
      <c r="H111" s="368">
        <f t="shared" si="6"/>
        <v>0.3</v>
      </c>
      <c r="I111" s="19"/>
      <c r="J111" s="20"/>
      <c r="K111" s="20"/>
    </row>
    <row r="112" spans="1:11" ht="20.149999999999999" customHeight="1" x14ac:dyDescent="0.25">
      <c r="A112" s="46" t="s">
        <v>43</v>
      </c>
      <c r="B112" s="280" t="s">
        <v>44</v>
      </c>
      <c r="C112" s="388">
        <v>0</v>
      </c>
      <c r="D112" s="357">
        <v>0</v>
      </c>
      <c r="E112" s="51" t="str">
        <f t="shared" si="7"/>
        <v>X</v>
      </c>
      <c r="F112" s="387">
        <v>0</v>
      </c>
      <c r="G112" s="387">
        <v>0</v>
      </c>
      <c r="H112" s="368">
        <f t="shared" si="6"/>
        <v>0</v>
      </c>
      <c r="I112" s="19"/>
      <c r="J112" s="20"/>
      <c r="K112" s="20"/>
    </row>
    <row r="113" spans="1:11" ht="20.149999999999999" customHeight="1" x14ac:dyDescent="0.25">
      <c r="A113" s="46" t="s">
        <v>45</v>
      </c>
      <c r="B113" s="280" t="s">
        <v>46</v>
      </c>
      <c r="C113" s="388">
        <v>7.2359999999999998</v>
      </c>
      <c r="D113" s="357">
        <v>0</v>
      </c>
      <c r="E113" s="51" t="str">
        <f t="shared" si="7"/>
        <v>X</v>
      </c>
      <c r="F113" s="387">
        <v>0</v>
      </c>
      <c r="G113" s="387">
        <v>0</v>
      </c>
      <c r="H113" s="368">
        <f t="shared" si="6"/>
        <v>0</v>
      </c>
      <c r="I113" s="19"/>
      <c r="J113" s="20"/>
      <c r="K113" s="20"/>
    </row>
    <row r="114" spans="1:11" ht="20.149999999999999" customHeight="1" x14ac:dyDescent="0.25">
      <c r="A114" s="46" t="s">
        <v>47</v>
      </c>
      <c r="B114" s="280" t="s">
        <v>48</v>
      </c>
      <c r="C114" s="388">
        <v>0</v>
      </c>
      <c r="D114" s="357">
        <v>0</v>
      </c>
      <c r="E114" s="51" t="str">
        <f t="shared" si="7"/>
        <v>X</v>
      </c>
      <c r="F114" s="387">
        <v>0</v>
      </c>
      <c r="G114" s="387">
        <v>0</v>
      </c>
      <c r="H114" s="368">
        <f t="shared" si="6"/>
        <v>0</v>
      </c>
      <c r="I114" s="19"/>
      <c r="J114" s="20"/>
      <c r="K114" s="20"/>
    </row>
    <row r="115" spans="1:11" ht="20.149999999999999" customHeight="1" x14ac:dyDescent="0.25">
      <c r="A115" s="46" t="s">
        <v>49</v>
      </c>
      <c r="B115" s="280" t="s">
        <v>50</v>
      </c>
      <c r="C115" s="388">
        <v>88.450100000000006</v>
      </c>
      <c r="D115" s="357">
        <v>38.535969999999999</v>
      </c>
      <c r="E115" s="51">
        <f t="shared" si="7"/>
        <v>0.43568034405840123</v>
      </c>
      <c r="F115" s="387">
        <v>1.2E-2</v>
      </c>
      <c r="G115" s="387">
        <v>4.0000000000000001E-3</v>
      </c>
      <c r="H115" s="368">
        <f t="shared" si="6"/>
        <v>-0.8</v>
      </c>
      <c r="I115" s="19"/>
      <c r="J115" s="20"/>
      <c r="K115" s="20"/>
    </row>
    <row r="116" spans="1:11" ht="20.149999999999999" customHeight="1" x14ac:dyDescent="0.25">
      <c r="A116" s="46" t="s">
        <v>51</v>
      </c>
      <c r="B116" s="280" t="s">
        <v>52</v>
      </c>
      <c r="C116" s="388">
        <v>2914.06646</v>
      </c>
      <c r="D116" s="357">
        <v>1807.5914399999999</v>
      </c>
      <c r="E116" s="51">
        <f t="shared" si="7"/>
        <v>0.62029863244779937</v>
      </c>
      <c r="F116" s="387">
        <v>0.14799999999999999</v>
      </c>
      <c r="G116" s="387">
        <v>0.113</v>
      </c>
      <c r="H116" s="368">
        <f t="shared" si="6"/>
        <v>-3.4999999999999991</v>
      </c>
      <c r="I116" s="19"/>
      <c r="J116" s="20"/>
      <c r="K116" s="20"/>
    </row>
    <row r="117" spans="1:11" ht="20.149999999999999" customHeight="1" x14ac:dyDescent="0.25">
      <c r="A117" s="46" t="s">
        <v>53</v>
      </c>
      <c r="B117" s="280" t="s">
        <v>54</v>
      </c>
      <c r="C117" s="388">
        <v>11.324759999999999</v>
      </c>
      <c r="D117" s="357">
        <v>38.483789999999999</v>
      </c>
      <c r="E117" s="51">
        <f t="shared" si="7"/>
        <v>3.3981991671346679</v>
      </c>
      <c r="F117" s="387">
        <v>0</v>
      </c>
      <c r="G117" s="387">
        <v>0</v>
      </c>
      <c r="H117" s="368">
        <f t="shared" si="6"/>
        <v>0</v>
      </c>
      <c r="I117" s="19"/>
      <c r="J117" s="20"/>
      <c r="K117" s="20"/>
    </row>
    <row r="118" spans="1:11" ht="20.149999999999999" customHeight="1" x14ac:dyDescent="0.25">
      <c r="A118" s="46" t="s">
        <v>55</v>
      </c>
      <c r="B118" s="386" t="s">
        <v>56</v>
      </c>
      <c r="C118" s="388">
        <v>463.18482999999998</v>
      </c>
      <c r="D118" s="357">
        <v>1138.2284999999999</v>
      </c>
      <c r="E118" s="51">
        <f t="shared" si="7"/>
        <v>2.4573958952843942</v>
      </c>
      <c r="F118" s="387">
        <v>2.7E-2</v>
      </c>
      <c r="G118" s="387">
        <v>6.8000000000000005E-2</v>
      </c>
      <c r="H118" s="368">
        <f t="shared" si="6"/>
        <v>4.1000000000000005</v>
      </c>
      <c r="I118" s="19"/>
      <c r="J118" s="20"/>
      <c r="K118" s="20"/>
    </row>
    <row r="119" spans="1:11" ht="20.149999999999999" customHeight="1" x14ac:dyDescent="0.25">
      <c r="A119" s="46" t="s">
        <v>57</v>
      </c>
      <c r="B119" s="280" t="s">
        <v>58</v>
      </c>
      <c r="C119" s="388">
        <v>3038.3510700000002</v>
      </c>
      <c r="D119" s="357">
        <v>4403.3293299999996</v>
      </c>
      <c r="E119" s="51">
        <f t="shared" si="7"/>
        <v>1.4492496846323948</v>
      </c>
      <c r="F119" s="387">
        <v>7.0000000000000001E-3</v>
      </c>
      <c r="G119" s="387">
        <v>0.01</v>
      </c>
      <c r="H119" s="368">
        <f t="shared" si="6"/>
        <v>0.3</v>
      </c>
      <c r="I119" s="19"/>
      <c r="J119" s="20"/>
      <c r="K119" s="20"/>
    </row>
    <row r="120" spans="1:11" ht="20.149999999999999" customHeight="1" x14ac:dyDescent="0.25">
      <c r="A120" s="46" t="s">
        <v>59</v>
      </c>
      <c r="B120" s="280" t="s">
        <v>60</v>
      </c>
      <c r="C120" s="388">
        <v>725.71018000000004</v>
      </c>
      <c r="D120" s="357">
        <v>334.25200999999998</v>
      </c>
      <c r="E120" s="51">
        <f t="shared" si="7"/>
        <v>0.46058608410316082</v>
      </c>
      <c r="F120" s="387">
        <v>8.0000000000000002E-3</v>
      </c>
      <c r="G120" s="387">
        <v>4.0000000000000001E-3</v>
      </c>
      <c r="H120" s="368">
        <f t="shared" si="6"/>
        <v>-0.4</v>
      </c>
      <c r="I120" s="19"/>
      <c r="J120" s="20"/>
      <c r="K120" s="20"/>
    </row>
    <row r="121" spans="1:11" s="273" customFormat="1" ht="20.149999999999999" customHeight="1" thickBot="1" x14ac:dyDescent="0.3">
      <c r="A121" s="46" t="s">
        <v>61</v>
      </c>
      <c r="B121" s="280" t="s">
        <v>62</v>
      </c>
      <c r="C121" s="388">
        <v>10383.37041</v>
      </c>
      <c r="D121" s="357">
        <v>4286.3455299999996</v>
      </c>
      <c r="E121" s="51">
        <f t="shared" si="7"/>
        <v>0.41280868935118725</v>
      </c>
      <c r="F121" s="387">
        <v>2.1999999999999999E-2</v>
      </c>
      <c r="G121" s="387">
        <v>6.0000000000000001E-3</v>
      </c>
      <c r="H121" s="368">
        <f t="shared" si="6"/>
        <v>-1.6</v>
      </c>
      <c r="I121" s="19"/>
      <c r="J121" s="20"/>
      <c r="K121" s="20"/>
    </row>
    <row r="122" spans="1:11" s="273" customFormat="1" ht="20.149999999999999" customHeight="1" thickBot="1" x14ac:dyDescent="0.3">
      <c r="A122" s="151"/>
      <c r="B122" s="152" t="s">
        <v>10</v>
      </c>
      <c r="C122" s="282">
        <f>SUM(C96:C121)</f>
        <v>139443.04740000001</v>
      </c>
      <c r="D122" s="282">
        <f>SUM(D96:D121)</f>
        <v>166912.20716000002</v>
      </c>
      <c r="E122" s="28">
        <f>+D122/C122</f>
        <v>1.1969919639033937</v>
      </c>
      <c r="F122" s="380">
        <v>7.0000000000000001E-3</v>
      </c>
      <c r="G122" s="380">
        <v>8.0000000000000002E-3</v>
      </c>
      <c r="H122" s="365">
        <f t="shared" si="6"/>
        <v>0.1</v>
      </c>
      <c r="I122" s="19"/>
      <c r="J122" s="20"/>
      <c r="K122" s="20"/>
    </row>
    <row r="123" spans="1:11" ht="20.149999999999999" customHeight="1" x14ac:dyDescent="0.25">
      <c r="C123" s="20"/>
      <c r="D123" s="20"/>
      <c r="E123" s="20"/>
      <c r="F123" s="20"/>
      <c r="G123" s="20"/>
      <c r="H123" s="20"/>
    </row>
    <row r="124" spans="1:11" s="273" customFormat="1" ht="20.149999999999999" customHeight="1" x14ac:dyDescent="0.25">
      <c r="A124" s="590" t="s">
        <v>204</v>
      </c>
      <c r="B124" s="590"/>
      <c r="C124" s="590"/>
      <c r="D124" s="590"/>
      <c r="E124" s="590"/>
      <c r="F124" s="590"/>
      <c r="G124" s="590"/>
      <c r="H124" s="590"/>
    </row>
    <row r="125" spans="1:11" s="273" customFormat="1" ht="20.149999999999999" customHeight="1" thickBot="1" x14ac:dyDescent="0.3">
      <c r="A125" s="376"/>
      <c r="B125" s="376"/>
      <c r="C125" s="376"/>
      <c r="D125" s="376"/>
      <c r="E125" s="376"/>
      <c r="F125" s="376"/>
      <c r="G125" s="376"/>
      <c r="H125" s="376"/>
    </row>
    <row r="126" spans="1:11" ht="20.149999999999999" customHeight="1" x14ac:dyDescent="0.25">
      <c r="A126" s="594" t="s">
        <v>1</v>
      </c>
      <c r="B126" s="594" t="s">
        <v>12</v>
      </c>
      <c r="C126" s="597" t="s">
        <v>203</v>
      </c>
      <c r="D126" s="601"/>
      <c r="E126" s="594" t="s">
        <v>4</v>
      </c>
      <c r="F126" s="597" t="s">
        <v>201</v>
      </c>
      <c r="G126" s="601"/>
      <c r="H126" s="598"/>
    </row>
    <row r="127" spans="1:11" ht="20.149999999999999" customHeight="1" thickBot="1" x14ac:dyDescent="0.3">
      <c r="A127" s="595"/>
      <c r="B127" s="595"/>
      <c r="C127" s="599"/>
      <c r="D127" s="602"/>
      <c r="E127" s="596"/>
      <c r="F127" s="599"/>
      <c r="G127" s="602"/>
      <c r="H127" s="600"/>
    </row>
    <row r="128" spans="1:11" ht="20.149999999999999" customHeight="1" thickBot="1" x14ac:dyDescent="0.3">
      <c r="A128" s="596"/>
      <c r="B128" s="596"/>
      <c r="C128" s="34">
        <f>+C5</f>
        <v>2017</v>
      </c>
      <c r="D128" s="355">
        <f>+D5</f>
        <v>2018</v>
      </c>
      <c r="E128" s="34" t="str">
        <f>+E5</f>
        <v>18/17</v>
      </c>
      <c r="F128" s="34">
        <v>2017</v>
      </c>
      <c r="G128" s="360">
        <v>2018</v>
      </c>
      <c r="H128" s="14" t="s">
        <v>197</v>
      </c>
    </row>
    <row r="129" spans="1:11" ht="20.149999999999999" customHeight="1" x14ac:dyDescent="0.25">
      <c r="A129" s="45" t="s">
        <v>6</v>
      </c>
      <c r="B129" s="280" t="s">
        <v>64</v>
      </c>
      <c r="C129" s="289">
        <v>192384.50821999999</v>
      </c>
      <c r="D129" s="289">
        <v>101727.97229999999</v>
      </c>
      <c r="E129" s="51">
        <f t="shared" ref="E129:E162" si="8">+IFERROR(IF(D129/C129&gt;0,D129/C129,"X"),"X")</f>
        <v>0.52877424092624792</v>
      </c>
      <c r="F129" s="384">
        <v>0.182</v>
      </c>
      <c r="G129" s="363">
        <v>0.1</v>
      </c>
      <c r="H129" s="368">
        <f t="shared" ref="H129:H134" si="9">+(G129-F129)*100</f>
        <v>-8.1999999999999993</v>
      </c>
      <c r="I129" s="19"/>
      <c r="J129" s="20"/>
      <c r="K129" s="20"/>
    </row>
    <row r="130" spans="1:11" ht="20.149999999999999" customHeight="1" x14ac:dyDescent="0.25">
      <c r="A130" s="46" t="s">
        <v>8</v>
      </c>
      <c r="B130" s="280" t="s">
        <v>65</v>
      </c>
      <c r="C130" s="289">
        <v>26338.318139999999</v>
      </c>
      <c r="D130" s="289">
        <v>34031.103629999998</v>
      </c>
      <c r="E130" s="51">
        <f t="shared" si="8"/>
        <v>1.2920758056421593</v>
      </c>
      <c r="F130" s="384">
        <v>0.111</v>
      </c>
      <c r="G130" s="363">
        <v>0.17599999999999999</v>
      </c>
      <c r="H130" s="368">
        <f t="shared" si="9"/>
        <v>6.4999999999999991</v>
      </c>
      <c r="I130" s="19"/>
      <c r="J130" s="20"/>
      <c r="K130" s="20"/>
    </row>
    <row r="131" spans="1:11" ht="20.149999999999999" customHeight="1" x14ac:dyDescent="0.25">
      <c r="A131" s="46" t="s">
        <v>15</v>
      </c>
      <c r="B131" s="280" t="s">
        <v>66</v>
      </c>
      <c r="C131" s="289">
        <v>184542.82086000001</v>
      </c>
      <c r="D131" s="289">
        <v>177884.49358000001</v>
      </c>
      <c r="E131" s="51">
        <f t="shared" si="8"/>
        <v>0.96391987914256927</v>
      </c>
      <c r="F131" s="384">
        <v>0.218</v>
      </c>
      <c r="G131" s="363">
        <v>0.19800000000000001</v>
      </c>
      <c r="H131" s="368">
        <f t="shared" si="9"/>
        <v>-1.9999999999999991</v>
      </c>
      <c r="I131" s="19"/>
      <c r="J131" s="20"/>
      <c r="K131" s="20"/>
    </row>
    <row r="132" spans="1:11" ht="20.149999999999999" customHeight="1" x14ac:dyDescent="0.25">
      <c r="A132" s="46" t="s">
        <v>17</v>
      </c>
      <c r="B132" s="280" t="s">
        <v>67</v>
      </c>
      <c r="C132" s="289">
        <v>239516.33807999999</v>
      </c>
      <c r="D132" s="289">
        <v>217999.0613</v>
      </c>
      <c r="E132" s="51">
        <f t="shared" si="8"/>
        <v>0.91016363663336786</v>
      </c>
      <c r="F132" s="384">
        <v>0.27</v>
      </c>
      <c r="G132" s="363">
        <v>0.24199999999999999</v>
      </c>
      <c r="H132" s="368">
        <f t="shared" si="9"/>
        <v>-2.8000000000000025</v>
      </c>
      <c r="I132" s="19"/>
      <c r="J132" s="20"/>
      <c r="K132" s="20"/>
    </row>
    <row r="133" spans="1:11" ht="20.149999999999999" customHeight="1" x14ac:dyDescent="0.25">
      <c r="A133" s="46" t="s">
        <v>19</v>
      </c>
      <c r="B133" s="280" t="s">
        <v>68</v>
      </c>
      <c r="C133" s="289">
        <v>67209.135420000006</v>
      </c>
      <c r="D133" s="289">
        <v>44356.788610000003</v>
      </c>
      <c r="E133" s="51">
        <f t="shared" si="8"/>
        <v>0.65998153871207765</v>
      </c>
      <c r="F133" s="384">
        <v>0.39800000000000002</v>
      </c>
      <c r="G133" s="363">
        <v>0.30399999999999999</v>
      </c>
      <c r="H133" s="368">
        <f t="shared" si="9"/>
        <v>-9.4000000000000021</v>
      </c>
      <c r="I133" s="19"/>
      <c r="J133" s="20"/>
      <c r="K133" s="20"/>
    </row>
    <row r="134" spans="1:11" ht="20.149999999999999" customHeight="1" x14ac:dyDescent="0.25">
      <c r="A134" s="46" t="s">
        <v>21</v>
      </c>
      <c r="B134" s="280" t="s">
        <v>69</v>
      </c>
      <c r="C134" s="289">
        <v>979.66575</v>
      </c>
      <c r="D134" s="289">
        <v>1036.38662</v>
      </c>
      <c r="E134" s="51">
        <f t="shared" si="8"/>
        <v>1.0578981861925867</v>
      </c>
      <c r="F134" s="384">
        <v>0.54700000000000004</v>
      </c>
      <c r="G134" s="363">
        <v>0.56699999999999995</v>
      </c>
      <c r="H134" s="368">
        <f t="shared" si="9"/>
        <v>1.9999999999999907</v>
      </c>
      <c r="I134" s="19"/>
      <c r="J134" s="20"/>
      <c r="K134" s="20"/>
    </row>
    <row r="135" spans="1:11" ht="20.149999999999999" customHeight="1" x14ac:dyDescent="0.25">
      <c r="A135" s="46" t="s">
        <v>23</v>
      </c>
      <c r="B135" s="280" t="s">
        <v>70</v>
      </c>
      <c r="C135" s="289">
        <v>144.68458000000001</v>
      </c>
      <c r="D135" s="289">
        <v>0</v>
      </c>
      <c r="E135" s="51" t="str">
        <f t="shared" si="8"/>
        <v>X</v>
      </c>
      <c r="F135" s="384">
        <v>6.0000000000000001E-3</v>
      </c>
      <c r="G135" s="385" t="s">
        <v>166</v>
      </c>
      <c r="H135" s="383" t="s">
        <v>166</v>
      </c>
      <c r="I135" s="19"/>
      <c r="J135" s="20"/>
      <c r="K135" s="20"/>
    </row>
    <row r="136" spans="1:11" ht="20.149999999999999" customHeight="1" x14ac:dyDescent="0.25">
      <c r="A136" s="46" t="s">
        <v>25</v>
      </c>
      <c r="B136" s="280" t="s">
        <v>71</v>
      </c>
      <c r="C136" s="289">
        <v>3761.6779999999999</v>
      </c>
      <c r="D136" s="289">
        <v>2927.3719999999998</v>
      </c>
      <c r="E136" s="51">
        <f t="shared" si="8"/>
        <v>0.77820908647683296</v>
      </c>
      <c r="F136" s="384">
        <v>0.59699999999999998</v>
      </c>
      <c r="G136" s="363">
        <v>0.54200000000000004</v>
      </c>
      <c r="H136" s="368">
        <f t="shared" ref="H136:H146" si="10">+(G136-F136)*100</f>
        <v>-5.4999999999999938</v>
      </c>
      <c r="I136" s="19"/>
      <c r="J136" s="20"/>
      <c r="K136" s="20"/>
    </row>
    <row r="137" spans="1:11" ht="20.149999999999999" customHeight="1" x14ac:dyDescent="0.25">
      <c r="A137" s="46" t="s">
        <v>27</v>
      </c>
      <c r="B137" s="280" t="s">
        <v>72</v>
      </c>
      <c r="C137" s="289">
        <v>417301.02461999998</v>
      </c>
      <c r="D137" s="289">
        <v>417315.11301999999</v>
      </c>
      <c r="E137" s="51">
        <f t="shared" si="8"/>
        <v>1.0000337607606231</v>
      </c>
      <c r="F137" s="384">
        <v>0.16900000000000001</v>
      </c>
      <c r="G137" s="363">
        <v>0.14299999999999999</v>
      </c>
      <c r="H137" s="368">
        <f t="shared" si="10"/>
        <v>-2.6000000000000023</v>
      </c>
      <c r="I137" s="19"/>
      <c r="J137" s="20"/>
      <c r="K137" s="20"/>
    </row>
    <row r="138" spans="1:11" ht="20.149999999999999" customHeight="1" x14ac:dyDescent="0.25">
      <c r="A138" s="46" t="s">
        <v>29</v>
      </c>
      <c r="B138" s="280" t="s">
        <v>73</v>
      </c>
      <c r="C138" s="289">
        <v>136818.73996000001</v>
      </c>
      <c r="D138" s="289">
        <v>160118.83113000001</v>
      </c>
      <c r="E138" s="51">
        <f t="shared" si="8"/>
        <v>1.170298974956296</v>
      </c>
      <c r="F138" s="384">
        <v>0.77</v>
      </c>
      <c r="G138" s="363">
        <v>0.78300000000000003</v>
      </c>
      <c r="H138" s="368">
        <f t="shared" si="10"/>
        <v>1.3000000000000012</v>
      </c>
      <c r="I138" s="19"/>
      <c r="J138" s="20"/>
      <c r="K138" s="20"/>
    </row>
    <row r="139" spans="1:11" ht="20.149999999999999" customHeight="1" x14ac:dyDescent="0.25">
      <c r="A139" s="46" t="s">
        <v>31</v>
      </c>
      <c r="B139" s="280" t="s">
        <v>74</v>
      </c>
      <c r="C139" s="289">
        <v>5877.1170099999999</v>
      </c>
      <c r="D139" s="289">
        <v>4883.4882900000002</v>
      </c>
      <c r="E139" s="51">
        <f t="shared" si="8"/>
        <v>0.83093262933010759</v>
      </c>
      <c r="F139" s="384">
        <v>7.2999999999999995E-2</v>
      </c>
      <c r="G139" s="363">
        <v>6.3E-2</v>
      </c>
      <c r="H139" s="368">
        <f t="shared" si="10"/>
        <v>-0.99999999999999956</v>
      </c>
      <c r="I139" s="19"/>
      <c r="J139" s="20"/>
      <c r="K139" s="20"/>
    </row>
    <row r="140" spans="1:11" ht="20.149999999999999" customHeight="1" x14ac:dyDescent="0.25">
      <c r="A140" s="46" t="s">
        <v>33</v>
      </c>
      <c r="B140" s="280" t="s">
        <v>75</v>
      </c>
      <c r="C140" s="289">
        <v>447589.13540000003</v>
      </c>
      <c r="D140" s="289">
        <v>386238.78826</v>
      </c>
      <c r="E140" s="51">
        <f t="shared" si="8"/>
        <v>0.86293155421394974</v>
      </c>
      <c r="F140" s="384">
        <v>0.58699999999999997</v>
      </c>
      <c r="G140" s="363">
        <v>0.499</v>
      </c>
      <c r="H140" s="368">
        <f t="shared" si="10"/>
        <v>-8.7999999999999972</v>
      </c>
      <c r="I140" s="19"/>
      <c r="J140" s="20"/>
      <c r="K140" s="20"/>
    </row>
    <row r="141" spans="1:11" ht="20.149999999999999" customHeight="1" x14ac:dyDescent="0.25">
      <c r="A141" s="46" t="s">
        <v>35</v>
      </c>
      <c r="B141" s="280" t="s">
        <v>76</v>
      </c>
      <c r="C141" s="289">
        <v>187417.44845</v>
      </c>
      <c r="D141" s="289">
        <v>173455.81870999999</v>
      </c>
      <c r="E141" s="51">
        <f t="shared" si="8"/>
        <v>0.92550517651655717</v>
      </c>
      <c r="F141" s="384">
        <v>0.47799999999999998</v>
      </c>
      <c r="G141" s="363">
        <v>0.48499999999999999</v>
      </c>
      <c r="H141" s="368">
        <f t="shared" si="10"/>
        <v>0.70000000000000062</v>
      </c>
      <c r="I141" s="19"/>
      <c r="J141" s="20"/>
      <c r="K141" s="20"/>
    </row>
    <row r="142" spans="1:11" ht="20.149999999999999" customHeight="1" x14ac:dyDescent="0.25">
      <c r="A142" s="46" t="s">
        <v>37</v>
      </c>
      <c r="B142" s="280" t="s">
        <v>77</v>
      </c>
      <c r="C142" s="289">
        <v>6253.1595200000002</v>
      </c>
      <c r="D142" s="289">
        <v>9439.4251700000004</v>
      </c>
      <c r="E142" s="51">
        <f t="shared" si="8"/>
        <v>1.5095449172229018</v>
      </c>
      <c r="F142" s="384">
        <v>0.14599999999999999</v>
      </c>
      <c r="G142" s="363">
        <v>0.20499999999999999</v>
      </c>
      <c r="H142" s="368">
        <f t="shared" si="10"/>
        <v>5.8999999999999995</v>
      </c>
      <c r="I142" s="19"/>
      <c r="J142" s="20"/>
      <c r="K142" s="20"/>
    </row>
    <row r="143" spans="1:11" ht="20.149999999999999" customHeight="1" x14ac:dyDescent="0.25">
      <c r="A143" s="46" t="s">
        <v>39</v>
      </c>
      <c r="B143" s="280" t="s">
        <v>78</v>
      </c>
      <c r="C143" s="289">
        <v>162169.62495</v>
      </c>
      <c r="D143" s="289">
        <v>175800.36658999999</v>
      </c>
      <c r="E143" s="51">
        <f t="shared" si="8"/>
        <v>1.0840523719790474</v>
      </c>
      <c r="F143" s="384">
        <v>0.29399999999999998</v>
      </c>
      <c r="G143" s="363">
        <v>0.30099999999999999</v>
      </c>
      <c r="H143" s="368">
        <f t="shared" si="10"/>
        <v>0.70000000000000062</v>
      </c>
      <c r="I143" s="19"/>
      <c r="J143" s="20"/>
      <c r="K143" s="20"/>
    </row>
    <row r="144" spans="1:11" ht="20.149999999999999" customHeight="1" x14ac:dyDescent="0.25">
      <c r="A144" s="46" t="s">
        <v>41</v>
      </c>
      <c r="B144" s="280" t="s">
        <v>79</v>
      </c>
      <c r="C144" s="289">
        <v>16678.895079999998</v>
      </c>
      <c r="D144" s="289">
        <v>12317.08251</v>
      </c>
      <c r="E144" s="51">
        <f t="shared" si="8"/>
        <v>0.73848312198867805</v>
      </c>
      <c r="F144" s="384">
        <v>0.44900000000000001</v>
      </c>
      <c r="G144" s="363">
        <v>0.371</v>
      </c>
      <c r="H144" s="368">
        <f t="shared" si="10"/>
        <v>-7.8000000000000016</v>
      </c>
      <c r="I144" s="19"/>
      <c r="J144" s="20"/>
      <c r="K144" s="20"/>
    </row>
    <row r="145" spans="1:11" ht="20.149999999999999" customHeight="1" x14ac:dyDescent="0.25">
      <c r="A145" s="46" t="s">
        <v>43</v>
      </c>
      <c r="B145" s="280" t="s">
        <v>80</v>
      </c>
      <c r="C145" s="289">
        <v>237482.3996</v>
      </c>
      <c r="D145" s="289">
        <v>308406.95143000002</v>
      </c>
      <c r="E145" s="51">
        <f t="shared" si="8"/>
        <v>1.2986518240907989</v>
      </c>
      <c r="F145" s="384">
        <v>0.52300000000000002</v>
      </c>
      <c r="G145" s="363">
        <v>0.59099999999999997</v>
      </c>
      <c r="H145" s="368">
        <f t="shared" si="10"/>
        <v>6.7999999999999954</v>
      </c>
      <c r="I145" s="19"/>
      <c r="J145" s="20"/>
      <c r="K145" s="20"/>
    </row>
    <row r="146" spans="1:11" ht="20.149999999999999" customHeight="1" x14ac:dyDescent="0.25">
      <c r="A146" s="46" t="s">
        <v>45</v>
      </c>
      <c r="B146" s="280" t="s">
        <v>81</v>
      </c>
      <c r="C146" s="289">
        <v>0</v>
      </c>
      <c r="D146" s="289">
        <v>0.46739999999999998</v>
      </c>
      <c r="E146" s="51" t="str">
        <f t="shared" si="8"/>
        <v>X</v>
      </c>
      <c r="F146" s="384">
        <v>0</v>
      </c>
      <c r="G146" s="363">
        <v>1E-3</v>
      </c>
      <c r="H146" s="368">
        <f t="shared" si="10"/>
        <v>0.1</v>
      </c>
      <c r="I146" s="19"/>
      <c r="J146" s="20"/>
      <c r="K146" s="20"/>
    </row>
    <row r="147" spans="1:11" ht="20.149999999999999" customHeight="1" x14ac:dyDescent="0.25">
      <c r="A147" s="46" t="s">
        <v>47</v>
      </c>
      <c r="B147" s="280" t="s">
        <v>82</v>
      </c>
      <c r="C147" s="289">
        <v>0</v>
      </c>
      <c r="D147" s="289">
        <v>248.21592999999999</v>
      </c>
      <c r="E147" s="51" t="str">
        <f t="shared" si="8"/>
        <v>X</v>
      </c>
      <c r="F147" s="385" t="s">
        <v>166</v>
      </c>
      <c r="G147" s="363">
        <v>0.76800000000000002</v>
      </c>
      <c r="H147" s="368" t="s">
        <v>166</v>
      </c>
      <c r="I147" s="19"/>
      <c r="J147" s="20"/>
      <c r="K147" s="20"/>
    </row>
    <row r="148" spans="1:11" ht="20.149999999999999" customHeight="1" x14ac:dyDescent="0.25">
      <c r="A148" s="46" t="s">
        <v>49</v>
      </c>
      <c r="B148" s="280" t="s">
        <v>83</v>
      </c>
      <c r="C148" s="289">
        <v>479.33204000000001</v>
      </c>
      <c r="D148" s="289">
        <v>739.93795</v>
      </c>
      <c r="E148" s="51">
        <f t="shared" si="8"/>
        <v>1.5436855629346204</v>
      </c>
      <c r="F148" s="384">
        <v>0.53200000000000003</v>
      </c>
      <c r="G148" s="363">
        <v>0.38700000000000001</v>
      </c>
      <c r="H148" s="368">
        <f>+(G148-F148)*100</f>
        <v>-14.500000000000002</v>
      </c>
      <c r="I148" s="19"/>
      <c r="J148" s="20"/>
      <c r="K148" s="20"/>
    </row>
    <row r="149" spans="1:11" ht="20.149999999999999" customHeight="1" x14ac:dyDescent="0.25">
      <c r="A149" s="46" t="s">
        <v>51</v>
      </c>
      <c r="B149" s="280" t="s">
        <v>85</v>
      </c>
      <c r="C149" s="289">
        <v>492.02238999999997</v>
      </c>
      <c r="D149" s="289">
        <v>2229.6698500000002</v>
      </c>
      <c r="E149" s="51">
        <f t="shared" si="8"/>
        <v>4.5316430620159389</v>
      </c>
      <c r="F149" s="384">
        <v>8.4000000000000005E-2</v>
      </c>
      <c r="G149" s="363">
        <v>0.185</v>
      </c>
      <c r="H149" s="368">
        <f>+(G149-F149)*100</f>
        <v>10.1</v>
      </c>
      <c r="I149" s="19"/>
      <c r="J149" s="20"/>
      <c r="K149" s="20"/>
    </row>
    <row r="150" spans="1:11" ht="20.149999999999999" customHeight="1" x14ac:dyDescent="0.25">
      <c r="A150" s="46" t="s">
        <v>53</v>
      </c>
      <c r="B150" s="280" t="s">
        <v>86</v>
      </c>
      <c r="C150" s="289">
        <v>25138.937569999998</v>
      </c>
      <c r="D150" s="289">
        <v>34446.76094</v>
      </c>
      <c r="E150" s="51">
        <f t="shared" si="8"/>
        <v>1.3702552402655099</v>
      </c>
      <c r="F150" s="384">
        <v>0.46100000000000002</v>
      </c>
      <c r="G150" s="363">
        <v>0.39300000000000002</v>
      </c>
      <c r="H150" s="368">
        <f>+(G150-F150)*100</f>
        <v>-6.8000000000000007</v>
      </c>
      <c r="I150" s="19"/>
      <c r="J150" s="20"/>
      <c r="K150" s="20"/>
    </row>
    <row r="151" spans="1:11" ht="20.149999999999999" customHeight="1" x14ac:dyDescent="0.25">
      <c r="A151" s="46" t="s">
        <v>55</v>
      </c>
      <c r="B151" s="280" t="s">
        <v>87</v>
      </c>
      <c r="C151" s="289">
        <v>842.71965</v>
      </c>
      <c r="D151" s="289">
        <v>7963.3559699999996</v>
      </c>
      <c r="E151" s="51">
        <f t="shared" si="8"/>
        <v>9.4495909404746872</v>
      </c>
      <c r="F151" s="385">
        <v>0.23599999999999999</v>
      </c>
      <c r="G151" s="363">
        <v>0.50900000000000001</v>
      </c>
      <c r="H151" s="368">
        <f>+(G151-F151)*100</f>
        <v>27.3</v>
      </c>
      <c r="I151" s="19"/>
      <c r="J151" s="20"/>
      <c r="K151" s="20"/>
    </row>
    <row r="152" spans="1:11" ht="20.149999999999999" customHeight="1" x14ac:dyDescent="0.25">
      <c r="A152" s="46" t="s">
        <v>57</v>
      </c>
      <c r="B152" s="280" t="s">
        <v>88</v>
      </c>
      <c r="C152" s="289">
        <v>25525.229869999999</v>
      </c>
      <c r="D152" s="289">
        <v>4248.6351199999999</v>
      </c>
      <c r="E152" s="51">
        <f t="shared" si="8"/>
        <v>0.16644845674802144</v>
      </c>
      <c r="F152" s="385" t="s">
        <v>166</v>
      </c>
      <c r="G152" s="363">
        <v>2.1000000000000001E-2</v>
      </c>
      <c r="H152" s="368" t="s">
        <v>166</v>
      </c>
      <c r="I152" s="19"/>
      <c r="J152" s="20"/>
      <c r="K152" s="20"/>
    </row>
    <row r="153" spans="1:11" ht="20.149999999999999" customHeight="1" x14ac:dyDescent="0.25">
      <c r="A153" s="46" t="s">
        <v>59</v>
      </c>
      <c r="B153" s="280" t="s">
        <v>89</v>
      </c>
      <c r="C153" s="289">
        <v>242749.10250000001</v>
      </c>
      <c r="D153" s="289">
        <v>246883.97719000001</v>
      </c>
      <c r="E153" s="51">
        <f t="shared" si="8"/>
        <v>1.0170335323484871</v>
      </c>
      <c r="F153" s="385">
        <v>3.5000000000000003E-2</v>
      </c>
      <c r="G153" s="363">
        <v>3.5000000000000003E-2</v>
      </c>
      <c r="H153" s="368">
        <f t="shared" ref="H153:H163" si="11">+(G153-F153)*100</f>
        <v>0</v>
      </c>
      <c r="I153" s="19"/>
      <c r="J153" s="20"/>
      <c r="K153" s="20"/>
    </row>
    <row r="154" spans="1:11" ht="20.149999999999999" customHeight="1" x14ac:dyDescent="0.25">
      <c r="A154" s="46" t="s">
        <v>61</v>
      </c>
      <c r="B154" s="280" t="s">
        <v>90</v>
      </c>
      <c r="C154" s="289">
        <v>28895.422480000001</v>
      </c>
      <c r="D154" s="289">
        <v>100974.84535</v>
      </c>
      <c r="E154" s="51">
        <f t="shared" si="8"/>
        <v>3.4944927841041209</v>
      </c>
      <c r="F154" s="385">
        <v>0.85199999999999998</v>
      </c>
      <c r="G154" s="363">
        <v>0.86</v>
      </c>
      <c r="H154" s="368">
        <f t="shared" si="11"/>
        <v>0.80000000000000071</v>
      </c>
      <c r="I154" s="19"/>
      <c r="J154" s="20"/>
      <c r="K154" s="20"/>
    </row>
    <row r="155" spans="1:11" ht="20.149999999999999" customHeight="1" x14ac:dyDescent="0.25">
      <c r="A155" s="46" t="s">
        <v>91</v>
      </c>
      <c r="B155" s="280" t="s">
        <v>92</v>
      </c>
      <c r="C155" s="289">
        <v>6.8534100000000002</v>
      </c>
      <c r="D155" s="289">
        <v>5.51119</v>
      </c>
      <c r="E155" s="51">
        <f t="shared" si="8"/>
        <v>0.80415296910589029</v>
      </c>
      <c r="F155" s="385">
        <v>0</v>
      </c>
      <c r="G155" s="363">
        <v>0</v>
      </c>
      <c r="H155" s="368">
        <f t="shared" si="11"/>
        <v>0</v>
      </c>
      <c r="I155" s="19"/>
      <c r="J155" s="20"/>
      <c r="K155" s="20"/>
    </row>
    <row r="156" spans="1:11" ht="20.149999999999999" customHeight="1" x14ac:dyDescent="0.25">
      <c r="A156" s="46" t="s">
        <v>93</v>
      </c>
      <c r="B156" s="386" t="s">
        <v>94</v>
      </c>
      <c r="C156" s="289">
        <v>1441.4078500000001</v>
      </c>
      <c r="D156" s="289">
        <v>1473.38219</v>
      </c>
      <c r="E156" s="51">
        <f t="shared" si="8"/>
        <v>1.0221827153223844</v>
      </c>
      <c r="F156" s="385">
        <v>7.9000000000000001E-2</v>
      </c>
      <c r="G156" s="363">
        <v>8.4000000000000005E-2</v>
      </c>
      <c r="H156" s="368">
        <f t="shared" si="11"/>
        <v>0.50000000000000044</v>
      </c>
      <c r="I156" s="19"/>
      <c r="J156" s="20"/>
      <c r="K156" s="20"/>
    </row>
    <row r="157" spans="1:11" ht="20.149999999999999" customHeight="1" x14ac:dyDescent="0.25">
      <c r="A157" s="46" t="s">
        <v>95</v>
      </c>
      <c r="B157" s="280" t="s">
        <v>96</v>
      </c>
      <c r="C157" s="289">
        <v>168.70751999999999</v>
      </c>
      <c r="D157" s="289">
        <v>346.05919999999998</v>
      </c>
      <c r="E157" s="51">
        <f t="shared" si="8"/>
        <v>2.051237550051118</v>
      </c>
      <c r="F157" s="385">
        <v>7.0000000000000001E-3</v>
      </c>
      <c r="G157" s="363">
        <v>1.2999999999999999E-2</v>
      </c>
      <c r="H157" s="368">
        <f t="shared" si="11"/>
        <v>0.6</v>
      </c>
      <c r="I157" s="19"/>
      <c r="J157" s="20"/>
      <c r="K157" s="20"/>
    </row>
    <row r="158" spans="1:11" ht="20.149999999999999" customHeight="1" x14ac:dyDescent="0.25">
      <c r="A158" s="46" t="s">
        <v>97</v>
      </c>
      <c r="B158" s="280" t="s">
        <v>98</v>
      </c>
      <c r="C158" s="289">
        <v>197073.19357</v>
      </c>
      <c r="D158" s="289">
        <v>175472.14376000001</v>
      </c>
      <c r="E158" s="51">
        <f t="shared" si="8"/>
        <v>0.89039072530010355</v>
      </c>
      <c r="F158" s="385">
        <v>0.48199999999999998</v>
      </c>
      <c r="G158" s="363">
        <v>0.48899999999999999</v>
      </c>
      <c r="H158" s="368">
        <f t="shared" si="11"/>
        <v>0.70000000000000062</v>
      </c>
      <c r="I158" s="19"/>
      <c r="J158" s="20"/>
      <c r="K158" s="20"/>
    </row>
    <row r="159" spans="1:11" ht="20.149999999999999" customHeight="1" x14ac:dyDescent="0.25">
      <c r="A159" s="46" t="s">
        <v>99</v>
      </c>
      <c r="B159" s="280" t="s">
        <v>100</v>
      </c>
      <c r="C159" s="289">
        <v>108539.75322</v>
      </c>
      <c r="D159" s="289">
        <v>73129.319520000005</v>
      </c>
      <c r="E159" s="51">
        <f t="shared" si="8"/>
        <v>0.67375608798164177</v>
      </c>
      <c r="F159" s="385">
        <v>0.57299999999999995</v>
      </c>
      <c r="G159" s="363">
        <v>0.625</v>
      </c>
      <c r="H159" s="368">
        <f t="shared" si="11"/>
        <v>5.2000000000000046</v>
      </c>
      <c r="I159" s="19"/>
      <c r="J159" s="20"/>
      <c r="K159" s="20"/>
    </row>
    <row r="160" spans="1:11" ht="20.149999999999999" customHeight="1" x14ac:dyDescent="0.25">
      <c r="A160" s="46" t="s">
        <v>101</v>
      </c>
      <c r="B160" s="280" t="s">
        <v>102</v>
      </c>
      <c r="C160" s="289">
        <v>296240.87539</v>
      </c>
      <c r="D160" s="289">
        <v>317404.05304999999</v>
      </c>
      <c r="E160" s="51">
        <f t="shared" si="8"/>
        <v>1.0714390869664381</v>
      </c>
      <c r="F160" s="384">
        <v>0.42799999999999999</v>
      </c>
      <c r="G160" s="363">
        <v>0.44900000000000001</v>
      </c>
      <c r="H160" s="368">
        <f t="shared" si="11"/>
        <v>2.1000000000000019</v>
      </c>
      <c r="I160" s="19"/>
      <c r="J160" s="20"/>
      <c r="K160" s="20"/>
    </row>
    <row r="161" spans="1:12" ht="20.149999999999999" customHeight="1" x14ac:dyDescent="0.25">
      <c r="A161" s="46" t="s">
        <v>103</v>
      </c>
      <c r="B161" s="280" t="s">
        <v>104</v>
      </c>
      <c r="C161" s="289">
        <v>391927.06070999999</v>
      </c>
      <c r="D161" s="289">
        <v>140561.95186</v>
      </c>
      <c r="E161" s="51">
        <f t="shared" si="8"/>
        <v>0.35864314039802042</v>
      </c>
      <c r="F161" s="384">
        <v>0.14499999999999999</v>
      </c>
      <c r="G161" s="363">
        <v>5.1999999999999998E-2</v>
      </c>
      <c r="H161" s="368">
        <f t="shared" si="11"/>
        <v>-9.3000000000000007</v>
      </c>
      <c r="I161" s="19"/>
      <c r="J161" s="20"/>
      <c r="K161" s="20"/>
    </row>
    <row r="162" spans="1:12" ht="20.149999999999999" customHeight="1" thickBot="1" x14ac:dyDescent="0.3">
      <c r="A162" s="46" t="s">
        <v>105</v>
      </c>
      <c r="B162" s="280" t="s">
        <v>106</v>
      </c>
      <c r="C162" s="289">
        <v>0</v>
      </c>
      <c r="D162" s="289">
        <v>0</v>
      </c>
      <c r="E162" s="51" t="str">
        <f t="shared" si="8"/>
        <v>X</v>
      </c>
      <c r="F162" s="383">
        <v>0</v>
      </c>
      <c r="G162" s="382">
        <v>0</v>
      </c>
      <c r="H162" s="368">
        <f t="shared" si="11"/>
        <v>0</v>
      </c>
      <c r="I162" s="19"/>
      <c r="J162" s="20"/>
      <c r="K162" s="20"/>
    </row>
    <row r="163" spans="1:12" ht="20.149999999999999" customHeight="1" thickBot="1" x14ac:dyDescent="0.3">
      <c r="A163" s="89"/>
      <c r="B163" s="38" t="s">
        <v>10</v>
      </c>
      <c r="C163" s="381">
        <f>SUM(C129:C162)</f>
        <v>3651985.3118099999</v>
      </c>
      <c r="D163" s="381">
        <f>SUM(D129:D162)</f>
        <v>3334067.3296200004</v>
      </c>
      <c r="E163" s="28">
        <f>+IF(C163=0,"X",D163/C163)</f>
        <v>0.91294653317418939</v>
      </c>
      <c r="F163" s="380">
        <v>0.187</v>
      </c>
      <c r="G163" s="379">
        <v>0.16500000000000001</v>
      </c>
      <c r="H163" s="365">
        <f t="shared" si="11"/>
        <v>-2.1999999999999993</v>
      </c>
      <c r="I163" s="19"/>
      <c r="J163" s="20"/>
      <c r="K163" s="20"/>
      <c r="L163" s="362"/>
    </row>
    <row r="164" spans="1:12" ht="20.149999999999999" customHeight="1" x14ac:dyDescent="0.25">
      <c r="A164" s="95"/>
      <c r="B164" s="62"/>
      <c r="C164" s="133" t="b">
        <v>1</v>
      </c>
      <c r="D164" s="133" t="b">
        <v>1</v>
      </c>
      <c r="E164" s="20"/>
      <c r="F164" s="20"/>
      <c r="G164" s="20"/>
      <c r="H164" s="20"/>
    </row>
    <row r="165" spans="1:12" s="273" customFormat="1" ht="20.149999999999999" customHeight="1" x14ac:dyDescent="0.25">
      <c r="A165" s="604" t="s">
        <v>205</v>
      </c>
      <c r="B165" s="604"/>
      <c r="C165" s="604"/>
      <c r="D165" s="604"/>
      <c r="E165" s="604"/>
      <c r="F165" s="604"/>
      <c r="G165" s="604"/>
      <c r="H165" s="604"/>
    </row>
    <row r="166" spans="1:12" s="273" customFormat="1" ht="20.149999999999999" customHeight="1" thickBot="1" x14ac:dyDescent="0.3">
      <c r="A166" s="376"/>
      <c r="B166" s="376"/>
      <c r="C166" s="376"/>
      <c r="D166" s="376"/>
      <c r="E166" s="376"/>
      <c r="F166" s="376"/>
      <c r="G166" s="376"/>
      <c r="H166" s="376"/>
    </row>
    <row r="167" spans="1:12" ht="31.5" customHeight="1" thickBot="1" x14ac:dyDescent="0.3">
      <c r="A167" s="594" t="s">
        <v>1</v>
      </c>
      <c r="B167" s="594" t="s">
        <v>2</v>
      </c>
      <c r="C167" s="591" t="s">
        <v>206</v>
      </c>
      <c r="D167" s="592"/>
      <c r="E167" s="378" t="s">
        <v>4</v>
      </c>
      <c r="F167" s="591" t="s">
        <v>207</v>
      </c>
      <c r="G167" s="593"/>
      <c r="H167" s="592"/>
    </row>
    <row r="168" spans="1:12" ht="20.149999999999999" customHeight="1" thickBot="1" x14ac:dyDescent="0.3">
      <c r="A168" s="596"/>
      <c r="B168" s="596"/>
      <c r="C168" s="34">
        <f>+C5</f>
        <v>2017</v>
      </c>
      <c r="D168" s="34">
        <f>+D5</f>
        <v>2018</v>
      </c>
      <c r="E168" s="34" t="str">
        <f>+E5</f>
        <v>18/17</v>
      </c>
      <c r="F168" s="34">
        <v>2017</v>
      </c>
      <c r="G168" s="34">
        <v>2018</v>
      </c>
      <c r="H168" s="14" t="s">
        <v>197</v>
      </c>
    </row>
    <row r="169" spans="1:12" ht="20.149999999999999" customHeight="1" x14ac:dyDescent="0.25">
      <c r="A169" s="375" t="s">
        <v>6</v>
      </c>
      <c r="B169" s="377" t="s">
        <v>7</v>
      </c>
      <c r="C169" s="374">
        <v>22713.673999999999</v>
      </c>
      <c r="D169" s="374">
        <v>3.2722899999999999</v>
      </c>
      <c r="E169" s="51">
        <f>+IF(C169=0,"X",D169/C169)</f>
        <v>1.4406696160207283E-4</v>
      </c>
      <c r="F169" s="373">
        <v>1E-3</v>
      </c>
      <c r="G169" s="373">
        <v>0</v>
      </c>
      <c r="H169" s="368">
        <f>+(G169-F169)*100</f>
        <v>-0.1</v>
      </c>
      <c r="I169" s="19"/>
      <c r="J169" s="20"/>
      <c r="K169" s="20"/>
    </row>
    <row r="170" spans="1:12" ht="20.149999999999999" customHeight="1" thickBot="1" x14ac:dyDescent="0.3">
      <c r="A170" s="372" t="s">
        <v>8</v>
      </c>
      <c r="B170" s="371" t="s">
        <v>9</v>
      </c>
      <c r="C170" s="370">
        <v>1976455.87145</v>
      </c>
      <c r="D170" s="370">
        <v>2311848.0315999999</v>
      </c>
      <c r="E170" s="51">
        <f>+IF(C170=0,"X",D170/C170)</f>
        <v>1.1696937255188724</v>
      </c>
      <c r="F170" s="369">
        <v>5.1999999999999998E-2</v>
      </c>
      <c r="G170" s="369">
        <v>5.7000000000000002E-2</v>
      </c>
      <c r="H170" s="368">
        <f>+(G170-F170)*100</f>
        <v>0.50000000000000044</v>
      </c>
      <c r="I170" s="19"/>
      <c r="J170" s="20"/>
      <c r="K170" s="20"/>
    </row>
    <row r="171" spans="1:12" s="273" customFormat="1" ht="20.149999999999999" customHeight="1" thickBot="1" x14ac:dyDescent="0.3">
      <c r="A171" s="270"/>
      <c r="B171" s="367" t="s">
        <v>142</v>
      </c>
      <c r="C171" s="366">
        <f>SUM(C169:C170)</f>
        <v>1999169.5454500001</v>
      </c>
      <c r="D171" s="366">
        <f>SUM(D169:D170)</f>
        <v>2311851.3038900001</v>
      </c>
      <c r="E171" s="28">
        <f>+IF(C171=0,"X",D171/C171)</f>
        <v>1.1564058231837546</v>
      </c>
      <c r="F171" s="361">
        <v>3.2000000000000001E-2</v>
      </c>
      <c r="G171" s="361">
        <v>3.6999999999999998E-2</v>
      </c>
      <c r="H171" s="365">
        <f>+(G171-F171)*100</f>
        <v>0.49999999999999978</v>
      </c>
      <c r="I171" s="19"/>
      <c r="J171" s="20"/>
      <c r="K171" s="20"/>
    </row>
    <row r="172" spans="1:12" ht="20.149999999999999" customHeight="1" x14ac:dyDescent="0.25">
      <c r="C172" s="20"/>
      <c r="D172" s="20"/>
      <c r="E172" s="362"/>
      <c r="F172" s="362"/>
    </row>
    <row r="173" spans="1:12" s="273" customFormat="1" ht="20.149999999999999" customHeight="1" x14ac:dyDescent="0.25">
      <c r="A173" s="604" t="s">
        <v>208</v>
      </c>
      <c r="B173" s="604"/>
      <c r="C173" s="604"/>
      <c r="D173" s="604"/>
      <c r="E173" s="604"/>
      <c r="F173" s="604"/>
      <c r="G173" s="604"/>
      <c r="H173" s="604"/>
    </row>
    <row r="174" spans="1:12" s="273" customFormat="1" ht="20.149999999999999" customHeight="1" thickBot="1" x14ac:dyDescent="0.3">
      <c r="A174" s="376"/>
      <c r="B174" s="376"/>
      <c r="C174" s="376"/>
      <c r="D174" s="376"/>
      <c r="E174" s="376"/>
      <c r="F174" s="376"/>
      <c r="G174" s="376"/>
      <c r="H174" s="376"/>
    </row>
    <row r="175" spans="1:12" ht="20.149999999999999" customHeight="1" x14ac:dyDescent="0.25">
      <c r="A175" s="594" t="s">
        <v>1</v>
      </c>
      <c r="B175" s="594" t="s">
        <v>2</v>
      </c>
      <c r="C175" s="597" t="s">
        <v>209</v>
      </c>
      <c r="D175" s="598"/>
      <c r="E175" s="594" t="s">
        <v>4</v>
      </c>
      <c r="F175" s="597" t="s">
        <v>210</v>
      </c>
      <c r="G175" s="601"/>
      <c r="H175" s="598"/>
    </row>
    <row r="176" spans="1:12" ht="37.5" customHeight="1" thickBot="1" x14ac:dyDescent="0.3">
      <c r="A176" s="595"/>
      <c r="B176" s="595"/>
      <c r="C176" s="599"/>
      <c r="D176" s="600"/>
      <c r="E176" s="596"/>
      <c r="F176" s="599"/>
      <c r="G176" s="602"/>
      <c r="H176" s="600"/>
    </row>
    <row r="177" spans="1:11" ht="20.149999999999999" customHeight="1" thickBot="1" x14ac:dyDescent="0.3">
      <c r="A177" s="596"/>
      <c r="B177" s="596"/>
      <c r="C177" s="34">
        <f>+C5</f>
        <v>2017</v>
      </c>
      <c r="D177" s="34">
        <f>+D5</f>
        <v>2018</v>
      </c>
      <c r="E177" s="34" t="str">
        <f>+E5</f>
        <v>18/17</v>
      </c>
      <c r="F177" s="34">
        <v>2017</v>
      </c>
      <c r="G177" s="34">
        <v>2018</v>
      </c>
      <c r="H177" s="14" t="s">
        <v>197</v>
      </c>
    </row>
    <row r="178" spans="1:11" ht="20.149999999999999" customHeight="1" x14ac:dyDescent="0.25">
      <c r="A178" s="375" t="s">
        <v>6</v>
      </c>
      <c r="B178" s="371" t="s">
        <v>7</v>
      </c>
      <c r="C178" s="374">
        <v>8865.6579999999994</v>
      </c>
      <c r="D178" s="374">
        <v>1881.8130000000001</v>
      </c>
      <c r="E178" s="51">
        <f>+IF(C178=0,"X",D178/C178)</f>
        <v>0.21225869529368269</v>
      </c>
      <c r="F178" s="373">
        <v>0</v>
      </c>
      <c r="G178" s="373">
        <v>0</v>
      </c>
      <c r="H178" s="368">
        <f>+(G178-F178)*100</f>
        <v>0</v>
      </c>
      <c r="I178" s="19"/>
      <c r="J178" s="20"/>
      <c r="K178" s="20"/>
    </row>
    <row r="179" spans="1:11" ht="20.149999999999999" customHeight="1" thickBot="1" x14ac:dyDescent="0.3">
      <c r="A179" s="372" t="s">
        <v>8</v>
      </c>
      <c r="B179" s="371" t="s">
        <v>9</v>
      </c>
      <c r="C179" s="370">
        <v>902682.57938999997</v>
      </c>
      <c r="D179" s="370">
        <v>994472.24987000006</v>
      </c>
      <c r="E179" s="51">
        <f>+IF(C179=0,"X",D179/C179)</f>
        <v>1.1016854346984608</v>
      </c>
      <c r="F179" s="369">
        <v>4.5999999999999999E-2</v>
      </c>
      <c r="G179" s="369">
        <v>4.9000000000000002E-2</v>
      </c>
      <c r="H179" s="368">
        <f>+(G179-F179)*100</f>
        <v>0.30000000000000027</v>
      </c>
      <c r="I179" s="19"/>
      <c r="J179" s="20"/>
      <c r="K179" s="20"/>
    </row>
    <row r="180" spans="1:11" s="273" customFormat="1" ht="19.5" customHeight="1" thickBot="1" x14ac:dyDescent="0.3">
      <c r="A180" s="270"/>
      <c r="B180" s="367" t="s">
        <v>142</v>
      </c>
      <c r="C180" s="366">
        <f>SUM(C178:C179)</f>
        <v>911548.23739000002</v>
      </c>
      <c r="D180" s="366">
        <f>SUM(D178:D179)</f>
        <v>996354.06287000002</v>
      </c>
      <c r="E180" s="28">
        <f>+IF(C180=0,"X",D180/C180)</f>
        <v>1.0930349289279755</v>
      </c>
      <c r="F180" s="361">
        <v>2.3E-2</v>
      </c>
      <c r="G180" s="361">
        <v>2.4E-2</v>
      </c>
      <c r="H180" s="365">
        <f>+(G180-F180)*100</f>
        <v>0.10000000000000009</v>
      </c>
      <c r="I180" s="19"/>
      <c r="J180" s="20"/>
      <c r="K180" s="20"/>
    </row>
    <row r="181" spans="1:11" ht="13" x14ac:dyDescent="0.25">
      <c r="C181" s="20"/>
      <c r="D181" s="20"/>
      <c r="E181" s="362"/>
      <c r="F181" s="362"/>
    </row>
    <row r="182" spans="1:11" ht="13" x14ac:dyDescent="0.25">
      <c r="C182" s="20"/>
      <c r="D182" s="20"/>
    </row>
    <row r="184" spans="1:11" x14ac:dyDescent="0.25">
      <c r="B184" s="280" t="s">
        <v>211</v>
      </c>
    </row>
    <row r="185" spans="1:11" x14ac:dyDescent="0.25">
      <c r="B185" s="280" t="s">
        <v>212</v>
      </c>
      <c r="C185" s="362">
        <v>62338742</v>
      </c>
      <c r="D185" s="362">
        <v>62169792</v>
      </c>
    </row>
    <row r="186" spans="1:11" x14ac:dyDescent="0.25">
      <c r="B186" s="280" t="s">
        <v>213</v>
      </c>
      <c r="C186" s="362">
        <f>+C8</f>
        <v>7215976.5779099977</v>
      </c>
      <c r="D186" s="362">
        <f>+D8</f>
        <v>7237290.9678500006</v>
      </c>
      <c r="E186" s="364">
        <f>+E8</f>
        <v>1.0029537775947406</v>
      </c>
      <c r="F186" s="251">
        <v>0.11600000000000001</v>
      </c>
      <c r="G186" s="363">
        <v>0.11600000000000001</v>
      </c>
      <c r="H186" s="362"/>
    </row>
    <row r="189" spans="1:11" x14ac:dyDescent="0.25">
      <c r="B189" s="280" t="s">
        <v>211</v>
      </c>
    </row>
    <row r="190" spans="1:11" x14ac:dyDescent="0.25">
      <c r="B190" s="280" t="s">
        <v>214</v>
      </c>
      <c r="C190" s="362">
        <v>39839998</v>
      </c>
      <c r="D190" s="362">
        <v>41675391</v>
      </c>
      <c r="F190" s="363">
        <v>9.5000000000000001E-2</v>
      </c>
      <c r="G190" s="363">
        <v>8.4000000000000005E-2</v>
      </c>
    </row>
    <row r="191" spans="1:11" x14ac:dyDescent="0.25">
      <c r="B191" s="280" t="s">
        <v>215</v>
      </c>
      <c r="C191" s="362">
        <f>+C163+C122</f>
        <v>3791428.3592099999</v>
      </c>
      <c r="D191" s="362">
        <f>+D163+D122</f>
        <v>3500979.5367800007</v>
      </c>
    </row>
  </sheetData>
  <mergeCells count="36">
    <mergeCell ref="A175:A177"/>
    <mergeCell ref="B175:B177"/>
    <mergeCell ref="C175:D176"/>
    <mergeCell ref="E175:E176"/>
    <mergeCell ref="F175:H176"/>
    <mergeCell ref="A173:H173"/>
    <mergeCell ref="A124:H124"/>
    <mergeCell ref="A126:A128"/>
    <mergeCell ref="B126:B128"/>
    <mergeCell ref="C126:D127"/>
    <mergeCell ref="E126:E127"/>
    <mergeCell ref="F126:H127"/>
    <mergeCell ref="A165:H165"/>
    <mergeCell ref="A167:A168"/>
    <mergeCell ref="B167:B168"/>
    <mergeCell ref="C167:D167"/>
    <mergeCell ref="F167:H167"/>
    <mergeCell ref="A91:H91"/>
    <mergeCell ref="A93:A95"/>
    <mergeCell ref="B93:B95"/>
    <mergeCell ref="C93:D94"/>
    <mergeCell ref="E93:E94"/>
    <mergeCell ref="F93:H94"/>
    <mergeCell ref="C44:D44"/>
    <mergeCell ref="F44:H44"/>
    <mergeCell ref="A82:H82"/>
    <mergeCell ref="B84:B86"/>
    <mergeCell ref="C84:D85"/>
    <mergeCell ref="E84:E85"/>
    <mergeCell ref="F84:H85"/>
    <mergeCell ref="A42:H42"/>
    <mergeCell ref="A1:H1"/>
    <mergeCell ref="C4:D4"/>
    <mergeCell ref="F4:H4"/>
    <mergeCell ref="A10:H10"/>
    <mergeCell ref="F12:H12"/>
  </mergeCells>
  <conditionalFormatting sqref="J178:K180 J169:K171 J87:K89 J6:K8 J46:K80 J129:K163 J14:K40 J96:K122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1" max="7" man="1"/>
    <brk id="90" max="7" man="1"/>
    <brk id="16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846C-30F6-4BAB-8090-F9440D12D11F}">
  <dimension ref="A1:L455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4" style="257" customWidth="1"/>
    <col min="2" max="2" width="37.7265625" style="257" customWidth="1"/>
    <col min="3" max="3" width="14.1796875" style="292" customWidth="1"/>
    <col min="4" max="4" width="14.26953125" style="292" customWidth="1"/>
    <col min="5" max="5" width="13" style="292" customWidth="1"/>
    <col min="6" max="6" width="6.26953125" style="257" customWidth="1"/>
    <col min="7" max="7" width="9.1796875" style="257"/>
    <col min="8" max="8" width="13.7265625" style="257" bestFit="1" customWidth="1"/>
    <col min="9" max="9" width="22.81640625" style="257" customWidth="1"/>
    <col min="10" max="10" width="9.1796875" style="257"/>
    <col min="11" max="11" width="13.7265625" style="257" bestFit="1" customWidth="1"/>
    <col min="12" max="12" width="29.54296875" style="257" customWidth="1"/>
    <col min="13" max="16384" width="9.1796875" style="257"/>
  </cols>
  <sheetData>
    <row r="1" spans="1:12" ht="20.149999999999999" customHeight="1" x14ac:dyDescent="0.25">
      <c r="A1" s="582" t="s">
        <v>216</v>
      </c>
      <c r="B1" s="582"/>
      <c r="C1" s="582"/>
      <c r="D1" s="582"/>
      <c r="E1" s="582"/>
    </row>
    <row r="2" spans="1:12" ht="20.149999999999999" customHeight="1" x14ac:dyDescent="0.25">
      <c r="A2" s="255"/>
      <c r="B2" s="255"/>
      <c r="C2" s="255"/>
      <c r="D2" s="255"/>
      <c r="E2" s="255"/>
    </row>
    <row r="3" spans="1:12" ht="20.149999999999999" customHeight="1" thickBot="1" x14ac:dyDescent="0.3">
      <c r="A3" s="402"/>
      <c r="B3" s="402"/>
      <c r="C3" s="403"/>
      <c r="D3" s="403"/>
      <c r="E3" s="403"/>
    </row>
    <row r="4" spans="1:12" ht="20.149999999999999" customHeight="1" thickBot="1" x14ac:dyDescent="0.3">
      <c r="A4" s="259" t="s">
        <v>1</v>
      </c>
      <c r="B4" s="287" t="s">
        <v>2</v>
      </c>
      <c r="C4" s="605" t="s">
        <v>216</v>
      </c>
      <c r="D4" s="606"/>
      <c r="E4" s="607"/>
      <c r="H4" s="404"/>
      <c r="I4" s="404"/>
      <c r="J4" s="404"/>
      <c r="K4" s="404"/>
      <c r="L4" s="404"/>
    </row>
    <row r="5" spans="1:12" ht="20.149999999999999" customHeight="1" thickBot="1" x14ac:dyDescent="0.3">
      <c r="A5" s="263"/>
      <c r="B5" s="405"/>
      <c r="C5" s="34">
        <v>2017</v>
      </c>
      <c r="D5" s="34">
        <v>2018</v>
      </c>
      <c r="E5" s="406" t="s">
        <v>197</v>
      </c>
      <c r="H5" s="404"/>
      <c r="I5" s="404"/>
      <c r="J5" s="404"/>
      <c r="K5" s="404"/>
      <c r="L5" s="404"/>
    </row>
    <row r="6" spans="1:12" ht="20.149999999999999" customHeight="1" x14ac:dyDescent="0.25">
      <c r="A6" s="265" t="s">
        <v>6</v>
      </c>
      <c r="B6" s="407" t="s">
        <v>7</v>
      </c>
      <c r="C6" s="408">
        <v>0.99399999999999999</v>
      </c>
      <c r="D6" s="408">
        <v>0.98699999999999999</v>
      </c>
      <c r="E6" s="368">
        <f t="shared" ref="E6:E8" si="0">+(D6-C6)*100</f>
        <v>-0.70000000000000062</v>
      </c>
      <c r="F6" s="409"/>
      <c r="G6" s="410"/>
      <c r="H6" s="276"/>
      <c r="I6" s="276"/>
      <c r="K6" s="276"/>
      <c r="L6" s="276"/>
    </row>
    <row r="7" spans="1:12" ht="20.149999999999999" customHeight="1" thickBot="1" x14ac:dyDescent="0.3">
      <c r="A7" s="268" t="s">
        <v>8</v>
      </c>
      <c r="B7" s="411" t="s">
        <v>9</v>
      </c>
      <c r="C7" s="412">
        <v>0.81299999999999994</v>
      </c>
      <c r="D7" s="412">
        <v>0.82799999999999996</v>
      </c>
      <c r="E7" s="368">
        <f t="shared" si="0"/>
        <v>1.5000000000000013</v>
      </c>
      <c r="F7" s="409"/>
      <c r="G7" s="410"/>
      <c r="H7" s="276"/>
      <c r="I7" s="276"/>
      <c r="K7" s="276"/>
      <c r="L7" s="276"/>
    </row>
    <row r="8" spans="1:12" ht="20.149999999999999" customHeight="1" thickBot="1" x14ac:dyDescent="0.3">
      <c r="A8" s="270"/>
      <c r="B8" s="413" t="s">
        <v>10</v>
      </c>
      <c r="C8" s="380">
        <v>0.88400000000000001</v>
      </c>
      <c r="D8" s="390">
        <v>0.88400000000000001</v>
      </c>
      <c r="E8" s="365">
        <f t="shared" si="0"/>
        <v>0</v>
      </c>
      <c r="F8" s="409"/>
      <c r="G8" s="410"/>
      <c r="H8" s="414"/>
      <c r="I8" s="414"/>
      <c r="J8" s="273"/>
      <c r="K8" s="414"/>
      <c r="L8" s="414"/>
    </row>
    <row r="9" spans="1:12" ht="20.149999999999999" customHeight="1" x14ac:dyDescent="0.25"/>
    <row r="10" spans="1:12" ht="20.149999999999999" customHeight="1" x14ac:dyDescent="0.25">
      <c r="A10" s="582" t="s">
        <v>217</v>
      </c>
      <c r="B10" s="582"/>
      <c r="C10" s="582"/>
      <c r="D10" s="582"/>
      <c r="E10" s="582"/>
    </row>
    <row r="11" spans="1:12" ht="20.149999999999999" customHeight="1" thickBot="1" x14ac:dyDescent="0.3">
      <c r="A11" s="402"/>
      <c r="B11" s="402"/>
      <c r="C11" s="403"/>
      <c r="D11" s="403"/>
      <c r="E11" s="403"/>
    </row>
    <row r="12" spans="1:12" ht="20.149999999999999" customHeight="1" thickBot="1" x14ac:dyDescent="0.3">
      <c r="A12" s="259" t="s">
        <v>1</v>
      </c>
      <c r="B12" s="287" t="s">
        <v>12</v>
      </c>
      <c r="C12" s="605" t="s">
        <v>216</v>
      </c>
      <c r="D12" s="606"/>
      <c r="E12" s="607"/>
      <c r="H12" s="404"/>
      <c r="I12" s="404"/>
      <c r="J12" s="404"/>
      <c r="K12" s="404"/>
      <c r="L12" s="404"/>
    </row>
    <row r="13" spans="1:12" ht="20.149999999999999" customHeight="1" thickBot="1" x14ac:dyDescent="0.3">
      <c r="A13" s="263"/>
      <c r="B13" s="405"/>
      <c r="C13" s="34">
        <v>2017</v>
      </c>
      <c r="D13" s="34">
        <v>2018</v>
      </c>
      <c r="E13" s="14" t="s">
        <v>197</v>
      </c>
      <c r="H13" s="404"/>
      <c r="I13" s="404"/>
      <c r="J13" s="404"/>
      <c r="K13" s="404"/>
      <c r="L13" s="404"/>
    </row>
    <row r="14" spans="1:12" ht="20.149999999999999" customHeight="1" x14ac:dyDescent="0.25">
      <c r="A14" s="45" t="s">
        <v>6</v>
      </c>
      <c r="B14" s="280" t="s">
        <v>13</v>
      </c>
      <c r="C14" s="412">
        <v>0.996</v>
      </c>
      <c r="D14" s="415">
        <v>0.999</v>
      </c>
      <c r="E14" s="368">
        <f>+(D14-C14)*100</f>
        <v>0.30000000000000027</v>
      </c>
      <c r="F14" s="409"/>
      <c r="G14" s="410"/>
      <c r="H14" s="276"/>
      <c r="I14" s="276"/>
      <c r="K14" s="276"/>
      <c r="L14" s="276"/>
    </row>
    <row r="15" spans="1:12" ht="20.149999999999999" customHeight="1" x14ac:dyDescent="0.25">
      <c r="A15" s="46" t="s">
        <v>8</v>
      </c>
      <c r="B15" s="280" t="s">
        <v>14</v>
      </c>
      <c r="C15" s="412">
        <v>0.96899999999999997</v>
      </c>
      <c r="D15" s="415">
        <v>0.96399999999999997</v>
      </c>
      <c r="E15" s="368">
        <f t="shared" ref="E15:E40" si="1">+(D15-C15)*100</f>
        <v>-0.50000000000000044</v>
      </c>
      <c r="F15" s="409"/>
      <c r="G15" s="410"/>
      <c r="H15" s="276"/>
      <c r="I15" s="276"/>
      <c r="K15" s="276"/>
      <c r="L15" s="276"/>
    </row>
    <row r="16" spans="1:12" ht="20.149999999999999" customHeight="1" x14ac:dyDescent="0.25">
      <c r="A16" s="46" t="s">
        <v>15</v>
      </c>
      <c r="B16" s="280" t="s">
        <v>16</v>
      </c>
      <c r="C16" s="412">
        <v>0.99299999999999999</v>
      </c>
      <c r="D16" s="415">
        <v>0.99399999999999999</v>
      </c>
      <c r="E16" s="368">
        <f t="shared" si="1"/>
        <v>0.10000000000000009</v>
      </c>
      <c r="F16" s="409"/>
      <c r="G16" s="410"/>
      <c r="H16" s="276"/>
      <c r="I16" s="276"/>
      <c r="K16" s="276"/>
      <c r="L16" s="276"/>
    </row>
    <row r="17" spans="1:12" ht="20.149999999999999" customHeight="1" x14ac:dyDescent="0.25">
      <c r="A17" s="46" t="s">
        <v>17</v>
      </c>
      <c r="B17" s="280" t="s">
        <v>18</v>
      </c>
      <c r="C17" s="412">
        <v>0.99099999999999999</v>
      </c>
      <c r="D17" s="415">
        <v>0.97099999999999997</v>
      </c>
      <c r="E17" s="368">
        <f t="shared" si="1"/>
        <v>-2.0000000000000018</v>
      </c>
      <c r="F17" s="409"/>
      <c r="G17" s="410"/>
      <c r="H17" s="276"/>
      <c r="I17" s="276"/>
      <c r="K17" s="276"/>
      <c r="L17" s="276"/>
    </row>
    <row r="18" spans="1:12" ht="20.149999999999999" customHeight="1" x14ac:dyDescent="0.25">
      <c r="A18" s="46" t="s">
        <v>19</v>
      </c>
      <c r="B18" s="280" t="s">
        <v>20</v>
      </c>
      <c r="C18" s="412">
        <v>0.999</v>
      </c>
      <c r="D18" s="415">
        <v>0.998</v>
      </c>
      <c r="E18" s="368">
        <f t="shared" si="1"/>
        <v>-0.10000000000000009</v>
      </c>
      <c r="F18" s="409"/>
      <c r="G18" s="410"/>
      <c r="H18" s="276"/>
      <c r="I18" s="276"/>
      <c r="K18" s="276"/>
      <c r="L18" s="276"/>
    </row>
    <row r="19" spans="1:12" ht="20.149999999999999" customHeight="1" x14ac:dyDescent="0.25">
      <c r="A19" s="46" t="s">
        <v>21</v>
      </c>
      <c r="B19" s="280" t="s">
        <v>22</v>
      </c>
      <c r="C19" s="412">
        <v>0.96499999999999997</v>
      </c>
      <c r="D19" s="415">
        <v>0.96299999999999997</v>
      </c>
      <c r="E19" s="368">
        <f t="shared" si="1"/>
        <v>-0.20000000000000018</v>
      </c>
      <c r="F19" s="409"/>
      <c r="G19" s="410"/>
      <c r="H19" s="276"/>
      <c r="I19" s="276"/>
      <c r="K19" s="276"/>
      <c r="L19" s="276"/>
    </row>
    <row r="20" spans="1:12" ht="20.149999999999999" customHeight="1" x14ac:dyDescent="0.25">
      <c r="A20" s="46" t="s">
        <v>23</v>
      </c>
      <c r="B20" s="280" t="s">
        <v>24</v>
      </c>
      <c r="C20" s="412">
        <v>0.97599999999999998</v>
      </c>
      <c r="D20" s="415">
        <v>0.97599999999999998</v>
      </c>
      <c r="E20" s="368">
        <f t="shared" si="1"/>
        <v>0</v>
      </c>
      <c r="F20" s="409"/>
      <c r="G20" s="410"/>
      <c r="H20" s="276"/>
      <c r="I20" s="276"/>
      <c r="K20" s="276"/>
      <c r="L20" s="276"/>
    </row>
    <row r="21" spans="1:12" ht="20.149999999999999" customHeight="1" x14ac:dyDescent="0.25">
      <c r="A21" s="46" t="s">
        <v>25</v>
      </c>
      <c r="B21" s="280" t="s">
        <v>26</v>
      </c>
      <c r="C21" s="412">
        <v>0.95099999999999996</v>
      </c>
      <c r="D21" s="415">
        <v>0.95199999999999996</v>
      </c>
      <c r="E21" s="368">
        <f t="shared" si="1"/>
        <v>0.10000000000000009</v>
      </c>
      <c r="F21" s="409"/>
      <c r="G21" s="410"/>
      <c r="H21" s="276"/>
      <c r="I21" s="276"/>
      <c r="K21" s="276"/>
      <c r="L21" s="276"/>
    </row>
    <row r="22" spans="1:12" ht="20.149999999999999" customHeight="1" x14ac:dyDescent="0.25">
      <c r="A22" s="46" t="s">
        <v>27</v>
      </c>
      <c r="B22" s="280" t="s">
        <v>28</v>
      </c>
      <c r="C22" s="412">
        <v>1</v>
      </c>
      <c r="D22" s="415">
        <v>1</v>
      </c>
      <c r="E22" s="368">
        <f t="shared" si="1"/>
        <v>0</v>
      </c>
      <c r="F22" s="409"/>
      <c r="G22" s="410"/>
      <c r="H22" s="276"/>
      <c r="I22" s="276"/>
      <c r="K22" s="276"/>
      <c r="L22" s="276"/>
    </row>
    <row r="23" spans="1:12" ht="20.149999999999999" customHeight="1" x14ac:dyDescent="0.25">
      <c r="A23" s="46" t="s">
        <v>29</v>
      </c>
      <c r="B23" s="280" t="s">
        <v>30</v>
      </c>
      <c r="C23" s="412">
        <v>0.91400000000000003</v>
      </c>
      <c r="D23" s="415">
        <v>0.85899999999999999</v>
      </c>
      <c r="E23" s="368">
        <f t="shared" si="1"/>
        <v>-5.5000000000000053</v>
      </c>
      <c r="F23" s="409"/>
      <c r="G23" s="410"/>
      <c r="H23" s="276"/>
      <c r="I23" s="276"/>
      <c r="K23" s="276"/>
      <c r="L23" s="276"/>
    </row>
    <row r="24" spans="1:12" ht="20.149999999999999" customHeight="1" x14ac:dyDescent="0.25">
      <c r="A24" s="46" t="s">
        <v>31</v>
      </c>
      <c r="B24" s="280" t="s">
        <v>32</v>
      </c>
      <c r="C24" s="412">
        <v>0.88300000000000001</v>
      </c>
      <c r="D24" s="415">
        <v>0.91100000000000003</v>
      </c>
      <c r="E24" s="368">
        <f t="shared" si="1"/>
        <v>2.8000000000000025</v>
      </c>
      <c r="F24" s="409"/>
      <c r="G24" s="410"/>
      <c r="H24" s="276"/>
      <c r="I24" s="276"/>
      <c r="K24" s="276"/>
      <c r="L24" s="276"/>
    </row>
    <row r="25" spans="1:12" ht="20.149999999999999" customHeight="1" x14ac:dyDescent="0.25">
      <c r="A25" s="46" t="s">
        <v>33</v>
      </c>
      <c r="B25" s="280" t="s">
        <v>34</v>
      </c>
      <c r="C25" s="412">
        <v>0.86</v>
      </c>
      <c r="D25" s="415">
        <v>0.84499999999999997</v>
      </c>
      <c r="E25" s="368">
        <f t="shared" si="1"/>
        <v>-1.5000000000000013</v>
      </c>
      <c r="F25" s="409"/>
      <c r="G25" s="410"/>
      <c r="H25" s="276"/>
      <c r="I25" s="276"/>
      <c r="K25" s="276"/>
      <c r="L25" s="276"/>
    </row>
    <row r="26" spans="1:12" ht="20.149999999999999" customHeight="1" x14ac:dyDescent="0.25">
      <c r="A26" s="46" t="s">
        <v>35</v>
      </c>
      <c r="B26" s="280" t="s">
        <v>36</v>
      </c>
      <c r="C26" s="412">
        <v>1.0840000000000001</v>
      </c>
      <c r="D26" s="415">
        <v>1.0009999999999999</v>
      </c>
      <c r="E26" s="368">
        <f t="shared" si="1"/>
        <v>-8.3000000000000185</v>
      </c>
      <c r="F26" s="409"/>
      <c r="G26" s="410"/>
      <c r="H26" s="276"/>
      <c r="I26" s="276"/>
      <c r="K26" s="276"/>
      <c r="L26" s="276"/>
    </row>
    <row r="27" spans="1:12" ht="20.149999999999999" customHeight="1" x14ac:dyDescent="0.25">
      <c r="A27" s="46" t="s">
        <v>37</v>
      </c>
      <c r="B27" s="280" t="s">
        <v>38</v>
      </c>
      <c r="C27" s="412">
        <v>0.99399999999999999</v>
      </c>
      <c r="D27" s="415">
        <v>0.99199999999999999</v>
      </c>
      <c r="E27" s="368">
        <f t="shared" si="1"/>
        <v>-0.20000000000000018</v>
      </c>
      <c r="F27" s="409"/>
      <c r="G27" s="410"/>
      <c r="H27" s="276"/>
      <c r="I27" s="276"/>
      <c r="K27" s="276"/>
      <c r="L27" s="276"/>
    </row>
    <row r="28" spans="1:12" ht="20.149999999999999" customHeight="1" x14ac:dyDescent="0.25">
      <c r="A28" s="46" t="s">
        <v>39</v>
      </c>
      <c r="B28" s="280" t="s">
        <v>40</v>
      </c>
      <c r="C28" s="412">
        <v>1</v>
      </c>
      <c r="D28" s="415">
        <v>1</v>
      </c>
      <c r="E28" s="368">
        <f t="shared" si="1"/>
        <v>0</v>
      </c>
      <c r="F28" s="409"/>
      <c r="G28" s="410"/>
      <c r="H28" s="276"/>
      <c r="I28" s="276"/>
      <c r="K28" s="276"/>
      <c r="L28" s="276"/>
    </row>
    <row r="29" spans="1:12" ht="20.149999999999999" customHeight="1" x14ac:dyDescent="0.25">
      <c r="A29" s="46" t="s">
        <v>41</v>
      </c>
      <c r="B29" s="280" t="s">
        <v>42</v>
      </c>
      <c r="C29" s="412">
        <v>0.996</v>
      </c>
      <c r="D29" s="415">
        <v>0.99199999999999999</v>
      </c>
      <c r="E29" s="368">
        <f t="shared" si="1"/>
        <v>-0.40000000000000036</v>
      </c>
      <c r="F29" s="409"/>
      <c r="G29" s="410"/>
      <c r="H29" s="276"/>
      <c r="I29" s="276"/>
      <c r="K29" s="276"/>
      <c r="L29" s="276"/>
    </row>
    <row r="30" spans="1:12" ht="20.149999999999999" customHeight="1" x14ac:dyDescent="0.25">
      <c r="A30" s="46" t="s">
        <v>43</v>
      </c>
      <c r="B30" s="280" t="s">
        <v>44</v>
      </c>
      <c r="C30" s="412">
        <v>0.998</v>
      </c>
      <c r="D30" s="415">
        <v>0.996</v>
      </c>
      <c r="E30" s="368">
        <f t="shared" si="1"/>
        <v>-0.20000000000000018</v>
      </c>
      <c r="F30" s="409"/>
      <c r="G30" s="410"/>
      <c r="H30" s="276"/>
      <c r="I30" s="276"/>
      <c r="K30" s="276"/>
      <c r="L30" s="276"/>
    </row>
    <row r="31" spans="1:12" ht="20.149999999999999" customHeight="1" x14ac:dyDescent="0.25">
      <c r="A31" s="46" t="s">
        <v>45</v>
      </c>
      <c r="B31" s="280" t="s">
        <v>46</v>
      </c>
      <c r="C31" s="412">
        <v>1</v>
      </c>
      <c r="D31" s="415">
        <v>1</v>
      </c>
      <c r="E31" s="368">
        <f t="shared" si="1"/>
        <v>0</v>
      </c>
      <c r="F31" s="409"/>
      <c r="G31" s="410"/>
      <c r="H31" s="276"/>
      <c r="I31" s="276"/>
      <c r="K31" s="276"/>
      <c r="L31" s="276"/>
    </row>
    <row r="32" spans="1:12" ht="20.149999999999999" customHeight="1" x14ac:dyDescent="0.25">
      <c r="A32" s="46" t="s">
        <v>47</v>
      </c>
      <c r="B32" s="280" t="s">
        <v>48</v>
      </c>
      <c r="C32" s="412">
        <v>1</v>
      </c>
      <c r="D32" s="415">
        <v>1</v>
      </c>
      <c r="E32" s="368">
        <f t="shared" si="1"/>
        <v>0</v>
      </c>
      <c r="F32" s="409"/>
      <c r="G32" s="410"/>
      <c r="H32" s="276"/>
      <c r="I32" s="276"/>
      <c r="K32" s="276"/>
      <c r="L32" s="276"/>
    </row>
    <row r="33" spans="1:12" ht="20.149999999999999" customHeight="1" x14ac:dyDescent="0.25">
      <c r="A33" s="46" t="s">
        <v>49</v>
      </c>
      <c r="B33" s="280" t="s">
        <v>50</v>
      </c>
      <c r="C33" s="412">
        <v>0.999</v>
      </c>
      <c r="D33" s="415">
        <v>0.997</v>
      </c>
      <c r="E33" s="368">
        <f t="shared" si="1"/>
        <v>-0.20000000000000018</v>
      </c>
      <c r="F33" s="409"/>
      <c r="G33" s="410"/>
      <c r="H33" s="276"/>
      <c r="I33" s="276"/>
      <c r="K33" s="276"/>
      <c r="L33" s="276"/>
    </row>
    <row r="34" spans="1:12" ht="20.149999999999999" customHeight="1" x14ac:dyDescent="0.25">
      <c r="A34" s="46" t="s">
        <v>51</v>
      </c>
      <c r="B34" s="280" t="s">
        <v>52</v>
      </c>
      <c r="C34" s="412">
        <v>0.97899999999999998</v>
      </c>
      <c r="D34" s="415">
        <v>0.98899999999999999</v>
      </c>
      <c r="E34" s="368">
        <f t="shared" si="1"/>
        <v>1.0000000000000009</v>
      </c>
      <c r="F34" s="409"/>
      <c r="G34" s="410"/>
      <c r="H34" s="276"/>
      <c r="I34" s="276"/>
      <c r="K34" s="276"/>
      <c r="L34" s="276"/>
    </row>
    <row r="35" spans="1:12" ht="20.149999999999999" customHeight="1" x14ac:dyDescent="0.25">
      <c r="A35" s="46" t="s">
        <v>53</v>
      </c>
      <c r="B35" s="280" t="s">
        <v>54</v>
      </c>
      <c r="C35" s="412">
        <v>0.99099999999999999</v>
      </c>
      <c r="D35" s="415">
        <v>0.99099999999999999</v>
      </c>
      <c r="E35" s="368">
        <f t="shared" si="1"/>
        <v>0</v>
      </c>
      <c r="F35" s="409"/>
      <c r="G35" s="410"/>
      <c r="H35" s="276"/>
      <c r="I35" s="276"/>
      <c r="K35" s="276"/>
      <c r="L35" s="276"/>
    </row>
    <row r="36" spans="1:12" ht="20.149999999999999" customHeight="1" x14ac:dyDescent="0.25">
      <c r="A36" s="46" t="s">
        <v>55</v>
      </c>
      <c r="B36" s="280" t="s">
        <v>56</v>
      </c>
      <c r="C36" s="412">
        <v>0.99399999999999999</v>
      </c>
      <c r="D36" s="415">
        <v>0.96499999999999997</v>
      </c>
      <c r="E36" s="368">
        <f t="shared" si="1"/>
        <v>-2.9000000000000026</v>
      </c>
      <c r="F36" s="409"/>
      <c r="G36" s="410"/>
      <c r="H36" s="276"/>
      <c r="I36" s="276"/>
      <c r="K36" s="276"/>
      <c r="L36" s="276"/>
    </row>
    <row r="37" spans="1:12" ht="20.149999999999999" customHeight="1" x14ac:dyDescent="0.25">
      <c r="A37" s="46" t="s">
        <v>57</v>
      </c>
      <c r="B37" s="280" t="s">
        <v>58</v>
      </c>
      <c r="C37" s="412">
        <v>0.96399999999999997</v>
      </c>
      <c r="D37" s="415">
        <v>0.96499999999999997</v>
      </c>
      <c r="E37" s="368">
        <f t="shared" si="1"/>
        <v>0.10000000000000009</v>
      </c>
      <c r="F37" s="409"/>
      <c r="G37" s="410"/>
      <c r="H37" s="276"/>
      <c r="I37" s="276"/>
      <c r="K37" s="276"/>
      <c r="L37" s="276"/>
    </row>
    <row r="38" spans="1:12" ht="20.149999999999999" customHeight="1" x14ac:dyDescent="0.25">
      <c r="A38" s="46" t="s">
        <v>59</v>
      </c>
      <c r="B38" s="280" t="s">
        <v>60</v>
      </c>
      <c r="C38" s="412">
        <v>0.998</v>
      </c>
      <c r="D38" s="415">
        <v>0.99199999999999999</v>
      </c>
      <c r="E38" s="368">
        <f t="shared" si="1"/>
        <v>-0.60000000000000053</v>
      </c>
      <c r="F38" s="409"/>
      <c r="G38" s="410"/>
      <c r="H38" s="276"/>
      <c r="I38" s="276"/>
      <c r="K38" s="276"/>
      <c r="L38" s="276"/>
    </row>
    <row r="39" spans="1:12" ht="20.149999999999999" customHeight="1" thickBot="1" x14ac:dyDescent="0.3">
      <c r="A39" s="46" t="s">
        <v>61</v>
      </c>
      <c r="B39" s="280" t="s">
        <v>62</v>
      </c>
      <c r="C39" s="412">
        <v>0.98899999999999999</v>
      </c>
      <c r="D39" s="415">
        <v>0.98799999999999999</v>
      </c>
      <c r="E39" s="368">
        <f t="shared" si="1"/>
        <v>-0.10000000000000009</v>
      </c>
      <c r="F39" s="409"/>
      <c r="G39" s="410"/>
      <c r="H39" s="276"/>
      <c r="I39" s="276"/>
      <c r="K39" s="276"/>
      <c r="L39" s="276"/>
    </row>
    <row r="40" spans="1:12" ht="20.149999999999999" customHeight="1" thickBot="1" x14ac:dyDescent="0.3">
      <c r="A40" s="151"/>
      <c r="B40" s="152" t="s">
        <v>10</v>
      </c>
      <c r="C40" s="380">
        <v>0.99399999999999999</v>
      </c>
      <c r="D40" s="380">
        <v>0.98699999999999999</v>
      </c>
      <c r="E40" s="365">
        <f t="shared" si="1"/>
        <v>-0.70000000000000062</v>
      </c>
      <c r="F40" s="409"/>
      <c r="G40" s="410"/>
      <c r="H40" s="414"/>
      <c r="I40" s="414"/>
      <c r="K40" s="414"/>
      <c r="L40" s="414"/>
    </row>
    <row r="41" spans="1:12" ht="20.149999999999999" customHeight="1" x14ac:dyDescent="0.25">
      <c r="C41" s="416"/>
      <c r="D41" s="416"/>
      <c r="E41" s="409"/>
      <c r="K41" s="417"/>
    </row>
    <row r="42" spans="1:12" ht="20.149999999999999" customHeight="1" x14ac:dyDescent="0.25">
      <c r="A42" s="582" t="s">
        <v>218</v>
      </c>
      <c r="B42" s="582"/>
      <c r="C42" s="582"/>
      <c r="D42" s="582"/>
      <c r="E42" s="582"/>
      <c r="H42" s="414"/>
      <c r="K42" s="414"/>
    </row>
    <row r="43" spans="1:12" ht="20.149999999999999" customHeight="1" thickBot="1" x14ac:dyDescent="0.3">
      <c r="A43" s="402"/>
      <c r="B43" s="402"/>
      <c r="C43" s="403"/>
      <c r="D43" s="403"/>
      <c r="E43" s="403"/>
      <c r="H43" s="276"/>
    </row>
    <row r="44" spans="1:12" ht="20.149999999999999" customHeight="1" thickBot="1" x14ac:dyDescent="0.3">
      <c r="A44" s="259" t="s">
        <v>1</v>
      </c>
      <c r="B44" s="287" t="s">
        <v>12</v>
      </c>
      <c r="C44" s="605" t="s">
        <v>216</v>
      </c>
      <c r="D44" s="606"/>
      <c r="E44" s="607"/>
      <c r="L44" s="404"/>
    </row>
    <row r="45" spans="1:12" ht="20.149999999999999" customHeight="1" thickBot="1" x14ac:dyDescent="0.3">
      <c r="A45" s="263"/>
      <c r="B45" s="405"/>
      <c r="C45" s="34">
        <v>2017</v>
      </c>
      <c r="D45" s="34">
        <v>2018</v>
      </c>
      <c r="E45" s="14" t="s">
        <v>197</v>
      </c>
      <c r="H45" s="404"/>
      <c r="I45" s="404"/>
      <c r="J45" s="404"/>
      <c r="K45" s="404"/>
      <c r="L45" s="404"/>
    </row>
    <row r="46" spans="1:12" ht="20.149999999999999" customHeight="1" x14ac:dyDescent="0.25">
      <c r="A46" s="45" t="s">
        <v>6</v>
      </c>
      <c r="B46" s="280" t="s">
        <v>64</v>
      </c>
      <c r="C46" s="412">
        <v>0.86699999999999999</v>
      </c>
      <c r="D46" s="415">
        <v>0.85</v>
      </c>
      <c r="E46" s="368">
        <f>+(D46-C46)*100</f>
        <v>-1.7000000000000015</v>
      </c>
      <c r="F46" s="409"/>
      <c r="G46" s="410"/>
      <c r="H46" s="276"/>
      <c r="I46" s="276"/>
      <c r="K46" s="276"/>
      <c r="L46" s="276"/>
    </row>
    <row r="47" spans="1:12" ht="20.149999999999999" customHeight="1" x14ac:dyDescent="0.25">
      <c r="A47" s="46" t="s">
        <v>8</v>
      </c>
      <c r="B47" s="280" t="s">
        <v>65</v>
      </c>
      <c r="C47" s="412">
        <v>0.92200000000000004</v>
      </c>
      <c r="D47" s="415">
        <v>0.90800000000000003</v>
      </c>
      <c r="E47" s="368">
        <f t="shared" ref="E47:E80" si="2">+(D47-C47)*100</f>
        <v>-1.4000000000000012</v>
      </c>
      <c r="F47" s="409"/>
      <c r="G47" s="410"/>
      <c r="H47" s="276"/>
      <c r="I47" s="276"/>
      <c r="K47" s="276"/>
      <c r="L47" s="276"/>
    </row>
    <row r="48" spans="1:12" ht="20.149999999999999" customHeight="1" x14ac:dyDescent="0.25">
      <c r="A48" s="46" t="s">
        <v>15</v>
      </c>
      <c r="B48" s="280" t="s">
        <v>66</v>
      </c>
      <c r="C48" s="412">
        <v>0.8</v>
      </c>
      <c r="D48" s="415">
        <v>0.88500000000000001</v>
      </c>
      <c r="E48" s="368">
        <f t="shared" si="2"/>
        <v>8.4999999999999964</v>
      </c>
      <c r="F48" s="409"/>
      <c r="G48" s="410"/>
      <c r="H48" s="276"/>
      <c r="I48" s="276"/>
      <c r="K48" s="276"/>
      <c r="L48" s="276"/>
    </row>
    <row r="49" spans="1:12" ht="20.149999999999999" customHeight="1" x14ac:dyDescent="0.25">
      <c r="A49" s="46" t="s">
        <v>17</v>
      </c>
      <c r="B49" s="280" t="s">
        <v>67</v>
      </c>
      <c r="C49" s="412">
        <v>0.74199999999999999</v>
      </c>
      <c r="D49" s="415">
        <v>0.752</v>
      </c>
      <c r="E49" s="368">
        <f t="shared" si="2"/>
        <v>1.0000000000000009</v>
      </c>
      <c r="F49" s="409"/>
      <c r="G49" s="410"/>
      <c r="H49" s="276"/>
      <c r="I49" s="276"/>
      <c r="K49" s="276"/>
      <c r="L49" s="276"/>
    </row>
    <row r="50" spans="1:12" ht="20.149999999999999" customHeight="1" x14ac:dyDescent="0.25">
      <c r="A50" s="46" t="s">
        <v>19</v>
      </c>
      <c r="B50" s="280" t="s">
        <v>68</v>
      </c>
      <c r="C50" s="412">
        <v>0.56399999999999995</v>
      </c>
      <c r="D50" s="415">
        <v>0.59099999999999997</v>
      </c>
      <c r="E50" s="368">
        <f t="shared" si="2"/>
        <v>2.7000000000000024</v>
      </c>
      <c r="F50" s="409"/>
      <c r="G50" s="410"/>
      <c r="H50" s="276"/>
      <c r="I50" s="276"/>
      <c r="K50" s="276"/>
      <c r="L50" s="276"/>
    </row>
    <row r="51" spans="1:12" ht="20.149999999999999" customHeight="1" x14ac:dyDescent="0.25">
      <c r="A51" s="46" t="s">
        <v>21</v>
      </c>
      <c r="B51" s="280" t="s">
        <v>69</v>
      </c>
      <c r="C51" s="412">
        <v>0.81899999999999995</v>
      </c>
      <c r="D51" s="415">
        <v>0.67400000000000004</v>
      </c>
      <c r="E51" s="368">
        <f t="shared" si="2"/>
        <v>-14.499999999999991</v>
      </c>
      <c r="F51" s="409"/>
      <c r="G51" s="410"/>
      <c r="H51" s="276"/>
      <c r="I51" s="276"/>
      <c r="K51" s="276"/>
      <c r="L51" s="276"/>
    </row>
    <row r="52" spans="1:12" ht="20.149999999999999" customHeight="1" x14ac:dyDescent="0.25">
      <c r="A52" s="46" t="s">
        <v>23</v>
      </c>
      <c r="B52" s="280" t="s">
        <v>70</v>
      </c>
      <c r="C52" s="412">
        <v>0.97399999999999998</v>
      </c>
      <c r="D52" s="415">
        <v>0.97399999999999998</v>
      </c>
      <c r="E52" s="368">
        <f t="shared" si="2"/>
        <v>0</v>
      </c>
      <c r="F52" s="409"/>
      <c r="G52" s="410"/>
      <c r="H52" s="276"/>
      <c r="I52" s="276"/>
      <c r="K52" s="276"/>
      <c r="L52" s="276"/>
    </row>
    <row r="53" spans="1:12" ht="20.149999999999999" customHeight="1" x14ac:dyDescent="0.25">
      <c r="A53" s="46" t="s">
        <v>25</v>
      </c>
      <c r="B53" s="280" t="s">
        <v>71</v>
      </c>
      <c r="C53" s="412">
        <v>0.38</v>
      </c>
      <c r="D53" s="415">
        <v>0.193</v>
      </c>
      <c r="E53" s="368">
        <f t="shared" si="2"/>
        <v>-18.7</v>
      </c>
      <c r="F53" s="409"/>
      <c r="G53" s="410"/>
      <c r="H53" s="276"/>
      <c r="I53" s="276"/>
      <c r="K53" s="276"/>
      <c r="L53" s="276"/>
    </row>
    <row r="54" spans="1:12" ht="20.149999999999999" customHeight="1" x14ac:dyDescent="0.25">
      <c r="A54" s="46" t="s">
        <v>27</v>
      </c>
      <c r="B54" s="280" t="s">
        <v>72</v>
      </c>
      <c r="C54" s="412">
        <v>0.83499999999999996</v>
      </c>
      <c r="D54" s="415">
        <v>0.92400000000000004</v>
      </c>
      <c r="E54" s="368">
        <f t="shared" si="2"/>
        <v>8.9000000000000075</v>
      </c>
      <c r="F54" s="409"/>
      <c r="G54" s="410"/>
      <c r="H54" s="276"/>
      <c r="I54" s="276"/>
      <c r="K54" s="276"/>
      <c r="L54" s="276"/>
    </row>
    <row r="55" spans="1:12" ht="20.149999999999999" customHeight="1" x14ac:dyDescent="0.25">
      <c r="A55" s="46" t="s">
        <v>29</v>
      </c>
      <c r="B55" s="280" t="s">
        <v>73</v>
      </c>
      <c r="C55" s="412">
        <v>0.23200000000000001</v>
      </c>
      <c r="D55" s="415">
        <v>0.223</v>
      </c>
      <c r="E55" s="368">
        <f t="shared" si="2"/>
        <v>-0.9000000000000008</v>
      </c>
      <c r="F55" s="409"/>
      <c r="G55" s="410"/>
      <c r="H55" s="276"/>
      <c r="I55" s="276"/>
      <c r="K55" s="276"/>
      <c r="L55" s="276"/>
    </row>
    <row r="56" spans="1:12" ht="20.149999999999999" customHeight="1" x14ac:dyDescent="0.25">
      <c r="A56" s="46" t="s">
        <v>31</v>
      </c>
      <c r="B56" s="280" t="s">
        <v>74</v>
      </c>
      <c r="C56" s="412">
        <v>0.94799999999999995</v>
      </c>
      <c r="D56" s="415">
        <v>0.91700000000000004</v>
      </c>
      <c r="E56" s="368">
        <f t="shared" si="2"/>
        <v>-3.0999999999999917</v>
      </c>
      <c r="F56" s="409"/>
      <c r="G56" s="410"/>
      <c r="H56" s="276"/>
      <c r="I56" s="276"/>
      <c r="K56" s="276"/>
      <c r="L56" s="276"/>
    </row>
    <row r="57" spans="1:12" ht="20.149999999999999" customHeight="1" x14ac:dyDescent="0.25">
      <c r="A57" s="46" t="s">
        <v>33</v>
      </c>
      <c r="B57" s="280" t="s">
        <v>75</v>
      </c>
      <c r="C57" s="412">
        <v>0.46500000000000002</v>
      </c>
      <c r="D57" s="415">
        <v>0.504</v>
      </c>
      <c r="E57" s="368">
        <f t="shared" si="2"/>
        <v>3.8999999999999977</v>
      </c>
      <c r="F57" s="409"/>
      <c r="G57" s="410"/>
      <c r="H57" s="276"/>
      <c r="I57" s="276"/>
      <c r="K57" s="276"/>
      <c r="L57" s="276"/>
    </row>
    <row r="58" spans="1:12" ht="20.149999999999999" customHeight="1" x14ac:dyDescent="0.25">
      <c r="A58" s="46" t="s">
        <v>35</v>
      </c>
      <c r="B58" s="280" t="s">
        <v>76</v>
      </c>
      <c r="C58" s="412">
        <v>0.56499999999999995</v>
      </c>
      <c r="D58" s="415">
        <v>0.56100000000000005</v>
      </c>
      <c r="E58" s="368">
        <f t="shared" si="2"/>
        <v>-0.39999999999998925</v>
      </c>
      <c r="F58" s="409"/>
      <c r="G58" s="410"/>
      <c r="H58" s="276"/>
      <c r="I58" s="276"/>
      <c r="K58" s="276"/>
      <c r="L58" s="276"/>
    </row>
    <row r="59" spans="1:12" ht="20.149999999999999" customHeight="1" x14ac:dyDescent="0.25">
      <c r="A59" s="46" t="s">
        <v>37</v>
      </c>
      <c r="B59" s="280" t="s">
        <v>77</v>
      </c>
      <c r="C59" s="412">
        <v>0.76500000000000001</v>
      </c>
      <c r="D59" s="415">
        <v>0.76300000000000001</v>
      </c>
      <c r="E59" s="368">
        <f t="shared" si="2"/>
        <v>-0.20000000000000018</v>
      </c>
      <c r="F59" s="409"/>
      <c r="G59" s="410"/>
      <c r="H59" s="276"/>
      <c r="I59" s="276"/>
      <c r="K59" s="276"/>
      <c r="L59" s="276"/>
    </row>
    <row r="60" spans="1:12" ht="20.149999999999999" customHeight="1" x14ac:dyDescent="0.25">
      <c r="A60" s="46" t="s">
        <v>39</v>
      </c>
      <c r="B60" s="280" t="s">
        <v>78</v>
      </c>
      <c r="C60" s="412">
        <v>0.68200000000000005</v>
      </c>
      <c r="D60" s="415">
        <v>0.69199999999999995</v>
      </c>
      <c r="E60" s="368">
        <f t="shared" si="2"/>
        <v>0.99999999999998979</v>
      </c>
      <c r="F60" s="409"/>
      <c r="G60" s="410"/>
      <c r="H60" s="276"/>
      <c r="I60" s="276"/>
      <c r="K60" s="276"/>
      <c r="L60" s="276"/>
    </row>
    <row r="61" spans="1:12" ht="20.149999999999999" customHeight="1" x14ac:dyDescent="0.25">
      <c r="A61" s="46" t="s">
        <v>41</v>
      </c>
      <c r="B61" s="280" t="s">
        <v>79</v>
      </c>
      <c r="C61" s="412">
        <v>0.54700000000000004</v>
      </c>
      <c r="D61" s="415">
        <v>0.55700000000000005</v>
      </c>
      <c r="E61" s="368">
        <f t="shared" si="2"/>
        <v>1.0000000000000009</v>
      </c>
      <c r="F61" s="409"/>
      <c r="G61" s="410"/>
      <c r="H61" s="276"/>
      <c r="I61" s="276"/>
      <c r="K61" s="276"/>
      <c r="L61" s="276"/>
    </row>
    <row r="62" spans="1:12" ht="20.149999999999999" customHeight="1" x14ac:dyDescent="0.25">
      <c r="A62" s="46" t="s">
        <v>43</v>
      </c>
      <c r="B62" s="280" t="s">
        <v>80</v>
      </c>
      <c r="C62" s="412">
        <v>0.32100000000000001</v>
      </c>
      <c r="D62" s="415">
        <v>0.34499999999999997</v>
      </c>
      <c r="E62" s="368">
        <f t="shared" si="2"/>
        <v>2.3999999999999968</v>
      </c>
      <c r="F62" s="409"/>
      <c r="G62" s="410"/>
      <c r="H62" s="276"/>
      <c r="I62" s="276"/>
      <c r="K62" s="276"/>
      <c r="L62" s="276"/>
    </row>
    <row r="63" spans="1:12" ht="20.149999999999999" customHeight="1" x14ac:dyDescent="0.25">
      <c r="A63" s="46" t="s">
        <v>45</v>
      </c>
      <c r="B63" s="280" t="s">
        <v>81</v>
      </c>
      <c r="C63" s="412">
        <v>0.94199999999999995</v>
      </c>
      <c r="D63" s="415">
        <v>0.65200000000000002</v>
      </c>
      <c r="E63" s="368">
        <f t="shared" si="2"/>
        <v>-28.999999999999993</v>
      </c>
      <c r="F63" s="409"/>
      <c r="G63" s="410"/>
      <c r="H63" s="276"/>
      <c r="I63" s="276"/>
      <c r="K63" s="276"/>
      <c r="L63" s="276"/>
    </row>
    <row r="64" spans="1:12" ht="20.149999999999999" customHeight="1" x14ac:dyDescent="0.25">
      <c r="A64" s="46" t="s">
        <v>47</v>
      </c>
      <c r="B64" s="280" t="s">
        <v>82</v>
      </c>
      <c r="C64" s="412">
        <v>0.75800000000000001</v>
      </c>
      <c r="D64" s="415">
        <v>0.80700000000000005</v>
      </c>
      <c r="E64" s="368">
        <f t="shared" si="2"/>
        <v>4.9000000000000039</v>
      </c>
      <c r="F64" s="409"/>
      <c r="G64" s="410"/>
      <c r="H64" s="276"/>
      <c r="I64" s="276"/>
      <c r="K64" s="276"/>
      <c r="L64" s="276"/>
    </row>
    <row r="65" spans="1:12" ht="20.149999999999999" customHeight="1" x14ac:dyDescent="0.25">
      <c r="A65" s="46" t="s">
        <v>49</v>
      </c>
      <c r="B65" s="280" t="s">
        <v>83</v>
      </c>
      <c r="C65" s="412">
        <v>0.95299999999999996</v>
      </c>
      <c r="D65" s="415">
        <v>1</v>
      </c>
      <c r="E65" s="368" t="s">
        <v>166</v>
      </c>
      <c r="F65" s="409"/>
      <c r="G65" s="410"/>
      <c r="H65" s="276"/>
      <c r="I65" s="276"/>
      <c r="K65" s="276"/>
      <c r="L65" s="276"/>
    </row>
    <row r="66" spans="1:12" ht="20.149999999999999" customHeight="1" x14ac:dyDescent="0.25">
      <c r="A66" s="46" t="s">
        <v>51</v>
      </c>
      <c r="B66" s="280" t="s">
        <v>85</v>
      </c>
      <c r="C66" s="412">
        <v>0.41299999999999998</v>
      </c>
      <c r="D66" s="415">
        <v>0.40899999999999997</v>
      </c>
      <c r="E66" s="368">
        <f t="shared" si="2"/>
        <v>-0.40000000000000036</v>
      </c>
      <c r="F66" s="409"/>
      <c r="G66" s="410"/>
      <c r="H66" s="276"/>
      <c r="I66" s="276"/>
      <c r="K66" s="276"/>
      <c r="L66" s="276"/>
    </row>
    <row r="67" spans="1:12" ht="20.149999999999999" customHeight="1" x14ac:dyDescent="0.25">
      <c r="A67" s="46" t="s">
        <v>53</v>
      </c>
      <c r="B67" s="280" t="s">
        <v>86</v>
      </c>
      <c r="C67" s="412">
        <v>0.64400000000000002</v>
      </c>
      <c r="D67" s="415">
        <v>0.47799999999999998</v>
      </c>
      <c r="E67" s="368">
        <f t="shared" si="2"/>
        <v>-16.600000000000005</v>
      </c>
      <c r="F67" s="409"/>
      <c r="G67" s="410"/>
      <c r="H67" s="276"/>
      <c r="I67" s="276"/>
      <c r="K67" s="276"/>
      <c r="L67" s="276"/>
    </row>
    <row r="68" spans="1:12" ht="20.149999999999999" customHeight="1" x14ac:dyDescent="0.25">
      <c r="A68" s="46" t="s">
        <v>55</v>
      </c>
      <c r="B68" s="280" t="s">
        <v>87</v>
      </c>
      <c r="C68" s="412">
        <v>0.26600000000000001</v>
      </c>
      <c r="D68" s="415">
        <v>0.29199999999999998</v>
      </c>
      <c r="E68" s="368">
        <f t="shared" si="2"/>
        <v>2.599999999999997</v>
      </c>
      <c r="F68" s="409"/>
      <c r="G68" s="410"/>
      <c r="H68" s="276"/>
      <c r="I68" s="276"/>
      <c r="K68" s="276"/>
      <c r="L68" s="276"/>
    </row>
    <row r="69" spans="1:12" ht="20.149999999999999" customHeight="1" x14ac:dyDescent="0.25">
      <c r="A69" s="46" t="s">
        <v>57</v>
      </c>
      <c r="B69" s="280" t="s">
        <v>88</v>
      </c>
      <c r="C69" s="412">
        <v>0.872</v>
      </c>
      <c r="D69" s="415">
        <v>0.95199999999999996</v>
      </c>
      <c r="E69" s="368" t="s">
        <v>166</v>
      </c>
      <c r="F69" s="409"/>
      <c r="G69" s="410"/>
      <c r="H69" s="276"/>
      <c r="I69" s="276"/>
      <c r="K69" s="276"/>
      <c r="L69" s="276"/>
    </row>
    <row r="70" spans="1:12" ht="20.149999999999999" customHeight="1" x14ac:dyDescent="0.25">
      <c r="A70" s="46" t="s">
        <v>59</v>
      </c>
      <c r="B70" s="280" t="s">
        <v>89</v>
      </c>
      <c r="C70" s="412">
        <v>0.95799999999999996</v>
      </c>
      <c r="D70" s="415">
        <v>0.95199999999999996</v>
      </c>
      <c r="E70" s="368">
        <f t="shared" si="2"/>
        <v>-0.60000000000000053</v>
      </c>
      <c r="F70" s="409"/>
      <c r="G70" s="410"/>
      <c r="H70" s="276"/>
      <c r="I70" s="276"/>
      <c r="K70" s="276"/>
      <c r="L70" s="276"/>
    </row>
    <row r="71" spans="1:12" ht="20.149999999999999" customHeight="1" x14ac:dyDescent="0.25">
      <c r="A71" s="46" t="s">
        <v>61</v>
      </c>
      <c r="B71" s="280" t="s">
        <v>90</v>
      </c>
      <c r="C71" s="412">
        <v>0.127</v>
      </c>
      <c r="D71" s="415">
        <v>0.114</v>
      </c>
      <c r="E71" s="368">
        <f t="shared" si="2"/>
        <v>-1.2999999999999998</v>
      </c>
      <c r="F71" s="409"/>
      <c r="G71" s="410"/>
      <c r="H71" s="276"/>
      <c r="I71" s="276"/>
      <c r="K71" s="276"/>
      <c r="L71" s="276"/>
    </row>
    <row r="72" spans="1:12" ht="20.149999999999999" customHeight="1" x14ac:dyDescent="0.25">
      <c r="A72" s="46" t="s">
        <v>91</v>
      </c>
      <c r="B72" s="280" t="s">
        <v>92</v>
      </c>
      <c r="C72" s="412">
        <v>0.997</v>
      </c>
      <c r="D72" s="415">
        <v>0.997</v>
      </c>
      <c r="E72" s="368">
        <f t="shared" si="2"/>
        <v>0</v>
      </c>
      <c r="F72" s="409"/>
      <c r="G72" s="410"/>
      <c r="H72" s="276"/>
      <c r="I72" s="276"/>
      <c r="K72" s="276"/>
      <c r="L72" s="276"/>
    </row>
    <row r="73" spans="1:12" ht="20.149999999999999" customHeight="1" x14ac:dyDescent="0.25">
      <c r="A73" s="46" t="s">
        <v>93</v>
      </c>
      <c r="B73" s="280" t="s">
        <v>94</v>
      </c>
      <c r="C73" s="412">
        <v>0.70799999999999996</v>
      </c>
      <c r="D73" s="415">
        <v>0.90300000000000002</v>
      </c>
      <c r="E73" s="368">
        <f t="shared" si="2"/>
        <v>19.500000000000007</v>
      </c>
      <c r="F73" s="409"/>
      <c r="G73" s="410"/>
      <c r="H73" s="276"/>
      <c r="I73" s="276"/>
      <c r="K73" s="276"/>
      <c r="L73" s="276"/>
    </row>
    <row r="74" spans="1:12" ht="20.149999999999999" customHeight="1" x14ac:dyDescent="0.25">
      <c r="A74" s="46" t="s">
        <v>95</v>
      </c>
      <c r="B74" s="280" t="s">
        <v>96</v>
      </c>
      <c r="C74" s="412">
        <v>0.98899999999999999</v>
      </c>
      <c r="D74" s="415">
        <v>0.98599999999999999</v>
      </c>
      <c r="E74" s="368">
        <f t="shared" si="2"/>
        <v>-0.30000000000000027</v>
      </c>
      <c r="F74" s="409"/>
      <c r="G74" s="410"/>
      <c r="H74" s="276"/>
      <c r="I74" s="276"/>
      <c r="K74" s="276"/>
      <c r="L74" s="276"/>
    </row>
    <row r="75" spans="1:12" ht="20.149999999999999" customHeight="1" x14ac:dyDescent="0.25">
      <c r="A75" s="46" t="s">
        <v>97</v>
      </c>
      <c r="B75" s="280" t="s">
        <v>98</v>
      </c>
      <c r="C75" s="412">
        <v>0.41099999999999998</v>
      </c>
      <c r="D75" s="415">
        <v>0.42599999999999999</v>
      </c>
      <c r="E75" s="368">
        <f t="shared" si="2"/>
        <v>1.5000000000000013</v>
      </c>
      <c r="F75" s="409"/>
      <c r="G75" s="410"/>
      <c r="H75" s="276"/>
      <c r="I75" s="276"/>
      <c r="K75" s="276"/>
      <c r="L75" s="276"/>
    </row>
    <row r="76" spans="1:12" ht="20.149999999999999" customHeight="1" x14ac:dyDescent="0.25">
      <c r="A76" s="46" t="s">
        <v>99</v>
      </c>
      <c r="B76" s="280" t="s">
        <v>100</v>
      </c>
      <c r="C76" s="412">
        <v>0.39500000000000002</v>
      </c>
      <c r="D76" s="415">
        <v>0.41599999999999998</v>
      </c>
      <c r="E76" s="368">
        <f t="shared" si="2"/>
        <v>2.0999999999999961</v>
      </c>
      <c r="F76" s="409"/>
      <c r="G76" s="410"/>
      <c r="H76" s="276"/>
      <c r="I76" s="276"/>
      <c r="K76" s="276"/>
      <c r="L76" s="276"/>
    </row>
    <row r="77" spans="1:12" ht="20.149999999999999" customHeight="1" x14ac:dyDescent="0.25">
      <c r="A77" s="46" t="s">
        <v>101</v>
      </c>
      <c r="B77" s="280" t="s">
        <v>102</v>
      </c>
      <c r="C77" s="412">
        <v>0.54300000000000004</v>
      </c>
      <c r="D77" s="415">
        <v>0.53900000000000003</v>
      </c>
      <c r="E77" s="368">
        <f t="shared" si="2"/>
        <v>-0.40000000000000036</v>
      </c>
      <c r="F77" s="409"/>
      <c r="G77" s="410"/>
      <c r="H77" s="276"/>
      <c r="I77" s="276"/>
      <c r="K77" s="276"/>
      <c r="L77" s="276"/>
    </row>
    <row r="78" spans="1:12" ht="20.149999999999999" customHeight="1" x14ac:dyDescent="0.25">
      <c r="A78" s="46" t="s">
        <v>103</v>
      </c>
      <c r="B78" s="280" t="s">
        <v>104</v>
      </c>
      <c r="C78" s="412">
        <v>0.95199999999999996</v>
      </c>
      <c r="D78" s="415">
        <v>0.95</v>
      </c>
      <c r="E78" s="368">
        <f t="shared" si="2"/>
        <v>-0.20000000000000018</v>
      </c>
      <c r="F78" s="409"/>
      <c r="G78" s="410"/>
      <c r="H78" s="276"/>
      <c r="I78" s="276"/>
      <c r="K78" s="276"/>
      <c r="L78" s="276"/>
    </row>
    <row r="79" spans="1:12" ht="20.149999999999999" customHeight="1" thickBot="1" x14ac:dyDescent="0.3">
      <c r="A79" s="46" t="s">
        <v>105</v>
      </c>
      <c r="B79" s="280" t="s">
        <v>106</v>
      </c>
      <c r="C79" s="412">
        <v>1</v>
      </c>
      <c r="D79" s="415">
        <v>1</v>
      </c>
      <c r="E79" s="368">
        <f t="shared" si="2"/>
        <v>0</v>
      </c>
      <c r="F79" s="409"/>
      <c r="G79" s="410"/>
      <c r="H79" s="276"/>
      <c r="I79" s="276"/>
      <c r="K79" s="276"/>
      <c r="L79" s="276"/>
    </row>
    <row r="80" spans="1:12" ht="20.149999999999999" customHeight="1" thickBot="1" x14ac:dyDescent="0.3">
      <c r="A80" s="25"/>
      <c r="B80" s="152" t="s">
        <v>10</v>
      </c>
      <c r="C80" s="380">
        <v>0.81299999999999994</v>
      </c>
      <c r="D80" s="380">
        <v>0.82799999999999996</v>
      </c>
      <c r="E80" s="365">
        <f t="shared" si="2"/>
        <v>1.5000000000000013</v>
      </c>
      <c r="F80" s="409"/>
      <c r="G80" s="410"/>
      <c r="H80" s="414"/>
      <c r="I80" s="414"/>
      <c r="K80" s="414"/>
      <c r="L80" s="414"/>
    </row>
    <row r="81" spans="1:12" ht="20.149999999999999" customHeight="1" x14ac:dyDescent="0.25">
      <c r="H81" s="276"/>
    </row>
    <row r="82" spans="1:12" ht="20.149999999999999" customHeight="1" x14ac:dyDescent="0.25">
      <c r="A82" s="418" t="s">
        <v>219</v>
      </c>
      <c r="B82" s="418"/>
      <c r="C82" s="419"/>
      <c r="D82" s="419"/>
      <c r="E82" s="419"/>
    </row>
    <row r="83" spans="1:12" ht="20.149999999999999" customHeight="1" thickBot="1" x14ac:dyDescent="0.3">
      <c r="A83" s="402"/>
      <c r="B83" s="402"/>
      <c r="C83" s="403"/>
      <c r="D83" s="403"/>
      <c r="E83" s="403"/>
    </row>
    <row r="84" spans="1:12" ht="20.149999999999999" customHeight="1" thickBot="1" x14ac:dyDescent="0.3">
      <c r="A84" s="259" t="s">
        <v>1</v>
      </c>
      <c r="B84" s="287" t="s">
        <v>2</v>
      </c>
      <c r="C84" s="605" t="s">
        <v>219</v>
      </c>
      <c r="D84" s="606"/>
      <c r="E84" s="607"/>
      <c r="H84" s="404"/>
      <c r="I84" s="404"/>
      <c r="J84" s="404"/>
      <c r="K84" s="404"/>
      <c r="L84" s="404"/>
    </row>
    <row r="85" spans="1:12" ht="20.149999999999999" customHeight="1" thickBot="1" x14ac:dyDescent="0.3">
      <c r="A85" s="263"/>
      <c r="B85" s="405"/>
      <c r="C85" s="34">
        <v>2017</v>
      </c>
      <c r="D85" s="34">
        <v>2018</v>
      </c>
      <c r="E85" s="406" t="s">
        <v>197</v>
      </c>
      <c r="H85" s="404"/>
      <c r="I85" s="420"/>
      <c r="J85" s="404"/>
      <c r="K85" s="404"/>
      <c r="L85" s="420"/>
    </row>
    <row r="86" spans="1:12" ht="20.149999999999999" customHeight="1" x14ac:dyDescent="0.25">
      <c r="A86" s="265" t="s">
        <v>6</v>
      </c>
      <c r="B86" s="407" t="s">
        <v>7</v>
      </c>
      <c r="C86" s="412">
        <v>0.99299999999999999</v>
      </c>
      <c r="D86" s="412">
        <v>0.99199999999999999</v>
      </c>
      <c r="E86" s="368">
        <f t="shared" ref="E86:E88" si="3">+(D86-C86)*100</f>
        <v>-0.10000000000000009</v>
      </c>
      <c r="F86" s="409"/>
      <c r="G86" s="410"/>
      <c r="H86" s="276"/>
      <c r="I86" s="276"/>
      <c r="K86" s="276"/>
      <c r="L86" s="276"/>
    </row>
    <row r="87" spans="1:12" ht="20.149999999999999" customHeight="1" thickBot="1" x14ac:dyDescent="0.3">
      <c r="A87" s="268" t="s">
        <v>8</v>
      </c>
      <c r="B87" s="411" t="s">
        <v>9</v>
      </c>
      <c r="C87" s="412">
        <v>0.81299999999999994</v>
      </c>
      <c r="D87" s="412">
        <v>0.83499999999999996</v>
      </c>
      <c r="E87" s="368">
        <f t="shared" si="3"/>
        <v>2.200000000000002</v>
      </c>
      <c r="F87" s="409"/>
      <c r="G87" s="410"/>
      <c r="H87" s="276"/>
      <c r="I87" s="276"/>
      <c r="K87" s="276"/>
      <c r="L87" s="276"/>
    </row>
    <row r="88" spans="1:12" ht="20.149999999999999" customHeight="1" thickBot="1" x14ac:dyDescent="0.3">
      <c r="A88" s="270"/>
      <c r="B88" s="413" t="s">
        <v>142</v>
      </c>
      <c r="C88" s="380">
        <v>0.90500000000000003</v>
      </c>
      <c r="D88" s="380">
        <v>0.91600000000000004</v>
      </c>
      <c r="E88" s="365">
        <f t="shared" si="3"/>
        <v>1.100000000000001</v>
      </c>
      <c r="F88" s="409"/>
      <c r="G88" s="410"/>
      <c r="H88" s="414"/>
      <c r="I88" s="414"/>
      <c r="J88" s="273"/>
      <c r="K88" s="414"/>
      <c r="L88" s="414"/>
    </row>
    <row r="89" spans="1:12" ht="20.149999999999999" customHeight="1" x14ac:dyDescent="0.25">
      <c r="G89" s="410"/>
    </row>
    <row r="90" spans="1:12" ht="20.149999999999999" customHeight="1" x14ac:dyDescent="0.25">
      <c r="A90" s="418" t="s">
        <v>220</v>
      </c>
      <c r="B90" s="418"/>
      <c r="C90" s="419"/>
      <c r="D90" s="419"/>
      <c r="E90" s="419"/>
      <c r="G90" s="410"/>
    </row>
    <row r="91" spans="1:12" ht="20.149999999999999" customHeight="1" thickBot="1" x14ac:dyDescent="0.3">
      <c r="A91" s="402"/>
      <c r="B91" s="402"/>
      <c r="C91" s="403"/>
      <c r="D91" s="403"/>
      <c r="E91" s="403"/>
      <c r="G91" s="410"/>
    </row>
    <row r="92" spans="1:12" ht="20.149999999999999" customHeight="1" thickBot="1" x14ac:dyDescent="0.3">
      <c r="A92" s="259" t="s">
        <v>1</v>
      </c>
      <c r="B92" s="287" t="s">
        <v>12</v>
      </c>
      <c r="C92" s="605" t="s">
        <v>219</v>
      </c>
      <c r="D92" s="606"/>
      <c r="E92" s="607"/>
      <c r="G92" s="410"/>
      <c r="H92" s="404"/>
      <c r="I92" s="404"/>
      <c r="J92" s="404"/>
      <c r="K92" s="404"/>
      <c r="L92" s="404"/>
    </row>
    <row r="93" spans="1:12" ht="71.25" customHeight="1" thickBot="1" x14ac:dyDescent="0.3">
      <c r="A93" s="263"/>
      <c r="B93" s="405"/>
      <c r="C93" s="34">
        <v>2017</v>
      </c>
      <c r="D93" s="34">
        <v>2018</v>
      </c>
      <c r="E93" s="14" t="s">
        <v>197</v>
      </c>
      <c r="G93" s="410"/>
      <c r="H93" s="404"/>
      <c r="I93" s="420"/>
      <c r="J93" s="404"/>
      <c r="K93" s="404"/>
      <c r="L93" s="420"/>
    </row>
    <row r="94" spans="1:12" ht="20.149999999999999" customHeight="1" x14ac:dyDescent="0.25">
      <c r="A94" s="45" t="s">
        <v>6</v>
      </c>
      <c r="B94" s="280" t="s">
        <v>13</v>
      </c>
      <c r="C94" s="421">
        <v>1</v>
      </c>
      <c r="D94" s="415">
        <v>1</v>
      </c>
      <c r="E94" s="368">
        <f>+(D94-C94)*100</f>
        <v>0</v>
      </c>
      <c r="F94" s="409"/>
      <c r="G94" s="410"/>
      <c r="H94" s="276"/>
      <c r="I94" s="276"/>
      <c r="K94" s="276"/>
      <c r="L94" s="276"/>
    </row>
    <row r="95" spans="1:12" ht="20.149999999999999" customHeight="1" x14ac:dyDescent="0.25">
      <c r="A95" s="46" t="s">
        <v>8</v>
      </c>
      <c r="B95" s="280" t="s">
        <v>14</v>
      </c>
      <c r="C95" s="415">
        <v>0.98399999999999999</v>
      </c>
      <c r="D95" s="415">
        <v>0.98699999999999999</v>
      </c>
      <c r="E95" s="368">
        <f t="shared" ref="E95:E120" si="4">+(D95-C95)*100</f>
        <v>0.30000000000000027</v>
      </c>
      <c r="F95" s="409"/>
      <c r="G95" s="410"/>
      <c r="H95" s="276"/>
      <c r="I95" s="276"/>
      <c r="K95" s="276"/>
      <c r="L95" s="276"/>
    </row>
    <row r="96" spans="1:12" ht="20.149999999999999" customHeight="1" x14ac:dyDescent="0.25">
      <c r="A96" s="46" t="s">
        <v>15</v>
      </c>
      <c r="B96" s="280" t="s">
        <v>16</v>
      </c>
      <c r="C96" s="415">
        <v>0.995</v>
      </c>
      <c r="D96" s="415">
        <v>0.99199999999999999</v>
      </c>
      <c r="E96" s="368">
        <f t="shared" si="4"/>
        <v>-0.30000000000000027</v>
      </c>
      <c r="F96" s="409"/>
      <c r="G96" s="410"/>
      <c r="H96" s="276"/>
      <c r="I96" s="276"/>
      <c r="K96" s="276"/>
      <c r="L96" s="276"/>
    </row>
    <row r="97" spans="1:12" ht="20.149999999999999" customHeight="1" x14ac:dyDescent="0.25">
      <c r="A97" s="46" t="s">
        <v>17</v>
      </c>
      <c r="B97" s="280" t="s">
        <v>18</v>
      </c>
      <c r="C97" s="415">
        <v>0.996</v>
      </c>
      <c r="D97" s="415">
        <v>0.99299999999999999</v>
      </c>
      <c r="E97" s="368">
        <f t="shared" si="4"/>
        <v>-0.30000000000000027</v>
      </c>
      <c r="F97" s="409"/>
      <c r="G97" s="410"/>
      <c r="H97" s="276"/>
      <c r="I97" s="276"/>
      <c r="K97" s="276"/>
      <c r="L97" s="276"/>
    </row>
    <row r="98" spans="1:12" ht="20.149999999999999" customHeight="1" x14ac:dyDescent="0.25">
      <c r="A98" s="46" t="s">
        <v>19</v>
      </c>
      <c r="B98" s="280" t="s">
        <v>20</v>
      </c>
      <c r="C98" s="415">
        <v>0.99399999999999999</v>
      </c>
      <c r="D98" s="415">
        <v>0.98799999999999999</v>
      </c>
      <c r="E98" s="368">
        <f t="shared" si="4"/>
        <v>-0.60000000000000053</v>
      </c>
      <c r="F98" s="409"/>
      <c r="G98" s="410"/>
      <c r="H98" s="276"/>
      <c r="I98" s="276"/>
      <c r="K98" s="276"/>
      <c r="L98" s="276"/>
    </row>
    <row r="99" spans="1:12" ht="20.149999999999999" customHeight="1" x14ac:dyDescent="0.25">
      <c r="A99" s="46" t="s">
        <v>21</v>
      </c>
      <c r="B99" s="280" t="s">
        <v>22</v>
      </c>
      <c r="C99" s="415">
        <v>0.98399999999999999</v>
      </c>
      <c r="D99" s="415">
        <v>0.98699999999999999</v>
      </c>
      <c r="E99" s="368">
        <f t="shared" si="4"/>
        <v>0.30000000000000027</v>
      </c>
      <c r="F99" s="409"/>
      <c r="G99" s="410"/>
      <c r="H99" s="276"/>
      <c r="I99" s="276"/>
      <c r="K99" s="276"/>
      <c r="L99" s="276"/>
    </row>
    <row r="100" spans="1:12" ht="20.149999999999999" customHeight="1" x14ac:dyDescent="0.25">
      <c r="A100" s="46" t="s">
        <v>23</v>
      </c>
      <c r="B100" s="280" t="s">
        <v>24</v>
      </c>
      <c r="C100" s="415">
        <v>0.98399999999999999</v>
      </c>
      <c r="D100" s="415">
        <v>0.96699999999999997</v>
      </c>
      <c r="E100" s="368">
        <f t="shared" si="4"/>
        <v>-1.7000000000000015</v>
      </c>
      <c r="F100" s="409"/>
      <c r="G100" s="410"/>
      <c r="H100" s="276"/>
      <c r="I100" s="276"/>
      <c r="K100" s="276"/>
      <c r="L100" s="276"/>
    </row>
    <row r="101" spans="1:12" ht="20.149999999999999" customHeight="1" x14ac:dyDescent="0.25">
      <c r="A101" s="46" t="s">
        <v>25</v>
      </c>
      <c r="B101" s="280" t="s">
        <v>26</v>
      </c>
      <c r="C101" s="415">
        <v>0.98699999999999999</v>
      </c>
      <c r="D101" s="415">
        <v>0.99399999999999999</v>
      </c>
      <c r="E101" s="368">
        <f t="shared" si="4"/>
        <v>0.70000000000000062</v>
      </c>
      <c r="F101" s="409"/>
      <c r="G101" s="410"/>
      <c r="H101" s="276"/>
      <c r="I101" s="276"/>
      <c r="K101" s="276"/>
      <c r="L101" s="276"/>
    </row>
    <row r="102" spans="1:12" ht="20.149999999999999" customHeight="1" x14ac:dyDescent="0.25">
      <c r="A102" s="46" t="s">
        <v>27</v>
      </c>
      <c r="B102" s="280" t="s">
        <v>28</v>
      </c>
      <c r="C102" s="415">
        <v>1</v>
      </c>
      <c r="D102" s="415">
        <v>1</v>
      </c>
      <c r="E102" s="368">
        <f t="shared" si="4"/>
        <v>0</v>
      </c>
      <c r="F102" s="409"/>
      <c r="G102" s="410"/>
      <c r="H102" s="276"/>
      <c r="I102" s="276"/>
      <c r="K102" s="276"/>
      <c r="L102" s="276"/>
    </row>
    <row r="103" spans="1:12" ht="20.149999999999999" customHeight="1" x14ac:dyDescent="0.25">
      <c r="A103" s="46" t="s">
        <v>29</v>
      </c>
      <c r="B103" s="280" t="s">
        <v>30</v>
      </c>
      <c r="C103" s="415">
        <v>0.93200000000000005</v>
      </c>
      <c r="D103" s="415">
        <v>0.89600000000000002</v>
      </c>
      <c r="E103" s="368">
        <f t="shared" si="4"/>
        <v>-3.6000000000000032</v>
      </c>
      <c r="F103" s="409"/>
      <c r="G103" s="410"/>
      <c r="H103" s="276"/>
      <c r="I103" s="276"/>
      <c r="K103" s="276"/>
      <c r="L103" s="276"/>
    </row>
    <row r="104" spans="1:12" ht="20.149999999999999" customHeight="1" x14ac:dyDescent="0.25">
      <c r="A104" s="46" t="s">
        <v>31</v>
      </c>
      <c r="B104" s="280" t="s">
        <v>32</v>
      </c>
      <c r="C104" s="415">
        <v>0.89500000000000002</v>
      </c>
      <c r="D104" s="415">
        <v>0.92900000000000005</v>
      </c>
      <c r="E104" s="368">
        <f t="shared" si="4"/>
        <v>3.400000000000003</v>
      </c>
      <c r="F104" s="409"/>
      <c r="G104" s="410"/>
      <c r="H104" s="276"/>
      <c r="I104" s="276"/>
      <c r="K104" s="276"/>
      <c r="L104" s="276"/>
    </row>
    <row r="105" spans="1:12" ht="20.149999999999999" customHeight="1" x14ac:dyDescent="0.25">
      <c r="A105" s="46" t="s">
        <v>33</v>
      </c>
      <c r="B105" s="280" t="s">
        <v>34</v>
      </c>
      <c r="C105" s="415">
        <v>0.85</v>
      </c>
      <c r="D105" s="415">
        <v>0.83099999999999996</v>
      </c>
      <c r="E105" s="368">
        <f t="shared" si="4"/>
        <v>-1.9000000000000017</v>
      </c>
      <c r="F105" s="409"/>
      <c r="G105" s="410"/>
      <c r="H105" s="276"/>
      <c r="I105" s="276"/>
      <c r="K105" s="276"/>
      <c r="L105" s="276"/>
    </row>
    <row r="106" spans="1:12" ht="20.149999999999999" customHeight="1" x14ac:dyDescent="0.25">
      <c r="A106" s="46" t="s">
        <v>35</v>
      </c>
      <c r="B106" s="280" t="s">
        <v>36</v>
      </c>
      <c r="C106" s="415">
        <v>0.97699999999999998</v>
      </c>
      <c r="D106" s="415">
        <v>0.98299999999999998</v>
      </c>
      <c r="E106" s="368">
        <f t="shared" si="4"/>
        <v>0.60000000000000053</v>
      </c>
      <c r="F106" s="409"/>
      <c r="G106" s="410"/>
      <c r="H106" s="276"/>
      <c r="I106" s="276"/>
      <c r="K106" s="276"/>
      <c r="L106" s="276"/>
    </row>
    <row r="107" spans="1:12" ht="20.149999999999999" customHeight="1" x14ac:dyDescent="0.25">
      <c r="A107" s="46" t="s">
        <v>37</v>
      </c>
      <c r="B107" s="280" t="s">
        <v>38</v>
      </c>
      <c r="C107" s="415">
        <v>0.995</v>
      </c>
      <c r="D107" s="415">
        <v>0.997</v>
      </c>
      <c r="E107" s="368">
        <f t="shared" si="4"/>
        <v>0.20000000000000018</v>
      </c>
      <c r="F107" s="409"/>
      <c r="G107" s="410"/>
      <c r="H107" s="276"/>
      <c r="I107" s="276"/>
      <c r="K107" s="276"/>
      <c r="L107" s="276"/>
    </row>
    <row r="108" spans="1:12" ht="20.149999999999999" customHeight="1" x14ac:dyDescent="0.25">
      <c r="A108" s="46" t="s">
        <v>39</v>
      </c>
      <c r="B108" s="280" t="s">
        <v>40</v>
      </c>
      <c r="C108" s="415">
        <v>1</v>
      </c>
      <c r="D108" s="415">
        <v>1</v>
      </c>
      <c r="E108" s="368">
        <f t="shared" si="4"/>
        <v>0</v>
      </c>
      <c r="F108" s="409"/>
      <c r="G108" s="410"/>
      <c r="H108" s="276"/>
      <c r="I108" s="276"/>
      <c r="K108" s="276"/>
      <c r="L108" s="276"/>
    </row>
    <row r="109" spans="1:12" ht="20.149999999999999" customHeight="1" x14ac:dyDescent="0.25">
      <c r="A109" s="46" t="s">
        <v>41</v>
      </c>
      <c r="B109" s="280" t="s">
        <v>42</v>
      </c>
      <c r="C109" s="415">
        <v>0.999</v>
      </c>
      <c r="D109" s="415">
        <v>0.996</v>
      </c>
      <c r="E109" s="368">
        <f t="shared" si="4"/>
        <v>-0.30000000000000027</v>
      </c>
      <c r="F109" s="409"/>
      <c r="G109" s="410"/>
      <c r="H109" s="276"/>
      <c r="I109" s="276"/>
      <c r="K109" s="276"/>
      <c r="L109" s="276"/>
    </row>
    <row r="110" spans="1:12" ht="20.149999999999999" customHeight="1" x14ac:dyDescent="0.25">
      <c r="A110" s="46" t="s">
        <v>43</v>
      </c>
      <c r="B110" s="280" t="s">
        <v>44</v>
      </c>
      <c r="C110" s="415">
        <v>1</v>
      </c>
      <c r="D110" s="415">
        <v>1</v>
      </c>
      <c r="E110" s="368">
        <f t="shared" si="4"/>
        <v>0</v>
      </c>
      <c r="F110" s="409"/>
      <c r="G110" s="410"/>
      <c r="H110" s="276"/>
      <c r="I110" s="276"/>
      <c r="K110" s="276"/>
      <c r="L110" s="276"/>
    </row>
    <row r="111" spans="1:12" ht="20.149999999999999" customHeight="1" x14ac:dyDescent="0.25">
      <c r="A111" s="46" t="s">
        <v>45</v>
      </c>
      <c r="B111" s="280" t="s">
        <v>46</v>
      </c>
      <c r="C111" s="415">
        <v>1</v>
      </c>
      <c r="D111" s="415">
        <v>1</v>
      </c>
      <c r="E111" s="368">
        <f t="shared" si="4"/>
        <v>0</v>
      </c>
      <c r="F111" s="409"/>
      <c r="G111" s="410"/>
      <c r="H111" s="276"/>
      <c r="I111" s="276"/>
      <c r="K111" s="276"/>
      <c r="L111" s="276"/>
    </row>
    <row r="112" spans="1:12" ht="20.149999999999999" customHeight="1" x14ac:dyDescent="0.25">
      <c r="A112" s="46" t="s">
        <v>47</v>
      </c>
      <c r="B112" s="280" t="s">
        <v>48</v>
      </c>
      <c r="C112" s="415">
        <v>1</v>
      </c>
      <c r="D112" s="415">
        <v>1</v>
      </c>
      <c r="E112" s="368">
        <f t="shared" si="4"/>
        <v>0</v>
      </c>
      <c r="F112" s="409"/>
      <c r="G112" s="410"/>
      <c r="H112" s="276"/>
      <c r="I112" s="276"/>
      <c r="K112" s="276"/>
      <c r="L112" s="276"/>
    </row>
    <row r="113" spans="1:12" ht="20.149999999999999" customHeight="1" x14ac:dyDescent="0.25">
      <c r="A113" s="46" t="s">
        <v>49</v>
      </c>
      <c r="B113" s="280" t="s">
        <v>50</v>
      </c>
      <c r="C113" s="415">
        <v>0.995</v>
      </c>
      <c r="D113" s="415">
        <v>0.998</v>
      </c>
      <c r="E113" s="368">
        <f t="shared" si="4"/>
        <v>0.30000000000000027</v>
      </c>
      <c r="F113" s="409"/>
      <c r="G113" s="410"/>
      <c r="H113" s="276"/>
      <c r="I113" s="276"/>
      <c r="K113" s="276"/>
      <c r="L113" s="276"/>
    </row>
    <row r="114" spans="1:12" ht="20.149999999999999" customHeight="1" x14ac:dyDescent="0.25">
      <c r="A114" s="46" t="s">
        <v>51</v>
      </c>
      <c r="B114" s="280" t="s">
        <v>52</v>
      </c>
      <c r="C114" s="415">
        <v>0.98599999999999999</v>
      </c>
      <c r="D114" s="415">
        <v>0.98699999999999999</v>
      </c>
      <c r="E114" s="368">
        <f t="shared" si="4"/>
        <v>0.10000000000000009</v>
      </c>
      <c r="F114" s="409"/>
      <c r="G114" s="410"/>
      <c r="H114" s="276"/>
      <c r="I114" s="276"/>
      <c r="K114" s="276"/>
      <c r="L114" s="276"/>
    </row>
    <row r="115" spans="1:12" ht="20.149999999999999" customHeight="1" x14ac:dyDescent="0.25">
      <c r="A115" s="46" t="s">
        <v>53</v>
      </c>
      <c r="B115" s="280" t="s">
        <v>54</v>
      </c>
      <c r="C115" s="415">
        <v>0.999</v>
      </c>
      <c r="D115" s="415">
        <v>0.998</v>
      </c>
      <c r="E115" s="368">
        <f t="shared" si="4"/>
        <v>-0.10000000000000009</v>
      </c>
      <c r="F115" s="409"/>
      <c r="G115" s="410"/>
      <c r="H115" s="276"/>
      <c r="I115" s="276"/>
      <c r="K115" s="276"/>
      <c r="L115" s="276"/>
    </row>
    <row r="116" spans="1:12" ht="20.149999999999999" customHeight="1" x14ac:dyDescent="0.25">
      <c r="A116" s="46" t="s">
        <v>55</v>
      </c>
      <c r="B116" s="280" t="s">
        <v>56</v>
      </c>
      <c r="C116" s="415">
        <v>0.999</v>
      </c>
      <c r="D116" s="415">
        <v>0.997</v>
      </c>
      <c r="E116" s="368">
        <f t="shared" si="4"/>
        <v>-0.20000000000000018</v>
      </c>
      <c r="F116" s="409"/>
      <c r="G116" s="410"/>
      <c r="H116" s="276"/>
      <c r="I116" s="276"/>
      <c r="K116" s="276"/>
      <c r="L116" s="276"/>
    </row>
    <row r="117" spans="1:12" ht="20.149999999999999" customHeight="1" x14ac:dyDescent="0.25">
      <c r="A117" s="46" t="s">
        <v>57</v>
      </c>
      <c r="B117" s="280" t="s">
        <v>58</v>
      </c>
      <c r="C117" s="415">
        <v>0.96399999999999997</v>
      </c>
      <c r="D117" s="415">
        <v>0.95299999999999996</v>
      </c>
      <c r="E117" s="368">
        <f t="shared" si="4"/>
        <v>-1.100000000000001</v>
      </c>
      <c r="F117" s="409"/>
      <c r="G117" s="410"/>
      <c r="H117" s="276"/>
      <c r="I117" s="276"/>
      <c r="K117" s="276"/>
      <c r="L117" s="276"/>
    </row>
    <row r="118" spans="1:12" ht="20.149999999999999" customHeight="1" x14ac:dyDescent="0.25">
      <c r="A118" s="46" t="s">
        <v>59</v>
      </c>
      <c r="B118" s="280" t="s">
        <v>60</v>
      </c>
      <c r="C118" s="415">
        <v>0.998</v>
      </c>
      <c r="D118" s="415">
        <v>1</v>
      </c>
      <c r="E118" s="368">
        <f t="shared" si="4"/>
        <v>0.20000000000000018</v>
      </c>
      <c r="F118" s="409"/>
      <c r="G118" s="410"/>
      <c r="H118" s="276"/>
      <c r="I118" s="276"/>
      <c r="K118" s="276"/>
      <c r="L118" s="276"/>
    </row>
    <row r="119" spans="1:12" ht="20.149999999999999" customHeight="1" thickBot="1" x14ac:dyDescent="0.3">
      <c r="A119" s="46" t="s">
        <v>61</v>
      </c>
      <c r="B119" s="280" t="s">
        <v>62</v>
      </c>
      <c r="C119" s="415">
        <v>0.99</v>
      </c>
      <c r="D119" s="415">
        <v>0.995</v>
      </c>
      <c r="E119" s="368">
        <f t="shared" si="4"/>
        <v>0.50000000000000044</v>
      </c>
      <c r="F119" s="409"/>
      <c r="G119" s="410"/>
      <c r="H119" s="276"/>
      <c r="I119" s="276"/>
      <c r="K119" s="276"/>
      <c r="L119" s="276"/>
    </row>
    <row r="120" spans="1:12" ht="20.149999999999999" customHeight="1" thickBot="1" x14ac:dyDescent="0.3">
      <c r="A120" s="151"/>
      <c r="B120" s="152" t="s">
        <v>10</v>
      </c>
      <c r="C120" s="380">
        <v>0.99299999999999999</v>
      </c>
      <c r="D120" s="380">
        <v>0.99199999999999999</v>
      </c>
      <c r="E120" s="365">
        <f t="shared" si="4"/>
        <v>-0.10000000000000009</v>
      </c>
      <c r="F120" s="409"/>
      <c r="G120" s="410"/>
      <c r="H120" s="414"/>
      <c r="I120" s="414"/>
      <c r="J120" s="273"/>
      <c r="K120" s="414"/>
      <c r="L120" s="414"/>
    </row>
    <row r="121" spans="1:12" ht="20.149999999999999" customHeight="1" x14ac:dyDescent="0.25">
      <c r="G121" s="410"/>
      <c r="H121" s="422"/>
      <c r="I121" s="276"/>
      <c r="K121" s="276"/>
      <c r="L121" s="276"/>
    </row>
    <row r="122" spans="1:12" ht="20.149999999999999" customHeight="1" x14ac:dyDescent="0.25">
      <c r="A122" s="418" t="s">
        <v>221</v>
      </c>
      <c r="B122" s="418"/>
      <c r="C122" s="419"/>
      <c r="D122" s="419"/>
      <c r="E122" s="419"/>
      <c r="G122" s="410"/>
    </row>
    <row r="123" spans="1:12" ht="13.5" thickBot="1" x14ac:dyDescent="0.3">
      <c r="A123" s="402"/>
      <c r="B123" s="402"/>
      <c r="C123" s="403"/>
      <c r="D123" s="403"/>
      <c r="E123" s="403"/>
      <c r="G123" s="410"/>
      <c r="H123" s="404"/>
      <c r="I123" s="404"/>
      <c r="J123" s="404"/>
      <c r="K123" s="404"/>
      <c r="L123" s="404"/>
    </row>
    <row r="124" spans="1:12" ht="41.25" customHeight="1" thickBot="1" x14ac:dyDescent="0.3">
      <c r="A124" s="259" t="s">
        <v>1</v>
      </c>
      <c r="B124" s="287" t="s">
        <v>12</v>
      </c>
      <c r="C124" s="605" t="s">
        <v>219</v>
      </c>
      <c r="D124" s="606"/>
      <c r="E124" s="607"/>
      <c r="G124" s="410"/>
      <c r="H124" s="404"/>
      <c r="I124" s="420"/>
      <c r="J124" s="404"/>
      <c r="K124" s="404"/>
      <c r="L124" s="420"/>
    </row>
    <row r="125" spans="1:12" ht="20.149999999999999" customHeight="1" thickBot="1" x14ac:dyDescent="0.3">
      <c r="A125" s="263"/>
      <c r="B125" s="405"/>
      <c r="C125" s="34">
        <v>2017</v>
      </c>
      <c r="D125" s="34">
        <v>2018</v>
      </c>
      <c r="E125" s="14" t="s">
        <v>197</v>
      </c>
      <c r="G125" s="410"/>
    </row>
    <row r="126" spans="1:12" ht="20.149999999999999" customHeight="1" x14ac:dyDescent="0.25">
      <c r="A126" s="45" t="s">
        <v>6</v>
      </c>
      <c r="B126" s="280" t="s">
        <v>64</v>
      </c>
      <c r="C126" s="415">
        <v>0.81799999999999995</v>
      </c>
      <c r="D126" s="415">
        <v>0.9</v>
      </c>
      <c r="E126" s="368">
        <f>+(D126-C126)*100</f>
        <v>8.2000000000000064</v>
      </c>
      <c r="F126" s="409"/>
      <c r="G126" s="410"/>
      <c r="H126" s="276"/>
      <c r="I126" s="276"/>
      <c r="K126" s="276"/>
      <c r="L126" s="276"/>
    </row>
    <row r="127" spans="1:12" ht="20.149999999999999" customHeight="1" x14ac:dyDescent="0.25">
      <c r="A127" s="46" t="s">
        <v>8</v>
      </c>
      <c r="B127" s="280" t="s">
        <v>65</v>
      </c>
      <c r="C127" s="415">
        <v>0.88900000000000001</v>
      </c>
      <c r="D127" s="415">
        <v>0.82399999999999995</v>
      </c>
      <c r="E127" s="368">
        <f t="shared" ref="E127:E160" si="5">+(D127-C127)*100</f>
        <v>-6.5000000000000053</v>
      </c>
      <c r="F127" s="409"/>
      <c r="G127" s="410"/>
      <c r="H127" s="276"/>
      <c r="I127" s="276"/>
      <c r="K127" s="276"/>
      <c r="L127" s="276"/>
    </row>
    <row r="128" spans="1:12" ht="20.149999999999999" customHeight="1" x14ac:dyDescent="0.25">
      <c r="A128" s="46" t="s">
        <v>15</v>
      </c>
      <c r="B128" s="280" t="s">
        <v>66</v>
      </c>
      <c r="C128" s="415">
        <v>0.78200000000000003</v>
      </c>
      <c r="D128" s="415">
        <v>0.80200000000000005</v>
      </c>
      <c r="E128" s="368">
        <f t="shared" si="5"/>
        <v>2.0000000000000018</v>
      </c>
      <c r="F128" s="409"/>
      <c r="G128" s="410"/>
      <c r="H128" s="276"/>
      <c r="I128" s="276"/>
      <c r="K128" s="276"/>
      <c r="L128" s="276"/>
    </row>
    <row r="129" spans="1:12" ht="20.149999999999999" customHeight="1" x14ac:dyDescent="0.25">
      <c r="A129" s="46" t="s">
        <v>17</v>
      </c>
      <c r="B129" s="280" t="s">
        <v>67</v>
      </c>
      <c r="C129" s="415">
        <v>0.73</v>
      </c>
      <c r="D129" s="415">
        <v>0.75800000000000001</v>
      </c>
      <c r="E129" s="368">
        <f t="shared" si="5"/>
        <v>2.8000000000000025</v>
      </c>
      <c r="F129" s="409"/>
      <c r="G129" s="410"/>
      <c r="H129" s="276"/>
      <c r="I129" s="276"/>
      <c r="K129" s="276"/>
      <c r="L129" s="276"/>
    </row>
    <row r="130" spans="1:12" ht="20.149999999999999" customHeight="1" x14ac:dyDescent="0.25">
      <c r="A130" s="46" t="s">
        <v>19</v>
      </c>
      <c r="B130" s="280" t="s">
        <v>68</v>
      </c>
      <c r="C130" s="415">
        <v>0.60199999999999998</v>
      </c>
      <c r="D130" s="415">
        <v>0.69599999999999995</v>
      </c>
      <c r="E130" s="368">
        <f t="shared" si="5"/>
        <v>9.3999999999999968</v>
      </c>
      <c r="F130" s="409"/>
      <c r="G130" s="410"/>
      <c r="H130" s="276"/>
      <c r="I130" s="276"/>
      <c r="K130" s="276"/>
      <c r="L130" s="276"/>
    </row>
    <row r="131" spans="1:12" ht="20.149999999999999" customHeight="1" x14ac:dyDescent="0.25">
      <c r="A131" s="46" t="s">
        <v>21</v>
      </c>
      <c r="B131" s="280" t="s">
        <v>69</v>
      </c>
      <c r="C131" s="415">
        <v>0.45300000000000001</v>
      </c>
      <c r="D131" s="415">
        <v>0.433</v>
      </c>
      <c r="E131" s="368">
        <f t="shared" si="5"/>
        <v>-2.0000000000000018</v>
      </c>
      <c r="F131" s="409"/>
      <c r="G131" s="410"/>
      <c r="H131" s="276"/>
      <c r="I131" s="276"/>
      <c r="K131" s="276"/>
      <c r="L131" s="276"/>
    </row>
    <row r="132" spans="1:12" ht="20.149999999999999" customHeight="1" x14ac:dyDescent="0.25">
      <c r="A132" s="46" t="s">
        <v>23</v>
      </c>
      <c r="B132" s="280" t="s">
        <v>70</v>
      </c>
      <c r="C132" s="415">
        <v>0.99399999999999999</v>
      </c>
      <c r="D132" s="415">
        <v>1</v>
      </c>
      <c r="E132" s="368">
        <f t="shared" si="5"/>
        <v>0.60000000000000053</v>
      </c>
      <c r="F132" s="409"/>
      <c r="G132" s="410"/>
      <c r="H132" s="276"/>
      <c r="I132" s="276"/>
      <c r="K132" s="276"/>
      <c r="L132" s="276"/>
    </row>
    <row r="133" spans="1:12" ht="20.149999999999999" customHeight="1" x14ac:dyDescent="0.25">
      <c r="A133" s="46" t="s">
        <v>25</v>
      </c>
      <c r="B133" s="280" t="s">
        <v>71</v>
      </c>
      <c r="C133" s="415">
        <v>0.40300000000000002</v>
      </c>
      <c r="D133" s="415">
        <v>0.45800000000000002</v>
      </c>
      <c r="E133" s="368">
        <f t="shared" si="5"/>
        <v>5.4999999999999991</v>
      </c>
      <c r="F133" s="409"/>
      <c r="G133" s="410"/>
      <c r="H133" s="276"/>
      <c r="I133" s="276"/>
      <c r="K133" s="276"/>
      <c r="L133" s="276"/>
    </row>
    <row r="134" spans="1:12" ht="20.149999999999999" customHeight="1" x14ac:dyDescent="0.25">
      <c r="A134" s="46" t="s">
        <v>27</v>
      </c>
      <c r="B134" s="280" t="s">
        <v>72</v>
      </c>
      <c r="C134" s="415">
        <v>0.83099999999999996</v>
      </c>
      <c r="D134" s="415">
        <v>0.85699999999999998</v>
      </c>
      <c r="E134" s="368">
        <f t="shared" si="5"/>
        <v>2.6000000000000023</v>
      </c>
      <c r="F134" s="409"/>
      <c r="G134" s="410"/>
      <c r="H134" s="276"/>
      <c r="I134" s="276"/>
      <c r="K134" s="276"/>
      <c r="L134" s="276"/>
    </row>
    <row r="135" spans="1:12" ht="20.149999999999999" customHeight="1" x14ac:dyDescent="0.25">
      <c r="A135" s="46" t="s">
        <v>29</v>
      </c>
      <c r="B135" s="280" t="s">
        <v>73</v>
      </c>
      <c r="C135" s="415">
        <v>0.23</v>
      </c>
      <c r="D135" s="415">
        <v>0.217</v>
      </c>
      <c r="E135" s="368">
        <f t="shared" si="5"/>
        <v>-1.3000000000000012</v>
      </c>
      <c r="F135" s="409"/>
      <c r="G135" s="410"/>
      <c r="H135" s="276"/>
      <c r="I135" s="276"/>
      <c r="K135" s="276"/>
      <c r="L135" s="276"/>
    </row>
    <row r="136" spans="1:12" ht="20.149999999999999" customHeight="1" x14ac:dyDescent="0.25">
      <c r="A136" s="46" t="s">
        <v>31</v>
      </c>
      <c r="B136" s="280" t="s">
        <v>74</v>
      </c>
      <c r="C136" s="415">
        <v>0.92700000000000005</v>
      </c>
      <c r="D136" s="415">
        <v>0.93700000000000006</v>
      </c>
      <c r="E136" s="368">
        <f t="shared" si="5"/>
        <v>1.0000000000000009</v>
      </c>
      <c r="F136" s="409"/>
      <c r="G136" s="410"/>
      <c r="H136" s="276"/>
      <c r="I136" s="276"/>
      <c r="K136" s="276"/>
      <c r="L136" s="276"/>
    </row>
    <row r="137" spans="1:12" ht="20.149999999999999" customHeight="1" x14ac:dyDescent="0.25">
      <c r="A137" s="46" t="s">
        <v>33</v>
      </c>
      <c r="B137" s="280" t="s">
        <v>75</v>
      </c>
      <c r="C137" s="415">
        <v>0.41299999999999998</v>
      </c>
      <c r="D137" s="415">
        <v>0.501</v>
      </c>
      <c r="E137" s="368">
        <f t="shared" si="5"/>
        <v>8.8000000000000025</v>
      </c>
      <c r="F137" s="409"/>
      <c r="G137" s="410"/>
      <c r="H137" s="276"/>
      <c r="I137" s="276"/>
      <c r="K137" s="276"/>
      <c r="L137" s="276"/>
    </row>
    <row r="138" spans="1:12" ht="20.149999999999999" customHeight="1" x14ac:dyDescent="0.25">
      <c r="A138" s="46" t="s">
        <v>35</v>
      </c>
      <c r="B138" s="280" t="s">
        <v>76</v>
      </c>
      <c r="C138" s="415">
        <v>0.52200000000000002</v>
      </c>
      <c r="D138" s="415">
        <v>0.51500000000000001</v>
      </c>
      <c r="E138" s="368">
        <f t="shared" si="5"/>
        <v>-0.70000000000000062</v>
      </c>
      <c r="F138" s="409"/>
      <c r="G138" s="410"/>
      <c r="H138" s="276"/>
      <c r="I138" s="276"/>
      <c r="K138" s="276"/>
      <c r="L138" s="276"/>
    </row>
    <row r="139" spans="1:12" ht="20.149999999999999" customHeight="1" x14ac:dyDescent="0.25">
      <c r="A139" s="46" t="s">
        <v>37</v>
      </c>
      <c r="B139" s="280" t="s">
        <v>77</v>
      </c>
      <c r="C139" s="415">
        <v>0.85399999999999998</v>
      </c>
      <c r="D139" s="415">
        <v>0.79500000000000004</v>
      </c>
      <c r="E139" s="368">
        <f t="shared" si="5"/>
        <v>-5.8999999999999941</v>
      </c>
      <c r="F139" s="409"/>
      <c r="G139" s="410"/>
      <c r="H139" s="276"/>
      <c r="I139" s="276"/>
      <c r="K139" s="276"/>
      <c r="L139" s="276"/>
    </row>
    <row r="140" spans="1:12" ht="20.149999999999999" customHeight="1" x14ac:dyDescent="0.25">
      <c r="A140" s="46" t="s">
        <v>39</v>
      </c>
      <c r="B140" s="280" t="s">
        <v>78</v>
      </c>
      <c r="C140" s="415">
        <v>0.70599999999999996</v>
      </c>
      <c r="D140" s="415">
        <v>0.69899999999999995</v>
      </c>
      <c r="E140" s="368">
        <f t="shared" si="5"/>
        <v>-0.70000000000000062</v>
      </c>
      <c r="F140" s="409"/>
      <c r="G140" s="410"/>
      <c r="H140" s="276"/>
      <c r="I140" s="276"/>
      <c r="K140" s="276"/>
      <c r="L140" s="276"/>
    </row>
    <row r="141" spans="1:12" ht="19.5" customHeight="1" x14ac:dyDescent="0.25">
      <c r="A141" s="46" t="s">
        <v>41</v>
      </c>
      <c r="B141" s="280" t="s">
        <v>79</v>
      </c>
      <c r="C141" s="415">
        <v>0.55100000000000005</v>
      </c>
      <c r="D141" s="415">
        <v>0.629</v>
      </c>
      <c r="E141" s="368">
        <f t="shared" si="5"/>
        <v>7.7999999999999954</v>
      </c>
      <c r="F141" s="409"/>
      <c r="G141" s="410"/>
      <c r="H141" s="276"/>
      <c r="I141" s="276"/>
      <c r="K141" s="276"/>
      <c r="L141" s="276"/>
    </row>
    <row r="142" spans="1:12" ht="20.149999999999999" customHeight="1" x14ac:dyDescent="0.25">
      <c r="A142" s="46" t="s">
        <v>43</v>
      </c>
      <c r="B142" s="280" t="s">
        <v>80</v>
      </c>
      <c r="C142" s="415">
        <v>0.47699999999999998</v>
      </c>
      <c r="D142" s="415">
        <v>0.40899999999999997</v>
      </c>
      <c r="E142" s="368">
        <f t="shared" si="5"/>
        <v>-6.8000000000000007</v>
      </c>
      <c r="F142" s="409"/>
      <c r="G142" s="410"/>
      <c r="H142" s="276"/>
      <c r="I142" s="276"/>
      <c r="K142" s="276"/>
      <c r="L142" s="276"/>
    </row>
    <row r="143" spans="1:12" ht="20.149999999999999" customHeight="1" x14ac:dyDescent="0.25">
      <c r="A143" s="46" t="s">
        <v>45</v>
      </c>
      <c r="B143" s="280" t="s">
        <v>81</v>
      </c>
      <c r="C143" s="415">
        <v>1</v>
      </c>
      <c r="D143" s="415">
        <v>0.999</v>
      </c>
      <c r="E143" s="368">
        <f t="shared" si="5"/>
        <v>-0.10000000000000009</v>
      </c>
      <c r="F143" s="409"/>
      <c r="G143" s="410"/>
      <c r="H143" s="276"/>
      <c r="I143" s="276"/>
      <c r="K143" s="276"/>
      <c r="L143" s="276"/>
    </row>
    <row r="144" spans="1:12" ht="20.149999999999999" customHeight="1" x14ac:dyDescent="0.25">
      <c r="A144" s="46" t="s">
        <v>47</v>
      </c>
      <c r="B144" s="280" t="s">
        <v>82</v>
      </c>
      <c r="C144" s="423" t="s">
        <v>166</v>
      </c>
      <c r="D144" s="415">
        <v>0.23200000000000001</v>
      </c>
      <c r="E144" s="423" t="s">
        <v>166</v>
      </c>
      <c r="F144" s="409"/>
      <c r="G144" s="410"/>
      <c r="H144" s="276"/>
      <c r="I144" s="276"/>
      <c r="K144" s="276"/>
      <c r="L144" s="276"/>
    </row>
    <row r="145" spans="1:12" ht="20.149999999999999" customHeight="1" x14ac:dyDescent="0.25">
      <c r="A145" s="46" t="s">
        <v>49</v>
      </c>
      <c r="B145" s="280" t="s">
        <v>83</v>
      </c>
      <c r="C145" s="415">
        <v>0.46800000000000003</v>
      </c>
      <c r="D145" s="415">
        <v>0.61299999999999999</v>
      </c>
      <c r="E145" s="368">
        <f t="shared" si="5"/>
        <v>14.499999999999996</v>
      </c>
      <c r="F145" s="409"/>
      <c r="G145" s="410"/>
      <c r="H145" s="276"/>
      <c r="I145" s="276"/>
      <c r="K145" s="276"/>
      <c r="L145" s="276"/>
    </row>
    <row r="146" spans="1:12" ht="20.149999999999999" customHeight="1" x14ac:dyDescent="0.25">
      <c r="A146" s="46" t="s">
        <v>51</v>
      </c>
      <c r="B146" s="280" t="s">
        <v>85</v>
      </c>
      <c r="C146" s="415">
        <v>0.91600000000000004</v>
      </c>
      <c r="D146" s="415">
        <v>0.81499999999999995</v>
      </c>
      <c r="E146" s="368">
        <f t="shared" si="5"/>
        <v>-10.100000000000009</v>
      </c>
      <c r="F146" s="409"/>
      <c r="G146" s="410"/>
      <c r="H146" s="276"/>
      <c r="I146" s="276"/>
      <c r="K146" s="276"/>
      <c r="L146" s="276"/>
    </row>
    <row r="147" spans="1:12" ht="20.149999999999999" customHeight="1" x14ac:dyDescent="0.25">
      <c r="A147" s="46" t="s">
        <v>53</v>
      </c>
      <c r="B147" s="280" t="s">
        <v>86</v>
      </c>
      <c r="C147" s="415">
        <v>0.53900000000000003</v>
      </c>
      <c r="D147" s="415">
        <v>0.60699999999999998</v>
      </c>
      <c r="E147" s="368">
        <f t="shared" si="5"/>
        <v>6.7999999999999954</v>
      </c>
      <c r="F147" s="409"/>
      <c r="G147" s="410"/>
      <c r="H147" s="276"/>
      <c r="I147" s="276"/>
      <c r="K147" s="276"/>
      <c r="L147" s="276"/>
    </row>
    <row r="148" spans="1:12" ht="20.149999999999999" customHeight="1" x14ac:dyDescent="0.25">
      <c r="A148" s="46" t="s">
        <v>55</v>
      </c>
      <c r="B148" s="280" t="s">
        <v>87</v>
      </c>
      <c r="C148" s="415">
        <v>0.76400000000000001</v>
      </c>
      <c r="D148" s="415">
        <v>0.49099999999999999</v>
      </c>
      <c r="E148" s="368">
        <f t="shared" si="5"/>
        <v>-27.3</v>
      </c>
      <c r="F148" s="409"/>
      <c r="G148" s="410"/>
      <c r="H148" s="276"/>
      <c r="I148" s="276"/>
      <c r="K148" s="276"/>
      <c r="L148" s="276"/>
    </row>
    <row r="149" spans="1:12" ht="20.149999999999999" customHeight="1" x14ac:dyDescent="0.25">
      <c r="A149" s="46" t="s">
        <v>57</v>
      </c>
      <c r="B149" s="280" t="s">
        <v>88</v>
      </c>
      <c r="C149" s="415">
        <v>0.84199999999999997</v>
      </c>
      <c r="D149" s="415">
        <v>0.97899999999999998</v>
      </c>
      <c r="E149" s="368">
        <f t="shared" si="5"/>
        <v>13.700000000000001</v>
      </c>
      <c r="F149" s="409"/>
      <c r="G149" s="410"/>
      <c r="H149" s="276"/>
      <c r="I149" s="276"/>
      <c r="K149" s="276"/>
      <c r="L149" s="276"/>
    </row>
    <row r="150" spans="1:12" ht="20.149999999999999" customHeight="1" x14ac:dyDescent="0.25">
      <c r="A150" s="46" t="s">
        <v>59</v>
      </c>
      <c r="B150" s="280" t="s">
        <v>89</v>
      </c>
      <c r="C150" s="415">
        <v>0.96499999999999997</v>
      </c>
      <c r="D150" s="415">
        <v>0.96499999999999997</v>
      </c>
      <c r="E150" s="368">
        <f t="shared" si="5"/>
        <v>0</v>
      </c>
      <c r="F150" s="409"/>
      <c r="G150" s="410"/>
      <c r="H150" s="276"/>
      <c r="I150" s="276"/>
      <c r="K150" s="276"/>
      <c r="L150" s="276"/>
    </row>
    <row r="151" spans="1:12" ht="20.149999999999999" customHeight="1" x14ac:dyDescent="0.25">
      <c r="A151" s="46" t="s">
        <v>61</v>
      </c>
      <c r="B151" s="280" t="s">
        <v>90</v>
      </c>
      <c r="C151" s="423">
        <v>0.14799999999999999</v>
      </c>
      <c r="D151" s="415">
        <v>0.14000000000000001</v>
      </c>
      <c r="E151" s="368">
        <f t="shared" si="5"/>
        <v>-0.79999999999999793</v>
      </c>
      <c r="F151" s="409"/>
      <c r="G151" s="410"/>
      <c r="H151" s="276"/>
      <c r="I151" s="276"/>
      <c r="K151" s="276"/>
      <c r="L151" s="276"/>
    </row>
    <row r="152" spans="1:12" ht="20.149999999999999" customHeight="1" x14ac:dyDescent="0.25">
      <c r="A152" s="46" t="s">
        <v>91</v>
      </c>
      <c r="B152" s="280" t="s">
        <v>92</v>
      </c>
      <c r="C152" s="423">
        <v>1</v>
      </c>
      <c r="D152" s="415">
        <v>1</v>
      </c>
      <c r="E152" s="368">
        <f t="shared" si="5"/>
        <v>0</v>
      </c>
      <c r="F152" s="409"/>
      <c r="G152" s="410"/>
      <c r="H152" s="276"/>
      <c r="I152" s="276"/>
      <c r="K152" s="276"/>
      <c r="L152" s="276"/>
    </row>
    <row r="153" spans="1:12" ht="20.149999999999999" customHeight="1" x14ac:dyDescent="0.25">
      <c r="A153" s="46" t="s">
        <v>93</v>
      </c>
      <c r="B153" s="280" t="s">
        <v>94</v>
      </c>
      <c r="C153" s="423">
        <v>0.92100000000000004</v>
      </c>
      <c r="D153" s="415">
        <v>0.91600000000000004</v>
      </c>
      <c r="E153" s="368">
        <f t="shared" si="5"/>
        <v>-0.50000000000000044</v>
      </c>
      <c r="F153" s="409"/>
      <c r="G153" s="410"/>
      <c r="H153" s="276"/>
      <c r="I153" s="276"/>
      <c r="K153" s="276"/>
      <c r="L153" s="276"/>
    </row>
    <row r="154" spans="1:12" ht="20.149999999999999" customHeight="1" x14ac:dyDescent="0.25">
      <c r="A154" s="46" t="s">
        <v>95</v>
      </c>
      <c r="B154" s="280" t="s">
        <v>96</v>
      </c>
      <c r="C154" s="423">
        <v>0.99299999999999999</v>
      </c>
      <c r="D154" s="415">
        <v>0.98699999999999999</v>
      </c>
      <c r="E154" s="368">
        <f t="shared" si="5"/>
        <v>-0.60000000000000053</v>
      </c>
      <c r="F154" s="409"/>
      <c r="G154" s="410"/>
      <c r="H154" s="276"/>
      <c r="I154" s="276"/>
      <c r="K154" s="276"/>
      <c r="L154" s="276"/>
    </row>
    <row r="155" spans="1:12" ht="20.149999999999999" customHeight="1" x14ac:dyDescent="0.25">
      <c r="A155" s="46" t="s">
        <v>99</v>
      </c>
      <c r="B155" s="280" t="s">
        <v>98</v>
      </c>
      <c r="C155" s="423">
        <v>0.51800000000000002</v>
      </c>
      <c r="D155" s="415">
        <v>0.51100000000000001</v>
      </c>
      <c r="E155" s="368">
        <f t="shared" si="5"/>
        <v>-0.70000000000000062</v>
      </c>
      <c r="F155" s="409"/>
      <c r="G155" s="410"/>
      <c r="H155" s="276"/>
      <c r="I155" s="276"/>
      <c r="K155" s="276"/>
      <c r="L155" s="276"/>
    </row>
    <row r="156" spans="1:12" ht="20.149999999999999" customHeight="1" x14ac:dyDescent="0.25">
      <c r="A156" s="46" t="s">
        <v>101</v>
      </c>
      <c r="B156" s="280" t="s">
        <v>100</v>
      </c>
      <c r="C156" s="415">
        <v>0.42699999999999999</v>
      </c>
      <c r="D156" s="415">
        <v>0.375</v>
      </c>
      <c r="E156" s="368">
        <f t="shared" si="5"/>
        <v>-5.1999999999999993</v>
      </c>
      <c r="F156" s="409"/>
      <c r="G156" s="410"/>
      <c r="H156" s="276"/>
      <c r="I156" s="276"/>
      <c r="K156" s="276"/>
      <c r="L156" s="276"/>
    </row>
    <row r="157" spans="1:12" ht="20.149999999999999" customHeight="1" x14ac:dyDescent="0.25">
      <c r="A157" s="46" t="s">
        <v>103</v>
      </c>
      <c r="B157" s="280" t="s">
        <v>102</v>
      </c>
      <c r="C157" s="415">
        <v>0.57199999999999995</v>
      </c>
      <c r="D157" s="415">
        <v>0.55100000000000005</v>
      </c>
      <c r="E157" s="368">
        <f t="shared" si="5"/>
        <v>-2.0999999999999908</v>
      </c>
      <c r="F157" s="409"/>
      <c r="G157" s="410"/>
      <c r="H157" s="276"/>
      <c r="I157" s="276"/>
      <c r="K157" s="276"/>
      <c r="L157" s="276"/>
    </row>
    <row r="158" spans="1:12" ht="20.149999999999999" customHeight="1" x14ac:dyDescent="0.25">
      <c r="A158" s="46" t="s">
        <v>105</v>
      </c>
      <c r="B158" s="280" t="s">
        <v>104</v>
      </c>
      <c r="C158" s="415">
        <v>0.85499999999999998</v>
      </c>
      <c r="D158" s="415">
        <v>0.94799999999999995</v>
      </c>
      <c r="E158" s="368">
        <f t="shared" si="5"/>
        <v>9.2999999999999972</v>
      </c>
      <c r="F158" s="409"/>
      <c r="G158" s="410"/>
      <c r="H158" s="276"/>
      <c r="I158" s="276"/>
      <c r="K158" s="276"/>
      <c r="L158" s="276"/>
    </row>
    <row r="159" spans="1:12" ht="20.149999999999999" customHeight="1" thickBot="1" x14ac:dyDescent="0.3">
      <c r="A159" s="46" t="s">
        <v>222</v>
      </c>
      <c r="B159" s="280" t="s">
        <v>106</v>
      </c>
      <c r="C159" s="415">
        <v>1</v>
      </c>
      <c r="D159" s="415">
        <v>1</v>
      </c>
      <c r="E159" s="368">
        <f t="shared" si="5"/>
        <v>0</v>
      </c>
      <c r="F159" s="409"/>
      <c r="G159" s="410"/>
      <c r="H159" s="276"/>
      <c r="I159" s="276"/>
      <c r="K159" s="276"/>
      <c r="L159" s="276"/>
    </row>
    <row r="160" spans="1:12" ht="20.149999999999999" customHeight="1" thickBot="1" x14ac:dyDescent="0.3">
      <c r="A160" s="25"/>
      <c r="B160" s="152" t="s">
        <v>10</v>
      </c>
      <c r="C160" s="380">
        <v>0.81299999999999994</v>
      </c>
      <c r="D160" s="380">
        <v>0.83499999999999996</v>
      </c>
      <c r="E160" s="365">
        <f t="shared" si="5"/>
        <v>2.200000000000002</v>
      </c>
      <c r="F160" s="409"/>
      <c r="G160" s="410"/>
      <c r="H160" s="414"/>
      <c r="I160" s="414"/>
      <c r="K160" s="414"/>
      <c r="L160" s="414"/>
    </row>
    <row r="161" spans="3:5" ht="20.149999999999999" customHeight="1" x14ac:dyDescent="0.25">
      <c r="C161" s="416"/>
      <c r="D161" s="416"/>
      <c r="E161" s="416"/>
    </row>
    <row r="162" spans="3:5" ht="20.149999999999999" customHeight="1" x14ac:dyDescent="0.25"/>
    <row r="163" spans="3:5" ht="20.149999999999999" customHeight="1" x14ac:dyDescent="0.25"/>
    <row r="164" spans="3:5" ht="20.149999999999999" customHeight="1" x14ac:dyDescent="0.25"/>
    <row r="165" spans="3:5" ht="20.149999999999999" customHeight="1" x14ac:dyDescent="0.25"/>
    <row r="166" spans="3:5" ht="20.149999999999999" customHeight="1" x14ac:dyDescent="0.25"/>
    <row r="167" spans="3:5" ht="20.149999999999999" customHeight="1" x14ac:dyDescent="0.25"/>
    <row r="168" spans="3:5" ht="20.149999999999999" customHeight="1" x14ac:dyDescent="0.25"/>
    <row r="169" spans="3:5" ht="20.149999999999999" customHeight="1" x14ac:dyDescent="0.25"/>
    <row r="170" spans="3:5" ht="20.149999999999999" customHeight="1" x14ac:dyDescent="0.25"/>
    <row r="171" spans="3:5" ht="20.149999999999999" customHeight="1" x14ac:dyDescent="0.25"/>
    <row r="172" spans="3:5" ht="20.149999999999999" customHeight="1" x14ac:dyDescent="0.25"/>
    <row r="173" spans="3:5" ht="20.149999999999999" customHeight="1" x14ac:dyDescent="0.25"/>
    <row r="174" spans="3:5" ht="20.149999999999999" customHeight="1" x14ac:dyDescent="0.25"/>
    <row r="175" spans="3:5" ht="20.149999999999999" customHeight="1" x14ac:dyDescent="0.25"/>
    <row r="176" spans="3:5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</sheetData>
  <mergeCells count="9">
    <mergeCell ref="C84:E84"/>
    <mergeCell ref="C92:E92"/>
    <mergeCell ref="C124:E124"/>
    <mergeCell ref="A1:E1"/>
    <mergeCell ref="C4:E4"/>
    <mergeCell ref="A10:E10"/>
    <mergeCell ref="C12:E12"/>
    <mergeCell ref="A42:E42"/>
    <mergeCell ref="C44:E44"/>
  </mergeCells>
  <conditionalFormatting sqref="G6:G8 G46:G80 G86:G160 G14:G40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r:id="rId1"/>
  <headerFooter alignWithMargins="0"/>
  <rowBreaks count="4" manualBreakCount="4">
    <brk id="40" max="16383" man="1"/>
    <brk id="80" max="4" man="1"/>
    <brk id="120" max="4" man="1"/>
    <brk id="1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23</vt:i4>
      </vt:variant>
    </vt:vector>
  </HeadingPairs>
  <TitlesOfParts>
    <vt:vector size="40" baseType="lpstr">
      <vt:lpstr>Składka</vt:lpstr>
      <vt:lpstr>Odszkodowania</vt:lpstr>
      <vt:lpstr>Wynik Techniczny</vt:lpstr>
      <vt:lpstr>Koszty</vt:lpstr>
      <vt:lpstr>Rezerwy</vt:lpstr>
      <vt:lpstr>Lokaty</vt:lpstr>
      <vt:lpstr>Wynik Finansowy</vt:lpstr>
      <vt:lpstr>Reaskuracja</vt:lpstr>
      <vt:lpstr>Retencja</vt:lpstr>
      <vt:lpstr>Szkodowość</vt:lpstr>
      <vt:lpstr>Poziom Rezerw</vt:lpstr>
      <vt:lpstr>Kapitały własne </vt:lpstr>
      <vt:lpstr>Majątek</vt:lpstr>
      <vt:lpstr>Wskaźnik Zespolony</vt:lpstr>
      <vt:lpstr>Struktura Rynku</vt:lpstr>
      <vt:lpstr>Struktura 2009-2018</vt:lpstr>
      <vt:lpstr>Rynek 2009-2018</vt:lpstr>
      <vt:lpstr>GWP_LIFE_15</vt:lpstr>
      <vt:lpstr>GWP_LIFE_16</vt:lpstr>
      <vt:lpstr>GWP_NON_15</vt:lpstr>
      <vt:lpstr>GWP_NON_16</vt:lpstr>
      <vt:lpstr>'Kapitały własne '!Obszar_wydruku</vt:lpstr>
      <vt:lpstr>Koszty!Obszar_wydruku</vt:lpstr>
      <vt:lpstr>Lokaty!Obszar_wydruku</vt:lpstr>
      <vt:lpstr>Majątek!Obszar_wydruku</vt:lpstr>
      <vt:lpstr>Odszkodowania!Obszar_wydruku</vt:lpstr>
      <vt:lpstr>'Poziom Rezerw'!Obszar_wydruku</vt:lpstr>
      <vt:lpstr>Reaskuracja!Obszar_wydruku</vt:lpstr>
      <vt:lpstr>Retencja!Obszar_wydruku</vt:lpstr>
      <vt:lpstr>Rezerwy!Obszar_wydruku</vt:lpstr>
      <vt:lpstr>'Rynek 2009-2018'!Obszar_wydruku</vt:lpstr>
      <vt:lpstr>Składka!Obszar_wydruku</vt:lpstr>
      <vt:lpstr>'Struktura 2009-2018'!Obszar_wydruku</vt:lpstr>
      <vt:lpstr>'Struktura Rynku'!Obszar_wydruku</vt:lpstr>
      <vt:lpstr>Szkodowość!Obszar_wydruku</vt:lpstr>
      <vt:lpstr>'Wskaźnik Zespolony'!Obszar_wydruku</vt:lpstr>
      <vt:lpstr>'Wynik Finansowy'!Obszar_wydruku</vt:lpstr>
      <vt:lpstr>'Wynik Techniczny'!Obszar_wydruku</vt:lpstr>
      <vt:lpstr>SKLADKA_LIFE</vt:lpstr>
      <vt:lpstr>SKLADKA_NON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Socha</dc:creator>
  <cp:lastModifiedBy>Joanna Cyrul</cp:lastModifiedBy>
  <cp:lastPrinted>2019-05-29T11:40:59Z</cp:lastPrinted>
  <dcterms:created xsi:type="dcterms:W3CDTF">2019-05-23T12:55:48Z</dcterms:created>
  <dcterms:modified xsi:type="dcterms:W3CDTF">2019-08-27T09:58:59Z</dcterms:modified>
</cp:coreProperties>
</file>