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P:\Działy\Marketing\2009_Marketing_PR\Raport_Roczny\2017\Rozdział 4\"/>
    </mc:Choice>
  </mc:AlternateContent>
  <xr:revisionPtr revIDLastSave="0" documentId="10_ncr:8100000_{6EBAA53E-6D26-4F1D-8401-148914070787}" xr6:coauthVersionLast="34" xr6:coauthVersionMax="34" xr10:uidLastSave="{00000000-0000-0000-0000-000000000000}"/>
  <bookViews>
    <workbookView xWindow="-15" yWindow="6315" windowWidth="19260" windowHeight="1200" tabRatio="860" xr2:uid="{00000000-000D-0000-FFFF-FFFF00000000}"/>
  </bookViews>
  <sheets>
    <sheet name="Składka" sheetId="2" r:id="rId1"/>
    <sheet name="Odszkodowania" sheetId="3" r:id="rId2"/>
    <sheet name="Wynik techniczny" sheetId="110" r:id="rId3"/>
    <sheet name="Koszty" sheetId="7484" r:id="rId4"/>
    <sheet name="Rezerwy" sheetId="472" r:id="rId5"/>
    <sheet name="Lokaty" sheetId="7495" r:id="rId6"/>
    <sheet name="Wynik finansowy" sheetId="2826" r:id="rId7"/>
    <sheet name="Reaskuracja" sheetId="7499" r:id="rId8"/>
    <sheet name="Retencja" sheetId="7500" r:id="rId9"/>
    <sheet name="Szkodowość" sheetId="7501" r:id="rId10"/>
    <sheet name="Poziom rezerw" sheetId="7502" r:id="rId11"/>
    <sheet name="Kapitały własne" sheetId="7503" r:id="rId12"/>
    <sheet name="Rentowność majątku" sheetId="7504" r:id="rId13"/>
    <sheet name="Wskaźnik zespolony" sheetId="7505" r:id="rId14"/>
    <sheet name="Struktura rynku" sheetId="7506" r:id="rId15"/>
    <sheet name="Rynek 2008-2017" sheetId="7498" r:id="rId16"/>
    <sheet name="Struktura 2008-2017" sheetId="7493" r:id="rId17"/>
  </sheets>
  <externalReferences>
    <externalReference r:id="rId18"/>
    <externalReference r:id="rId19"/>
  </externalReferences>
  <definedNames>
    <definedName name="GWP_LIFE_15" localSheetId="11">[1]Składka!$C$14:$C$40</definedName>
    <definedName name="GWP_LIFE_15" localSheetId="10">[1]Składka!$C$14:$C$40</definedName>
    <definedName name="GWP_LIFE_15" localSheetId="7">[1]Składka!$C$14:$C$40</definedName>
    <definedName name="GWP_LIFE_15" localSheetId="12">[1]Składka!$C$14:$C$40</definedName>
    <definedName name="GWP_LIFE_15" localSheetId="8">[2]Składka!$C$14:$C$40</definedName>
    <definedName name="GWP_LIFE_15" localSheetId="14">[2]Składka!$C$14:$C$40</definedName>
    <definedName name="GWP_LIFE_15" localSheetId="9">[1]Składka!$C$14:$C$40</definedName>
    <definedName name="GWP_LIFE_15" localSheetId="13">[1]Składka!$C$14:$C$40</definedName>
    <definedName name="GWP_LIFE_15">Składka!$C$14:$C$40</definedName>
    <definedName name="GWP_LIFE_16" localSheetId="11">[1]Składka!$D$14:$D$40</definedName>
    <definedName name="GWP_LIFE_16" localSheetId="10">[1]Składka!$D$14:$D$40</definedName>
    <definedName name="GWP_LIFE_16" localSheetId="7">[1]Składka!$D$14:$D$40</definedName>
    <definedName name="GWP_LIFE_16" localSheetId="12">[1]Składka!$D$14:$D$40</definedName>
    <definedName name="GWP_LIFE_16" localSheetId="8">[2]Składka!$D$14:$D$40</definedName>
    <definedName name="GWP_LIFE_16" localSheetId="14">[2]Składka!$D$14:$D$40</definedName>
    <definedName name="GWP_LIFE_16" localSheetId="9">[1]Składka!$D$14:$D$40</definedName>
    <definedName name="GWP_LIFE_16" localSheetId="13">[1]Składka!$D$14:$D$40</definedName>
    <definedName name="GWP_LIFE_16">Składka!$D$14:$D$40</definedName>
    <definedName name="GWP_NON_15" localSheetId="11">[1]Składka!$C$47:$C$80</definedName>
    <definedName name="GWP_NON_15" localSheetId="10">[1]Składka!$C$47:$C$80</definedName>
    <definedName name="GWP_NON_15" localSheetId="7">[1]Składka!$C$47:$C$80</definedName>
    <definedName name="GWP_NON_15" localSheetId="12">[1]Składka!$C$47:$C$80</definedName>
    <definedName name="GWP_NON_15" localSheetId="8">[2]Składka!$C$47:$C$80</definedName>
    <definedName name="GWP_NON_15" localSheetId="14">[2]Składka!$C$47:$C$80</definedName>
    <definedName name="GWP_NON_15" localSheetId="9">[1]Składka!$C$47:$C$80</definedName>
    <definedName name="GWP_NON_15" localSheetId="13">[1]Składka!$C$47:$C$80</definedName>
    <definedName name="GWP_NON_15">Składka!$C$47:$C$80</definedName>
    <definedName name="GWP_NON_16" localSheetId="11">[1]Składka!$D$47:$D$80</definedName>
    <definedName name="GWP_NON_16" localSheetId="10">[1]Składka!$D$47:$D$80</definedName>
    <definedName name="GWP_NON_16" localSheetId="7">[1]Składka!$D$47:$D$80</definedName>
    <definedName name="GWP_NON_16" localSheetId="12">[1]Składka!$D$47:$D$80</definedName>
    <definedName name="GWP_NON_16" localSheetId="8">[2]Składka!$D$47:$D$80</definedName>
    <definedName name="GWP_NON_16" localSheetId="14">[2]Składka!$D$47:$D$80</definedName>
    <definedName name="GWP_NON_16" localSheetId="9">[1]Składka!$D$47:$D$80</definedName>
    <definedName name="GWP_NON_16" localSheetId="13">[1]Składka!$D$47:$D$80</definedName>
    <definedName name="GWP_NON_16">Składka!$D$47:$D$80</definedName>
    <definedName name="_xlnm.Print_Area" localSheetId="11">'Kapitały własne'!$A$1:$E$83</definedName>
    <definedName name="_xlnm.Print_Area" localSheetId="3">Koszty!$A$1:$N$165</definedName>
    <definedName name="_xlnm.Print_Area" localSheetId="5">Lokaty!$A$1:$J$83</definedName>
    <definedName name="_xlnm.Print_Area" localSheetId="1">Odszkodowania!$A$1:$G$210</definedName>
    <definedName name="_xlnm.Print_Area" localSheetId="10">'Poziom rezerw'!$A$1:$E$82</definedName>
    <definedName name="_xlnm.Print_Area" localSheetId="7">Reaskuracja!$A$1:$H$182</definedName>
    <definedName name="_xlnm.Print_Area" localSheetId="12">'Rentowność majątku'!$A$1:$E$83</definedName>
    <definedName name="_xlnm.Print_Area" localSheetId="8">Retencja!$A$1:$E$162</definedName>
    <definedName name="_xlnm.Print_Area" localSheetId="4">Rezerwy!$A$1:$E$81</definedName>
    <definedName name="_xlnm.Print_Area" localSheetId="0">Składka!$A$1:$G$209</definedName>
    <definedName name="_xlnm.Print_Area" localSheetId="16">'Struktura 2008-2017'!$A$1:$N$22</definedName>
    <definedName name="_xlnm.Print_Area" localSheetId="14">'Struktura rynku'!$A$1:$E$68</definedName>
    <definedName name="_xlnm.Print_Area" localSheetId="9">Szkodowość!$A$1:$E$162</definedName>
    <definedName name="_xlnm.Print_Area" localSheetId="13">'Wskaźnik zespolony'!$A$1:$E$81</definedName>
    <definedName name="_xlnm.Print_Area" localSheetId="6">'Wynik finansowy'!$A$1:$H$81</definedName>
    <definedName name="_xlnm.Print_Area" localSheetId="2">'Wynik techniczny'!$A$2:$E$81</definedName>
    <definedName name="SKLADKA_LIFE" localSheetId="11">[1]Składka!$B$14:$B$40</definedName>
    <definedName name="SKLADKA_LIFE" localSheetId="10">[1]Składka!$B$14:$B$40</definedName>
    <definedName name="SKLADKA_LIFE" localSheetId="7">[1]Składka!$B$14:$B$40</definedName>
    <definedName name="SKLADKA_LIFE" localSheetId="12">[1]Składka!$B$14:$B$40</definedName>
    <definedName name="SKLADKA_LIFE" localSheetId="8">[2]Składka!$B$14:$B$40</definedName>
    <definedName name="SKLADKA_LIFE" localSheetId="14">[2]Składka!$B$14:$B$40</definedName>
    <definedName name="SKLADKA_LIFE" localSheetId="9">[1]Składka!$B$14:$B$40</definedName>
    <definedName name="SKLADKA_LIFE" localSheetId="13">[1]Składka!$B$14:$B$40</definedName>
    <definedName name="SKLADKA_LIFE">Składka!$B$14:$B$40</definedName>
    <definedName name="SKLADKA_NON" localSheetId="11">[1]Składka!$B$47:$B$80</definedName>
    <definedName name="SKLADKA_NON" localSheetId="10">[1]Składka!$B$47:$B$80</definedName>
    <definedName name="SKLADKA_NON" localSheetId="7">[1]Składka!$B$47:$B$80</definedName>
    <definedName name="SKLADKA_NON" localSheetId="12">[1]Składka!$B$47:$B$80</definedName>
    <definedName name="SKLADKA_NON" localSheetId="8">[2]Składka!$B$47:$B$80</definedName>
    <definedName name="SKLADKA_NON" localSheetId="14">[2]Składka!$B$47:$B$80</definedName>
    <definedName name="SKLADKA_NON" localSheetId="9">[1]Składka!$B$47:$B$80</definedName>
    <definedName name="SKLADKA_NON" localSheetId="13">[1]Składka!$B$47:$B$80</definedName>
    <definedName name="SKLADKA_NON">Składka!$B$47:$B$80</definedName>
  </definedNames>
  <calcPr calcId="162913"/>
</workbook>
</file>

<file path=xl/calcChain.xml><?xml version="1.0" encoding="utf-8"?>
<calcChain xmlns="http://schemas.openxmlformats.org/spreadsheetml/2006/main">
  <c r="E156" i="7501" l="1"/>
  <c r="E118" i="7501"/>
  <c r="M6" i="7493" l="1"/>
  <c r="B10" i="7506" l="1"/>
  <c r="E6" i="7506" l="1"/>
  <c r="E7" i="7506"/>
  <c r="E8" i="7506"/>
  <c r="E9" i="7506"/>
  <c r="D10" i="7506"/>
  <c r="E10" i="7506"/>
  <c r="C15" i="7506"/>
  <c r="D15" i="7506"/>
  <c r="E15" i="7506"/>
  <c r="E16" i="7506"/>
  <c r="E17" i="7506"/>
  <c r="E18" i="7506"/>
  <c r="E19" i="7506"/>
  <c r="E20" i="7506"/>
  <c r="E21" i="7506"/>
  <c r="E22" i="7506"/>
  <c r="C23" i="7506"/>
  <c r="D23" i="7506"/>
  <c r="E23" i="7506"/>
  <c r="C27" i="7506"/>
  <c r="D27" i="7506"/>
  <c r="E28" i="7506"/>
  <c r="E29" i="7506"/>
  <c r="E30" i="7506"/>
  <c r="E31" i="7506"/>
  <c r="E32" i="7506"/>
  <c r="E33" i="7506"/>
  <c r="E34" i="7506"/>
  <c r="E35" i="7506"/>
  <c r="E36" i="7506"/>
  <c r="E37" i="7506"/>
  <c r="C38" i="7506"/>
  <c r="D38" i="7506"/>
  <c r="E38" i="7506"/>
  <c r="E43" i="7506"/>
  <c r="E44" i="7506"/>
  <c r="E45" i="7506"/>
  <c r="E46" i="7506"/>
  <c r="E47" i="7506"/>
  <c r="E48" i="7506"/>
  <c r="E49" i="7506"/>
  <c r="E50" i="7506"/>
  <c r="E51" i="7506"/>
  <c r="E52" i="7506"/>
  <c r="C53" i="7506"/>
  <c r="D53" i="7506"/>
  <c r="E53" i="7506"/>
  <c r="C57" i="7506"/>
  <c r="D57" i="7506"/>
  <c r="E58" i="7506"/>
  <c r="E59" i="7506"/>
  <c r="E60" i="7506"/>
  <c r="E61" i="7506"/>
  <c r="E62" i="7506"/>
  <c r="E63" i="7506"/>
  <c r="E64" i="7506"/>
  <c r="E65" i="7506"/>
  <c r="E66" i="7506"/>
  <c r="E67" i="7506"/>
  <c r="C68" i="7506"/>
  <c r="D68" i="7506"/>
  <c r="E68" i="7506"/>
  <c r="C6" i="7505" l="1"/>
  <c r="D6" i="7505"/>
  <c r="E6" i="7505" s="1"/>
  <c r="C7" i="7505"/>
  <c r="E7" i="7505" s="1"/>
  <c r="D7" i="7505"/>
  <c r="E8" i="7505"/>
  <c r="C13" i="7505"/>
  <c r="D13" i="7505"/>
  <c r="E14" i="7505"/>
  <c r="E15" i="7505"/>
  <c r="E16" i="7505"/>
  <c r="E17" i="7505"/>
  <c r="E18" i="7505"/>
  <c r="E19" i="7505"/>
  <c r="E20" i="7505"/>
  <c r="E21" i="7505"/>
  <c r="E22" i="7505"/>
  <c r="E23" i="7505"/>
  <c r="E24" i="7505"/>
  <c r="E25" i="7505"/>
  <c r="E26" i="7505"/>
  <c r="E27" i="7505"/>
  <c r="E28" i="7505"/>
  <c r="E29" i="7505"/>
  <c r="E30" i="7505"/>
  <c r="E31" i="7505"/>
  <c r="E32" i="7505"/>
  <c r="E33" i="7505"/>
  <c r="E34" i="7505"/>
  <c r="E35" i="7505"/>
  <c r="E36" i="7505"/>
  <c r="E37" i="7505"/>
  <c r="E38" i="7505"/>
  <c r="E39" i="7505"/>
  <c r="E40" i="7505"/>
  <c r="E41" i="7505"/>
  <c r="C46" i="7505"/>
  <c r="D46" i="7505"/>
  <c r="E47" i="7505"/>
  <c r="E48" i="7505"/>
  <c r="E49" i="7505"/>
  <c r="E50" i="7505"/>
  <c r="E51" i="7505"/>
  <c r="E52" i="7505"/>
  <c r="E53" i="7505"/>
  <c r="E54" i="7505"/>
  <c r="E55" i="7505"/>
  <c r="E56" i="7505"/>
  <c r="E57" i="7505"/>
  <c r="E58" i="7505"/>
  <c r="E59" i="7505"/>
  <c r="E60" i="7505"/>
  <c r="E61" i="7505"/>
  <c r="E62" i="7505"/>
  <c r="E63" i="7505"/>
  <c r="E64" i="7505"/>
  <c r="E65" i="7505"/>
  <c r="E67" i="7505"/>
  <c r="E68" i="7505"/>
  <c r="E69" i="7505"/>
  <c r="E71" i="7505"/>
  <c r="E72" i="7505"/>
  <c r="E73" i="7505"/>
  <c r="E74" i="7505"/>
  <c r="E75" i="7505"/>
  <c r="E76" i="7505"/>
  <c r="E77" i="7505"/>
  <c r="E78" i="7505"/>
  <c r="E79" i="7505"/>
  <c r="E80" i="7505"/>
  <c r="E81" i="7505"/>
  <c r="C6" i="7504" l="1"/>
  <c r="D6" i="7504"/>
  <c r="E6" i="7504"/>
  <c r="C7" i="7504"/>
  <c r="E7" i="7504" s="1"/>
  <c r="D7" i="7504"/>
  <c r="E8" i="7504"/>
  <c r="C13" i="7504"/>
  <c r="D13" i="7504"/>
  <c r="E14" i="7504"/>
  <c r="E15" i="7504"/>
  <c r="E16" i="7504"/>
  <c r="E17" i="7504"/>
  <c r="E18" i="7504"/>
  <c r="E19" i="7504"/>
  <c r="E20" i="7504"/>
  <c r="E21" i="7504"/>
  <c r="E22" i="7504"/>
  <c r="E23" i="7504"/>
  <c r="E24" i="7504"/>
  <c r="E25" i="7504"/>
  <c r="E26" i="7504"/>
  <c r="E27" i="7504"/>
  <c r="E28" i="7504"/>
  <c r="E29" i="7504"/>
  <c r="E30" i="7504"/>
  <c r="E31" i="7504"/>
  <c r="E32" i="7504"/>
  <c r="E33" i="7504"/>
  <c r="E34" i="7504"/>
  <c r="E35" i="7504"/>
  <c r="E36" i="7504"/>
  <c r="E37" i="7504"/>
  <c r="E38" i="7504"/>
  <c r="E39" i="7504"/>
  <c r="E40" i="7504"/>
  <c r="E41" i="7504"/>
  <c r="C46" i="7504"/>
  <c r="D46" i="7504"/>
  <c r="E46" i="7504"/>
  <c r="E47" i="7504"/>
  <c r="E48" i="7504"/>
  <c r="E49" i="7504"/>
  <c r="E50" i="7504"/>
  <c r="E51" i="7504"/>
  <c r="E52" i="7504"/>
  <c r="E53" i="7504"/>
  <c r="E54" i="7504"/>
  <c r="E55" i="7504"/>
  <c r="E56" i="7504"/>
  <c r="E57" i="7504"/>
  <c r="E58" i="7504"/>
  <c r="E59" i="7504"/>
  <c r="E60" i="7504"/>
  <c r="E61" i="7504"/>
  <c r="E62" i="7504"/>
  <c r="E63" i="7504"/>
  <c r="E64" i="7504"/>
  <c r="E65" i="7504"/>
  <c r="E67" i="7504"/>
  <c r="E68" i="7504"/>
  <c r="E69" i="7504"/>
  <c r="E71" i="7504"/>
  <c r="E72" i="7504"/>
  <c r="E73" i="7504"/>
  <c r="E74" i="7504"/>
  <c r="E75" i="7504"/>
  <c r="E76" i="7504"/>
  <c r="E77" i="7504"/>
  <c r="E78" i="7504"/>
  <c r="E79" i="7504"/>
  <c r="E80" i="7504"/>
  <c r="E81" i="7504"/>
  <c r="C6" i="7503" l="1"/>
  <c r="D6" i="7503"/>
  <c r="E6" i="7503" s="1"/>
  <c r="C7" i="7503"/>
  <c r="D7" i="7503"/>
  <c r="E7" i="7503"/>
  <c r="E8" i="7503"/>
  <c r="C13" i="7503"/>
  <c r="D13" i="7503"/>
  <c r="E14" i="7503"/>
  <c r="E15" i="7503"/>
  <c r="E16" i="7503"/>
  <c r="E17" i="7503"/>
  <c r="E18" i="7503"/>
  <c r="E19" i="7503"/>
  <c r="E20" i="7503"/>
  <c r="E21" i="7503"/>
  <c r="E22" i="7503"/>
  <c r="E23" i="7503"/>
  <c r="E24" i="7503"/>
  <c r="E25" i="7503"/>
  <c r="E26" i="7503"/>
  <c r="E27" i="7503"/>
  <c r="E28" i="7503"/>
  <c r="E29" i="7503"/>
  <c r="E30" i="7503"/>
  <c r="E31" i="7503"/>
  <c r="E32" i="7503"/>
  <c r="E33" i="7503"/>
  <c r="E34" i="7503"/>
  <c r="E35" i="7503"/>
  <c r="E36" i="7503"/>
  <c r="E37" i="7503"/>
  <c r="E38" i="7503"/>
  <c r="E39" i="7503"/>
  <c r="E40" i="7503"/>
  <c r="E41" i="7503"/>
  <c r="C46" i="7503"/>
  <c r="D46" i="7503"/>
  <c r="E47" i="7503"/>
  <c r="E48" i="7503"/>
  <c r="E49" i="7503"/>
  <c r="E50" i="7503"/>
  <c r="E51" i="7503"/>
  <c r="E52" i="7503"/>
  <c r="E53" i="7503"/>
  <c r="E54" i="7503"/>
  <c r="E55" i="7503"/>
  <c r="E56" i="7503"/>
  <c r="E57" i="7503"/>
  <c r="E58" i="7503"/>
  <c r="E59" i="7503"/>
  <c r="E60" i="7503"/>
  <c r="E61" i="7503"/>
  <c r="E62" i="7503"/>
  <c r="E63" i="7503"/>
  <c r="E64" i="7503"/>
  <c r="E65" i="7503"/>
  <c r="E67" i="7503"/>
  <c r="E69" i="7503"/>
  <c r="E71" i="7503"/>
  <c r="E72" i="7503"/>
  <c r="E74" i="7503"/>
  <c r="E75" i="7503"/>
  <c r="E76" i="7503"/>
  <c r="E77" i="7503"/>
  <c r="E78" i="7503"/>
  <c r="E79" i="7503"/>
  <c r="E80" i="7503"/>
  <c r="E81" i="7503"/>
  <c r="C6" i="7502" l="1"/>
  <c r="D6" i="7502"/>
  <c r="E6" i="7502" s="1"/>
  <c r="C7" i="7502"/>
  <c r="E7" i="7502" s="1"/>
  <c r="D7" i="7502"/>
  <c r="E8" i="7502"/>
  <c r="C13" i="7502"/>
  <c r="D13" i="7502"/>
  <c r="E14" i="7502"/>
  <c r="E15" i="7502"/>
  <c r="E16" i="7502"/>
  <c r="E17" i="7502"/>
  <c r="E18" i="7502"/>
  <c r="E19" i="7502"/>
  <c r="E20" i="7502"/>
  <c r="E21" i="7502"/>
  <c r="E22" i="7502"/>
  <c r="E23" i="7502"/>
  <c r="E24" i="7502"/>
  <c r="E25" i="7502"/>
  <c r="E26" i="7502"/>
  <c r="E27" i="7502"/>
  <c r="E28" i="7502"/>
  <c r="E29" i="7502"/>
  <c r="E30" i="7502"/>
  <c r="E31" i="7502"/>
  <c r="E32" i="7502"/>
  <c r="E33" i="7502"/>
  <c r="E34" i="7502"/>
  <c r="E35" i="7502"/>
  <c r="E36" i="7502"/>
  <c r="E37" i="7502"/>
  <c r="E38" i="7502"/>
  <c r="E39" i="7502"/>
  <c r="E40" i="7502"/>
  <c r="E41" i="7502"/>
  <c r="C46" i="7502"/>
  <c r="D46" i="7502"/>
  <c r="E47" i="7502"/>
  <c r="E48" i="7502"/>
  <c r="E49" i="7502"/>
  <c r="E50" i="7502"/>
  <c r="E51" i="7502"/>
  <c r="E52" i="7502"/>
  <c r="E53" i="7502"/>
  <c r="E54" i="7502"/>
  <c r="E55" i="7502"/>
  <c r="E56" i="7502"/>
  <c r="E57" i="7502"/>
  <c r="E58" i="7502"/>
  <c r="E59" i="7502"/>
  <c r="E60" i="7502"/>
  <c r="E61" i="7502"/>
  <c r="E62" i="7502"/>
  <c r="E63" i="7502"/>
  <c r="E64" i="7502"/>
  <c r="E65" i="7502"/>
  <c r="E67" i="7502"/>
  <c r="E68" i="7502"/>
  <c r="E69" i="7502"/>
  <c r="E71" i="7502"/>
  <c r="E72" i="7502"/>
  <c r="E73" i="7502"/>
  <c r="E74" i="7502"/>
  <c r="E75" i="7502"/>
  <c r="E76" i="7502"/>
  <c r="E77" i="7502"/>
  <c r="E78" i="7502"/>
  <c r="E79" i="7502"/>
  <c r="E80" i="7502"/>
  <c r="E81" i="7502"/>
  <c r="E6" i="7501" l="1"/>
  <c r="E7" i="7501"/>
  <c r="C13" i="7501"/>
  <c r="D13" i="7501"/>
  <c r="E14" i="7501"/>
  <c r="E15" i="7501"/>
  <c r="E16" i="7501"/>
  <c r="E17" i="7501"/>
  <c r="E18" i="7501"/>
  <c r="E19" i="7501"/>
  <c r="E20" i="7501"/>
  <c r="E21" i="7501"/>
  <c r="E22" i="7501"/>
  <c r="E23" i="7501"/>
  <c r="E24" i="7501"/>
  <c r="E25" i="7501"/>
  <c r="E26" i="7501"/>
  <c r="E27" i="7501"/>
  <c r="E28" i="7501"/>
  <c r="E29" i="7501"/>
  <c r="E30" i="7501"/>
  <c r="E31" i="7501"/>
  <c r="E32" i="7501"/>
  <c r="E33" i="7501"/>
  <c r="E34" i="7501"/>
  <c r="E35" i="7501"/>
  <c r="E36" i="7501"/>
  <c r="E37" i="7501"/>
  <c r="E38" i="7501"/>
  <c r="E39" i="7501"/>
  <c r="E40" i="7501"/>
  <c r="E41" i="7501"/>
  <c r="C46" i="7501"/>
  <c r="E47" i="7501"/>
  <c r="E48" i="7501"/>
  <c r="E49" i="7501"/>
  <c r="E50" i="7501"/>
  <c r="E51" i="7501"/>
  <c r="E52" i="7501"/>
  <c r="E53" i="7501"/>
  <c r="E54" i="7501"/>
  <c r="E55" i="7501"/>
  <c r="E56" i="7501"/>
  <c r="E57" i="7501"/>
  <c r="E58" i="7501"/>
  <c r="E59" i="7501"/>
  <c r="E60" i="7501"/>
  <c r="E61" i="7501"/>
  <c r="E62" i="7501"/>
  <c r="E63" i="7501"/>
  <c r="E64" i="7501"/>
  <c r="E65" i="7501"/>
  <c r="E67" i="7501"/>
  <c r="E68" i="7501"/>
  <c r="E69" i="7501"/>
  <c r="E71" i="7501"/>
  <c r="E72" i="7501"/>
  <c r="E73" i="7501"/>
  <c r="E74" i="7501"/>
  <c r="E75" i="7501"/>
  <c r="E76" i="7501"/>
  <c r="E77" i="7501"/>
  <c r="E78" i="7501"/>
  <c r="E79" i="7501"/>
  <c r="E80" i="7501"/>
  <c r="E81" i="7501"/>
  <c r="C86" i="7501"/>
  <c r="D86" i="7501"/>
  <c r="E87" i="7501"/>
  <c r="E88" i="7501"/>
  <c r="C94" i="7501"/>
  <c r="D94" i="7501"/>
  <c r="E95" i="7501"/>
  <c r="E96" i="7501"/>
  <c r="E97" i="7501"/>
  <c r="E89" i="7501"/>
  <c r="E98" i="7501"/>
  <c r="E99" i="7501"/>
  <c r="E100" i="7501"/>
  <c r="E101" i="7501"/>
  <c r="E102" i="7501"/>
  <c r="E103" i="7501"/>
  <c r="E104" i="7501"/>
  <c r="E105" i="7501"/>
  <c r="E106" i="7501"/>
  <c r="E107" i="7501"/>
  <c r="E108" i="7501"/>
  <c r="E109" i="7501"/>
  <c r="E110" i="7501"/>
  <c r="E111" i="7501"/>
  <c r="E112" i="7501"/>
  <c r="E113" i="7501"/>
  <c r="E114" i="7501"/>
  <c r="E115" i="7501"/>
  <c r="E116" i="7501"/>
  <c r="E117" i="7501"/>
  <c r="E119" i="7501"/>
  <c r="E120" i="7501"/>
  <c r="E121" i="7501"/>
  <c r="E122" i="7501"/>
  <c r="C127" i="7501"/>
  <c r="D127" i="7501"/>
  <c r="E128" i="7501"/>
  <c r="E129" i="7501"/>
  <c r="E130" i="7501"/>
  <c r="E131" i="7501"/>
  <c r="E132" i="7501"/>
  <c r="E133" i="7501"/>
  <c r="E134" i="7501"/>
  <c r="E135" i="7501"/>
  <c r="E136" i="7501"/>
  <c r="E137" i="7501"/>
  <c r="E138" i="7501"/>
  <c r="E139" i="7501"/>
  <c r="E140" i="7501"/>
  <c r="E141" i="7501"/>
  <c r="E142" i="7501"/>
  <c r="E143" i="7501"/>
  <c r="E144" i="7501"/>
  <c r="E145" i="7501"/>
  <c r="E146" i="7501"/>
  <c r="E148" i="7501"/>
  <c r="E150" i="7501"/>
  <c r="E152" i="7501"/>
  <c r="E153" i="7501"/>
  <c r="E154" i="7501"/>
  <c r="E155" i="7501"/>
  <c r="E157" i="7501"/>
  <c r="E158" i="7501"/>
  <c r="E159" i="7501"/>
  <c r="E160" i="7501"/>
  <c r="E161" i="7501"/>
  <c r="E162" i="7501"/>
  <c r="E8" i="7501" l="1"/>
  <c r="C6" i="7500"/>
  <c r="D6" i="7500"/>
  <c r="E6" i="7500" s="1"/>
  <c r="C7" i="7500"/>
  <c r="D7" i="7500"/>
  <c r="E7" i="7500"/>
  <c r="E8" i="7500"/>
  <c r="C13" i="7500"/>
  <c r="D13" i="7500"/>
  <c r="E14" i="7500"/>
  <c r="E15" i="7500"/>
  <c r="E16" i="7500"/>
  <c r="E17" i="7500"/>
  <c r="E18" i="7500"/>
  <c r="E19" i="7500"/>
  <c r="E20" i="7500"/>
  <c r="E21" i="7500"/>
  <c r="E22" i="7500"/>
  <c r="E23" i="7500"/>
  <c r="E24" i="7500"/>
  <c r="E25" i="7500"/>
  <c r="E26" i="7500"/>
  <c r="E27" i="7500"/>
  <c r="E28" i="7500"/>
  <c r="E29" i="7500"/>
  <c r="E30" i="7500"/>
  <c r="E31" i="7500"/>
  <c r="E32" i="7500"/>
  <c r="E33" i="7500"/>
  <c r="E34" i="7500"/>
  <c r="E35" i="7500"/>
  <c r="E36" i="7500"/>
  <c r="E37" i="7500"/>
  <c r="E38" i="7500"/>
  <c r="E39" i="7500"/>
  <c r="E40" i="7500"/>
  <c r="E41" i="7500"/>
  <c r="C46" i="7500"/>
  <c r="D46" i="7500"/>
  <c r="E47" i="7500"/>
  <c r="E48" i="7500"/>
  <c r="E49" i="7500"/>
  <c r="E50" i="7500"/>
  <c r="E51" i="7500"/>
  <c r="E52" i="7500"/>
  <c r="E53" i="7500"/>
  <c r="E54" i="7500"/>
  <c r="E55" i="7500"/>
  <c r="E56" i="7500"/>
  <c r="E57" i="7500"/>
  <c r="E58" i="7500"/>
  <c r="E59" i="7500"/>
  <c r="E60" i="7500"/>
  <c r="E61" i="7500"/>
  <c r="E62" i="7500"/>
  <c r="E63" i="7500"/>
  <c r="E64" i="7500"/>
  <c r="E65" i="7500"/>
  <c r="E67" i="7500"/>
  <c r="E68" i="7500"/>
  <c r="E69" i="7500"/>
  <c r="E71" i="7500"/>
  <c r="E72" i="7500"/>
  <c r="E73" i="7500"/>
  <c r="E74" i="7500"/>
  <c r="E75" i="7500"/>
  <c r="E76" i="7500"/>
  <c r="E77" i="7500"/>
  <c r="E78" i="7500"/>
  <c r="E79" i="7500"/>
  <c r="E80" i="7500"/>
  <c r="E81" i="7500"/>
  <c r="C86" i="7500"/>
  <c r="D86" i="7500"/>
  <c r="C87" i="7500"/>
  <c r="D87" i="7500"/>
  <c r="E87" i="7500" s="1"/>
  <c r="C88" i="7500"/>
  <c r="E88" i="7500" s="1"/>
  <c r="D88" i="7500"/>
  <c r="E89" i="7500"/>
  <c r="C94" i="7500"/>
  <c r="D94" i="7500"/>
  <c r="E95" i="7500"/>
  <c r="E96" i="7500"/>
  <c r="E97" i="7500"/>
  <c r="E98" i="7500"/>
  <c r="E99" i="7500"/>
  <c r="E100" i="7500"/>
  <c r="E101" i="7500"/>
  <c r="E102" i="7500"/>
  <c r="E103" i="7500"/>
  <c r="E104" i="7500"/>
  <c r="E105" i="7500"/>
  <c r="E106" i="7500"/>
  <c r="E107" i="7500"/>
  <c r="E108" i="7500"/>
  <c r="E109" i="7500"/>
  <c r="E110" i="7500"/>
  <c r="E111" i="7500"/>
  <c r="E112" i="7500"/>
  <c r="E113" i="7500"/>
  <c r="E114" i="7500"/>
  <c r="E115" i="7500"/>
  <c r="E116" i="7500"/>
  <c r="E117" i="7500"/>
  <c r="E118" i="7500"/>
  <c r="E119" i="7500"/>
  <c r="E120" i="7500"/>
  <c r="E121" i="7500"/>
  <c r="E122" i="7500"/>
  <c r="C127" i="7500"/>
  <c r="D127" i="7500"/>
  <c r="E128" i="7500"/>
  <c r="E129" i="7500"/>
  <c r="E130" i="7500"/>
  <c r="E131" i="7500"/>
  <c r="E132" i="7500"/>
  <c r="E133" i="7500"/>
  <c r="E134" i="7500"/>
  <c r="E135" i="7500"/>
  <c r="E136" i="7500"/>
  <c r="E137" i="7500"/>
  <c r="E138" i="7500"/>
  <c r="E139" i="7500"/>
  <c r="E140" i="7500"/>
  <c r="E141" i="7500"/>
  <c r="E142" i="7500"/>
  <c r="E143" i="7500"/>
  <c r="E144" i="7500"/>
  <c r="E145" i="7500"/>
  <c r="E148" i="7500"/>
  <c r="E149" i="7500"/>
  <c r="E150" i="7500"/>
  <c r="E152" i="7500"/>
  <c r="E153" i="7500"/>
  <c r="E154" i="7500"/>
  <c r="E155" i="7500"/>
  <c r="E156" i="7500"/>
  <c r="E157" i="7500"/>
  <c r="E158" i="7500"/>
  <c r="E159" i="7500"/>
  <c r="E160" i="7500"/>
  <c r="E161" i="7500"/>
  <c r="E162" i="7500"/>
  <c r="C7" i="7499" l="1"/>
  <c r="C13" i="7499"/>
  <c r="D13" i="7499"/>
  <c r="E13" i="7499"/>
  <c r="F13" i="7499"/>
  <c r="G13" i="7499"/>
  <c r="E14" i="7499"/>
  <c r="E15" i="7499"/>
  <c r="E16" i="7499"/>
  <c r="E17" i="7499"/>
  <c r="E18" i="7499"/>
  <c r="E19" i="7499"/>
  <c r="E20" i="7499"/>
  <c r="E21" i="7499"/>
  <c r="E22" i="7499"/>
  <c r="E23" i="7499"/>
  <c r="E24" i="7499"/>
  <c r="E25" i="7499"/>
  <c r="E26" i="7499"/>
  <c r="E28" i="7499"/>
  <c r="E29" i="7499"/>
  <c r="E30" i="7499"/>
  <c r="E31" i="7499"/>
  <c r="E32" i="7499"/>
  <c r="E33" i="7499"/>
  <c r="E34" i="7499"/>
  <c r="E35" i="7499"/>
  <c r="E36" i="7499"/>
  <c r="E37" i="7499"/>
  <c r="E38" i="7499"/>
  <c r="E39" i="7499"/>
  <c r="E40" i="7499"/>
  <c r="C41" i="7499"/>
  <c r="C6" i="7499" s="1"/>
  <c r="C8" i="7499" s="1"/>
  <c r="D41" i="7499"/>
  <c r="D6" i="7499" s="1"/>
  <c r="C46" i="7499"/>
  <c r="D46" i="7499"/>
  <c r="E46" i="7499"/>
  <c r="F46" i="7499"/>
  <c r="G46" i="7499"/>
  <c r="E47" i="7499"/>
  <c r="E48" i="7499"/>
  <c r="E49" i="7499"/>
  <c r="E50" i="7499"/>
  <c r="E51" i="7499"/>
  <c r="E52" i="7499"/>
  <c r="E53" i="7499"/>
  <c r="E54" i="7499"/>
  <c r="E55" i="7499"/>
  <c r="E56" i="7499"/>
  <c r="E57" i="7499"/>
  <c r="E58" i="7499"/>
  <c r="E59" i="7499"/>
  <c r="E60" i="7499"/>
  <c r="E61" i="7499"/>
  <c r="E62" i="7499"/>
  <c r="E63" i="7499"/>
  <c r="E64" i="7499"/>
  <c r="E65" i="7499"/>
  <c r="E67" i="7499"/>
  <c r="E68" i="7499"/>
  <c r="E69" i="7499"/>
  <c r="E71" i="7499"/>
  <c r="E72" i="7499"/>
  <c r="E73" i="7499"/>
  <c r="E74" i="7499"/>
  <c r="E75" i="7499"/>
  <c r="E76" i="7499"/>
  <c r="E77" i="7499"/>
  <c r="E78" i="7499"/>
  <c r="E79" i="7499"/>
  <c r="E80" i="7499"/>
  <c r="C81" i="7499"/>
  <c r="D81" i="7499"/>
  <c r="D7" i="7499" s="1"/>
  <c r="E81" i="7499"/>
  <c r="C87" i="7499"/>
  <c r="D87" i="7499"/>
  <c r="E87" i="7499"/>
  <c r="F87" i="7499"/>
  <c r="G87" i="7499"/>
  <c r="F88" i="7499"/>
  <c r="G88" i="7499"/>
  <c r="D89" i="7499"/>
  <c r="F89" i="7499"/>
  <c r="G89" i="7499"/>
  <c r="C96" i="7499"/>
  <c r="D96" i="7499"/>
  <c r="E96" i="7499"/>
  <c r="F96" i="7499"/>
  <c r="G96" i="7499"/>
  <c r="E97" i="7499"/>
  <c r="E98" i="7499"/>
  <c r="E99" i="7499"/>
  <c r="E100" i="7499"/>
  <c r="E101" i="7499"/>
  <c r="E102" i="7499"/>
  <c r="E103" i="7499"/>
  <c r="E104" i="7499"/>
  <c r="E105" i="7499"/>
  <c r="E106" i="7499"/>
  <c r="E107" i="7499"/>
  <c r="E108" i="7499"/>
  <c r="E109" i="7499"/>
  <c r="E110" i="7499"/>
  <c r="E111" i="7499"/>
  <c r="E112" i="7499"/>
  <c r="E113" i="7499"/>
  <c r="E114" i="7499"/>
  <c r="E115" i="7499"/>
  <c r="E116" i="7499"/>
  <c r="E117" i="7499"/>
  <c r="E118" i="7499"/>
  <c r="E119" i="7499"/>
  <c r="E120" i="7499"/>
  <c r="E121" i="7499"/>
  <c r="E122" i="7499"/>
  <c r="E123" i="7499"/>
  <c r="C124" i="7499"/>
  <c r="C88" i="7499" s="1"/>
  <c r="D124" i="7499"/>
  <c r="E124" i="7499" s="1"/>
  <c r="C130" i="7499"/>
  <c r="D130" i="7499"/>
  <c r="E130" i="7499"/>
  <c r="F130" i="7499"/>
  <c r="G130" i="7499"/>
  <c r="E131" i="7499"/>
  <c r="E132" i="7499"/>
  <c r="E133" i="7499"/>
  <c r="E134" i="7499"/>
  <c r="E135" i="7499"/>
  <c r="E136" i="7499"/>
  <c r="E137" i="7499"/>
  <c r="E138" i="7499"/>
  <c r="E139" i="7499"/>
  <c r="E140" i="7499"/>
  <c r="E141" i="7499"/>
  <c r="E142" i="7499"/>
  <c r="E143" i="7499"/>
  <c r="E144" i="7499"/>
  <c r="E145" i="7499"/>
  <c r="E146" i="7499"/>
  <c r="E147" i="7499"/>
  <c r="E148" i="7499"/>
  <c r="E149" i="7499"/>
  <c r="E150" i="7499"/>
  <c r="E151" i="7499"/>
  <c r="E152" i="7499"/>
  <c r="E153" i="7499"/>
  <c r="E154" i="7499"/>
  <c r="E155" i="7499"/>
  <c r="E156" i="7499"/>
  <c r="E157" i="7499"/>
  <c r="E158" i="7499"/>
  <c r="E159" i="7499"/>
  <c r="E160" i="7499"/>
  <c r="E161" i="7499"/>
  <c r="E162" i="7499"/>
  <c r="E163" i="7499"/>
  <c r="E164" i="7499"/>
  <c r="C165" i="7499"/>
  <c r="E165" i="7499" s="1"/>
  <c r="D165" i="7499"/>
  <c r="C170" i="7499"/>
  <c r="D170" i="7499"/>
  <c r="E170" i="7499"/>
  <c r="F170" i="7499"/>
  <c r="G170" i="7499"/>
  <c r="E171" i="7499"/>
  <c r="E172" i="7499"/>
  <c r="C173" i="7499"/>
  <c r="D173" i="7499"/>
  <c r="C179" i="7499"/>
  <c r="D179" i="7499"/>
  <c r="E179" i="7499"/>
  <c r="F179" i="7499"/>
  <c r="G179" i="7499"/>
  <c r="E180" i="7499"/>
  <c r="E181" i="7499"/>
  <c r="C182" i="7499"/>
  <c r="E182" i="7499" s="1"/>
  <c r="D182" i="7499"/>
  <c r="E89" i="7499" l="1"/>
  <c r="C89" i="7499"/>
  <c r="C90" i="7499" s="1"/>
  <c r="E173" i="7499"/>
  <c r="E7" i="7499"/>
  <c r="E41" i="7499"/>
  <c r="E6" i="7499"/>
  <c r="D8" i="7499"/>
  <c r="E8" i="7499" s="1"/>
  <c r="D88" i="7499"/>
  <c r="H5" i="2826"/>
  <c r="G5" i="2826"/>
  <c r="F5" i="2826"/>
  <c r="D90" i="7499" l="1"/>
  <c r="E90" i="7499" s="1"/>
  <c r="E88" i="7499"/>
  <c r="C14" i="7498"/>
  <c r="L14" i="7498"/>
  <c r="K14" i="7498"/>
  <c r="J14" i="7498"/>
  <c r="I14" i="7498"/>
  <c r="H14" i="7498"/>
  <c r="G14" i="7498"/>
  <c r="F14" i="7498"/>
  <c r="E14" i="7498"/>
  <c r="D14" i="7498"/>
  <c r="H35" i="7498"/>
  <c r="H39" i="7498" s="1"/>
  <c r="D35" i="7498"/>
  <c r="D39" i="7498" s="1"/>
  <c r="K35" i="7498"/>
  <c r="K39" i="7498" s="1"/>
  <c r="J35" i="7498"/>
  <c r="J39" i="7498" s="1"/>
  <c r="G35" i="7498"/>
  <c r="G39" i="7498" s="1"/>
  <c r="F35" i="7498"/>
  <c r="F39" i="7498" s="1"/>
  <c r="C35" i="7498"/>
  <c r="C39" i="7498" s="1"/>
  <c r="L35" i="7498"/>
  <c r="L39" i="7498" s="1"/>
  <c r="I35" i="7498"/>
  <c r="I39" i="7498" s="1"/>
  <c r="E35" i="7498"/>
  <c r="E39" i="7498" s="1"/>
  <c r="K32" i="7498"/>
  <c r="J32" i="7498"/>
  <c r="I32" i="7498"/>
  <c r="H32" i="7498"/>
  <c r="G32" i="7498"/>
  <c r="F32" i="7498"/>
  <c r="E32" i="7498"/>
  <c r="D32" i="7498"/>
  <c r="C32" i="7498"/>
  <c r="L32" i="7498"/>
  <c r="L27" i="7498"/>
  <c r="K27" i="7498"/>
  <c r="J27" i="7498"/>
  <c r="I27" i="7498"/>
  <c r="H27" i="7498"/>
  <c r="G27" i="7498"/>
  <c r="F27" i="7498"/>
  <c r="E27" i="7498"/>
  <c r="D27" i="7498"/>
  <c r="C27" i="7498"/>
  <c r="L22" i="7498"/>
  <c r="K22" i="7498"/>
  <c r="J22" i="7498"/>
  <c r="I22" i="7498"/>
  <c r="H22" i="7498"/>
  <c r="G22" i="7498"/>
  <c r="F22" i="7498"/>
  <c r="E22" i="7498"/>
  <c r="D22" i="7498"/>
  <c r="C22" i="7498"/>
  <c r="K9" i="7498"/>
  <c r="J9" i="7498"/>
  <c r="L8" i="7498"/>
  <c r="L7" i="7498"/>
  <c r="L9" i="7498" l="1"/>
  <c r="E80" i="7495" l="1"/>
  <c r="E79" i="7495"/>
  <c r="E78" i="7495"/>
  <c r="E77" i="7495"/>
  <c r="E76" i="7495"/>
  <c r="E75" i="7495"/>
  <c r="E74" i="7495"/>
  <c r="E73" i="7495"/>
  <c r="E72" i="7495"/>
  <c r="H69" i="7495"/>
  <c r="E69" i="7495"/>
  <c r="H68" i="7495"/>
  <c r="H67" i="7495"/>
  <c r="E67" i="7495"/>
  <c r="H65" i="7495"/>
  <c r="H64" i="7495"/>
  <c r="H63" i="7495"/>
  <c r="E63" i="7495"/>
  <c r="H62" i="7495"/>
  <c r="H61" i="7495"/>
  <c r="H59" i="7495"/>
  <c r="E59" i="7495"/>
  <c r="H58" i="7495"/>
  <c r="H57" i="7495"/>
  <c r="H56" i="7495"/>
  <c r="H55" i="7495"/>
  <c r="E55" i="7495"/>
  <c r="H54" i="7495"/>
  <c r="H52" i="7495"/>
  <c r="E52" i="7495"/>
  <c r="H51" i="7495"/>
  <c r="H50" i="7495"/>
  <c r="E50" i="7495"/>
  <c r="H48" i="7495"/>
  <c r="H47" i="7495"/>
  <c r="E47" i="7495"/>
  <c r="E37" i="7495"/>
  <c r="H36" i="7495"/>
  <c r="H35" i="7495"/>
  <c r="E34" i="7495"/>
  <c r="H32" i="7495"/>
  <c r="E32" i="7495"/>
  <c r="E31" i="7495"/>
  <c r="E29" i="7495"/>
  <c r="H28" i="7495"/>
  <c r="H27" i="7495"/>
  <c r="E26" i="7495"/>
  <c r="H25" i="7495"/>
  <c r="H24" i="7495"/>
  <c r="H23" i="7495"/>
  <c r="H22" i="7495"/>
  <c r="H21" i="7495"/>
  <c r="H20" i="7495"/>
  <c r="H19" i="7495"/>
  <c r="H18" i="7495"/>
  <c r="H17" i="7495"/>
  <c r="H16" i="7495"/>
  <c r="H15" i="7495"/>
  <c r="H14" i="7495"/>
  <c r="C41" i="7495"/>
  <c r="G5" i="7495"/>
  <c r="J5" i="7495" s="1"/>
  <c r="E5" i="7495"/>
  <c r="E46" i="7495" s="1"/>
  <c r="D5" i="7495"/>
  <c r="D46" i="7495" s="1"/>
  <c r="C5" i="7495"/>
  <c r="F5" i="7495" s="1"/>
  <c r="D81" i="7495" l="1"/>
  <c r="D7" i="7495" s="1"/>
  <c r="H49" i="7495"/>
  <c r="F81" i="7495"/>
  <c r="F7" i="7495" s="1"/>
  <c r="H60" i="7495"/>
  <c r="E71" i="7495"/>
  <c r="C81" i="7495"/>
  <c r="C7" i="7495" s="1"/>
  <c r="E7" i="7495" s="1"/>
  <c r="H53" i="7495"/>
  <c r="E68" i="7495"/>
  <c r="E49" i="7495"/>
  <c r="E53" i="7495"/>
  <c r="E57" i="7495"/>
  <c r="E61" i="7495"/>
  <c r="E65" i="7495"/>
  <c r="C6" i="7495"/>
  <c r="C8" i="7495" s="1"/>
  <c r="F41" i="7495"/>
  <c r="F6" i="7495" s="1"/>
  <c r="G41" i="7495"/>
  <c r="G6" i="7495" s="1"/>
  <c r="E30" i="7495"/>
  <c r="H31" i="7495"/>
  <c r="E35" i="7495"/>
  <c r="E36" i="7495"/>
  <c r="H39" i="7495"/>
  <c r="E27" i="7495"/>
  <c r="E28" i="7495"/>
  <c r="E33" i="7495"/>
  <c r="E38" i="7495"/>
  <c r="E39" i="7495"/>
  <c r="E40" i="7495"/>
  <c r="J46" i="7495"/>
  <c r="J13" i="7495"/>
  <c r="F46" i="7495"/>
  <c r="F13" i="7495"/>
  <c r="I5" i="7495"/>
  <c r="E54" i="7495"/>
  <c r="E62" i="7495"/>
  <c r="H74" i="7495"/>
  <c r="H5" i="7495"/>
  <c r="D13" i="7495"/>
  <c r="E14" i="7495"/>
  <c r="E15" i="7495"/>
  <c r="E16" i="7495"/>
  <c r="E17" i="7495"/>
  <c r="E18" i="7495"/>
  <c r="E19" i="7495"/>
  <c r="E20" i="7495"/>
  <c r="E21" i="7495"/>
  <c r="E22" i="7495"/>
  <c r="E23" i="7495"/>
  <c r="E24" i="7495"/>
  <c r="E25" i="7495"/>
  <c r="H29" i="7495"/>
  <c r="H33" i="7495"/>
  <c r="H37" i="7495"/>
  <c r="E48" i="7495"/>
  <c r="H76" i="7495"/>
  <c r="E13" i="7495"/>
  <c r="H26" i="7495"/>
  <c r="H30" i="7495"/>
  <c r="H34" i="7495"/>
  <c r="H38" i="7495"/>
  <c r="H40" i="7495"/>
  <c r="D41" i="7495"/>
  <c r="E41" i="7495" s="1"/>
  <c r="C46" i="7495"/>
  <c r="E56" i="7495"/>
  <c r="E60" i="7495"/>
  <c r="E64" i="7495"/>
  <c r="H78" i="7495"/>
  <c r="C13" i="7495"/>
  <c r="G13" i="7495"/>
  <c r="G46" i="7495"/>
  <c r="E58" i="7495"/>
  <c r="E51" i="7495"/>
  <c r="H72" i="7495"/>
  <c r="H80" i="7495"/>
  <c r="G81" i="7495"/>
  <c r="H81" i="7495" s="1"/>
  <c r="H73" i="7495"/>
  <c r="H75" i="7495"/>
  <c r="H77" i="7495"/>
  <c r="H79" i="7495"/>
  <c r="E81" i="7495" l="1"/>
  <c r="H41" i="7495"/>
  <c r="G7" i="7495"/>
  <c r="G8" i="7495" s="1"/>
  <c r="I13" i="7495"/>
  <c r="I46" i="7495"/>
  <c r="D6" i="7495"/>
  <c r="D8" i="7495" s="1"/>
  <c r="E8" i="7495" s="1"/>
  <c r="J7" i="7495"/>
  <c r="I7" i="7495"/>
  <c r="F8" i="7495"/>
  <c r="H6" i="7495"/>
  <c r="I8" i="7495"/>
  <c r="H46" i="7495"/>
  <c r="H13" i="7495"/>
  <c r="H7" i="7495" l="1"/>
  <c r="H8" i="7495"/>
  <c r="E6" i="7495"/>
  <c r="J8" i="7495"/>
  <c r="J6" i="7495"/>
  <c r="I6" i="7495"/>
  <c r="N24" i="7493" l="1"/>
  <c r="M24" i="7493"/>
  <c r="N46" i="7493" l="1"/>
  <c r="N32" i="7493" s="1"/>
  <c r="M46" i="7493"/>
  <c r="M32" i="7493" s="1"/>
  <c r="N45" i="7493"/>
  <c r="N62" i="7493"/>
  <c r="N38" i="7493" s="1"/>
  <c r="N60" i="7493"/>
  <c r="N58" i="7493"/>
  <c r="N56" i="7493"/>
  <c r="N35" i="7493" s="1"/>
  <c r="N54" i="7493"/>
  <c r="N52" i="7493"/>
  <c r="N50" i="7493"/>
  <c r="N48" i="7493"/>
  <c r="M62" i="7493"/>
  <c r="M38" i="7493" s="1"/>
  <c r="M60" i="7493"/>
  <c r="M58" i="7493"/>
  <c r="M56" i="7493"/>
  <c r="M35" i="7493" s="1"/>
  <c r="M54" i="7493"/>
  <c r="M52" i="7493"/>
  <c r="M50" i="7493"/>
  <c r="M48" i="7493"/>
  <c r="M44" i="7493"/>
  <c r="N61" i="7493"/>
  <c r="N37" i="7493" s="1"/>
  <c r="N59" i="7493"/>
  <c r="N57" i="7493"/>
  <c r="N55" i="7493"/>
  <c r="N53" i="7493"/>
  <c r="N33" i="7493" s="1"/>
  <c r="N51" i="7493"/>
  <c r="N49" i="7493"/>
  <c r="N47" i="7493"/>
  <c r="N44" i="7493"/>
  <c r="N30" i="7493" s="1"/>
  <c r="M61" i="7493"/>
  <c r="M37" i="7493" s="1"/>
  <c r="M59" i="7493"/>
  <c r="M57" i="7493"/>
  <c r="M55" i="7493"/>
  <c r="M53" i="7493"/>
  <c r="M33" i="7493" s="1"/>
  <c r="M51" i="7493"/>
  <c r="M31" i="7493" s="1"/>
  <c r="M49" i="7493"/>
  <c r="M47" i="7493"/>
  <c r="M45" i="7493"/>
  <c r="N36" i="7493" l="1"/>
  <c r="M34" i="7493"/>
  <c r="M36" i="7493"/>
  <c r="N31" i="7493"/>
  <c r="M64" i="7493"/>
  <c r="M30" i="7493"/>
  <c r="N34" i="7493"/>
  <c r="N64" i="7493"/>
  <c r="N39" i="7493" l="1"/>
  <c r="N40" i="7493" s="1"/>
  <c r="M39" i="7493"/>
  <c r="M40" i="7493" s="1"/>
  <c r="E74" i="472" l="1"/>
  <c r="C158" i="7484"/>
  <c r="D158" i="7484"/>
  <c r="G158" i="7484"/>
  <c r="H158" i="7484"/>
  <c r="C159" i="7484"/>
  <c r="D159" i="7484"/>
  <c r="G159" i="7484"/>
  <c r="H159" i="7484"/>
  <c r="N75" i="7484"/>
  <c r="E75" i="472" l="1"/>
  <c r="E75" i="110"/>
  <c r="N74" i="7484"/>
  <c r="E74" i="2826"/>
  <c r="E76" i="472"/>
  <c r="H74" i="2826"/>
  <c r="E74" i="110"/>
  <c r="E74" i="3"/>
  <c r="E205" i="3"/>
  <c r="E203" i="3"/>
  <c r="E208" i="3"/>
  <c r="E201" i="2"/>
  <c r="E77" i="3"/>
  <c r="E75" i="3"/>
  <c r="E73" i="3"/>
  <c r="E206" i="3"/>
  <c r="E204" i="3"/>
  <c r="E202" i="3"/>
  <c r="E209" i="3"/>
  <c r="E78" i="3"/>
  <c r="E76" i="3"/>
  <c r="E207" i="3"/>
  <c r="E201" i="3"/>
  <c r="E202" i="2"/>
  <c r="E203" i="2"/>
  <c r="D75" i="7484"/>
  <c r="C74" i="7484"/>
  <c r="D74" i="7484"/>
  <c r="C75" i="7484"/>
  <c r="E74" i="2" l="1"/>
  <c r="E196" i="2" l="1"/>
  <c r="E194" i="2"/>
  <c r="E66" i="2" l="1"/>
  <c r="E193" i="2"/>
  <c r="E195" i="2"/>
  <c r="E5" i="472"/>
  <c r="E13" i="472" s="1"/>
  <c r="E46" i="472" s="1"/>
  <c r="D5" i="472"/>
  <c r="D13" i="472" s="1"/>
  <c r="D46" i="472" s="1"/>
  <c r="C5" i="472"/>
  <c r="C13" i="472" s="1"/>
  <c r="C46" i="472" s="1"/>
  <c r="E5" i="7484"/>
  <c r="H5" i="7484" s="1"/>
  <c r="K5" i="7484" s="1"/>
  <c r="D5" i="7484"/>
  <c r="D13" i="7484" s="1"/>
  <c r="C5" i="7484"/>
  <c r="E46" i="110"/>
  <c r="D46" i="110"/>
  <c r="C46" i="110"/>
  <c r="E13" i="110"/>
  <c r="D13" i="110"/>
  <c r="C13" i="110"/>
  <c r="E175" i="3"/>
  <c r="D175" i="3"/>
  <c r="C175" i="3"/>
  <c r="E141" i="3"/>
  <c r="D141" i="3"/>
  <c r="C141" i="3"/>
  <c r="E133" i="3"/>
  <c r="D133" i="3"/>
  <c r="C133" i="3"/>
  <c r="F104" i="3"/>
  <c r="E104" i="3"/>
  <c r="D104" i="3"/>
  <c r="G104" i="3" s="1"/>
  <c r="C104" i="3"/>
  <c r="E87" i="3"/>
  <c r="D87" i="3"/>
  <c r="G87" i="3" s="1"/>
  <c r="C87" i="3"/>
  <c r="F87" i="3" s="1"/>
  <c r="E46" i="3"/>
  <c r="D46" i="3"/>
  <c r="C46" i="3"/>
  <c r="E13" i="3"/>
  <c r="D13" i="3"/>
  <c r="C13" i="3"/>
  <c r="E13" i="7484" l="1"/>
  <c r="G5" i="7484"/>
  <c r="G13" i="7484" s="1"/>
  <c r="D46" i="7484"/>
  <c r="D87" i="7484"/>
  <c r="H13" i="7484"/>
  <c r="H46" i="7484"/>
  <c r="C87" i="7484"/>
  <c r="C46" i="7484"/>
  <c r="C13" i="7484"/>
  <c r="J5" i="7484"/>
  <c r="N5" i="7484"/>
  <c r="K46" i="7484"/>
  <c r="K13" i="7484"/>
  <c r="F5" i="7484"/>
  <c r="E46" i="7484"/>
  <c r="G46" i="7484" l="1"/>
  <c r="D96" i="7484"/>
  <c r="F87" i="7484"/>
  <c r="C96" i="7484"/>
  <c r="E87" i="7484"/>
  <c r="F13" i="7484"/>
  <c r="I5" i="7484"/>
  <c r="F46" i="7484"/>
  <c r="M5" i="7484"/>
  <c r="J46" i="7484"/>
  <c r="J13" i="7484"/>
  <c r="D13" i="2826"/>
  <c r="D46" i="2826" s="1"/>
  <c r="N46" i="7484"/>
  <c r="N13" i="7484"/>
  <c r="E13" i="2826"/>
  <c r="E46" i="2826" s="1"/>
  <c r="C13" i="2826"/>
  <c r="C46" i="2826" s="1"/>
  <c r="E174" i="2"/>
  <c r="D174" i="2"/>
  <c r="C174" i="2"/>
  <c r="E141" i="2"/>
  <c r="D141" i="2"/>
  <c r="C141" i="2"/>
  <c r="E133" i="2"/>
  <c r="D133" i="2"/>
  <c r="C133" i="2"/>
  <c r="E104" i="2"/>
  <c r="D104" i="2"/>
  <c r="G104" i="2" s="1"/>
  <c r="C104" i="2"/>
  <c r="F104" i="2" s="1"/>
  <c r="F87" i="2"/>
  <c r="E87" i="2"/>
  <c r="D87" i="2"/>
  <c r="G87" i="2" s="1"/>
  <c r="C87" i="2"/>
  <c r="E46" i="2"/>
  <c r="D46" i="2"/>
  <c r="C46" i="2"/>
  <c r="E13" i="2"/>
  <c r="D13" i="2"/>
  <c r="C13" i="2"/>
  <c r="D130" i="7484" l="1"/>
  <c r="C130" i="7484"/>
  <c r="F96" i="7484"/>
  <c r="F130" i="7484" s="1"/>
  <c r="H87" i="7484"/>
  <c r="I46" i="7484"/>
  <c r="I13" i="7484"/>
  <c r="L5" i="7484"/>
  <c r="H13" i="2826"/>
  <c r="H46" i="2826" s="1"/>
  <c r="G13" i="2826"/>
  <c r="G46" i="2826" s="1"/>
  <c r="F13" i="2826"/>
  <c r="F46" i="2826" s="1"/>
  <c r="M46" i="7484"/>
  <c r="M13" i="7484"/>
  <c r="G87" i="7484"/>
  <c r="E96" i="7484"/>
  <c r="E130" i="7484" s="1"/>
  <c r="H96" i="7484" l="1"/>
  <c r="H130" i="7484" s="1"/>
  <c r="J87" i="7484"/>
  <c r="J96" i="7484" s="1"/>
  <c r="J130" i="7484" s="1"/>
  <c r="I87" i="7484"/>
  <c r="I96" i="7484" s="1"/>
  <c r="I130" i="7484" s="1"/>
  <c r="G96" i="7484"/>
  <c r="G130" i="7484" s="1"/>
  <c r="L13" i="7484"/>
  <c r="L46" i="7484"/>
  <c r="E92" i="2" l="1"/>
  <c r="E90" i="2"/>
  <c r="E122" i="2"/>
  <c r="E120" i="2"/>
  <c r="E118" i="2"/>
  <c r="E116" i="2"/>
  <c r="E114" i="2"/>
  <c r="E112" i="2"/>
  <c r="E110" i="2"/>
  <c r="E108" i="2"/>
  <c r="E93" i="2"/>
  <c r="E91" i="2"/>
  <c r="E123" i="2"/>
  <c r="E121" i="2"/>
  <c r="E119" i="2"/>
  <c r="E117" i="2"/>
  <c r="E115" i="2"/>
  <c r="E113" i="2"/>
  <c r="E111" i="2"/>
  <c r="E109" i="2"/>
  <c r="E107" i="2"/>
  <c r="E89" i="2"/>
  <c r="E106" i="2"/>
  <c r="E94" i="2"/>
  <c r="E124" i="2"/>
  <c r="E177" i="3" l="1"/>
  <c r="E176" i="3" l="1"/>
  <c r="E178" i="3"/>
  <c r="E180" i="3"/>
  <c r="E182" i="3"/>
  <c r="E184" i="3"/>
  <c r="E186" i="3"/>
  <c r="E188" i="3"/>
  <c r="E190" i="3"/>
  <c r="E192" i="3"/>
  <c r="E194" i="3"/>
  <c r="E196" i="3"/>
  <c r="E198" i="3"/>
  <c r="E200" i="3"/>
  <c r="E179" i="3"/>
  <c r="E181" i="3"/>
  <c r="E183" i="3"/>
  <c r="E185" i="3"/>
  <c r="E187" i="3"/>
  <c r="E189" i="3"/>
  <c r="E191" i="3"/>
  <c r="E193" i="3"/>
  <c r="E195" i="3"/>
  <c r="E197" i="3"/>
  <c r="E199" i="3"/>
  <c r="E51" i="2826" l="1"/>
  <c r="E52" i="2826"/>
  <c r="E53" i="2826"/>
  <c r="E54" i="2826"/>
  <c r="E55" i="2826"/>
  <c r="E56" i="2826"/>
  <c r="E57" i="2826"/>
  <c r="E58" i="2826"/>
  <c r="E60" i="2826"/>
  <c r="E61" i="2826"/>
  <c r="E62" i="2826"/>
  <c r="E63" i="2826"/>
  <c r="E65" i="2826"/>
  <c r="E69" i="2826"/>
  <c r="E71" i="2826"/>
  <c r="E72" i="2826"/>
  <c r="E73" i="2826"/>
  <c r="E77" i="2826"/>
  <c r="E78" i="2826"/>
  <c r="E79" i="2826"/>
  <c r="E48" i="2826"/>
  <c r="E47" i="2826"/>
  <c r="E50" i="2826"/>
  <c r="E80" i="2826"/>
  <c r="H62" i="2826" l="1"/>
  <c r="H73" i="2826"/>
  <c r="H61" i="2826"/>
  <c r="H53" i="2826"/>
  <c r="H77" i="2826"/>
  <c r="H72" i="2826"/>
  <c r="H60" i="2826"/>
  <c r="H56" i="2826"/>
  <c r="H79" i="2826"/>
  <c r="H58" i="2826"/>
  <c r="H78" i="2826"/>
  <c r="H69" i="2826"/>
  <c r="H65" i="2826"/>
  <c r="H57" i="2826"/>
  <c r="H80" i="2826"/>
  <c r="H76" i="2826"/>
  <c r="H71" i="2826"/>
  <c r="H63" i="2826"/>
  <c r="H55" i="2826"/>
  <c r="H54" i="2826"/>
  <c r="H47" i="2826"/>
  <c r="H49" i="2826"/>
  <c r="H52" i="2826"/>
  <c r="H48" i="2826"/>
  <c r="H50" i="2826"/>
  <c r="H51" i="2826"/>
  <c r="D81" i="2826"/>
  <c r="G81" i="2826"/>
  <c r="H160" i="7484"/>
  <c r="D160" i="7484"/>
  <c r="E62" i="472" l="1"/>
  <c r="E54" i="472"/>
  <c r="E67" i="472"/>
  <c r="E65" i="472"/>
  <c r="E61" i="472"/>
  <c r="E57" i="472"/>
  <c r="E77" i="472"/>
  <c r="E64" i="472"/>
  <c r="E60" i="472"/>
  <c r="E56" i="472"/>
  <c r="E73" i="472"/>
  <c r="E69" i="472"/>
  <c r="E58" i="472"/>
  <c r="E71" i="472"/>
  <c r="E63" i="472"/>
  <c r="E59" i="472"/>
  <c r="E55" i="472"/>
  <c r="E72" i="472"/>
  <c r="E68" i="472"/>
  <c r="D81" i="472"/>
  <c r="D47" i="7484"/>
  <c r="N73" i="7484"/>
  <c r="N76" i="7484"/>
  <c r="N77" i="7484"/>
  <c r="G160" i="7484"/>
  <c r="C160" i="7484"/>
  <c r="D80" i="7484"/>
  <c r="D79" i="7484"/>
  <c r="D78" i="7484"/>
  <c r="D77" i="7484"/>
  <c r="D76" i="7484"/>
  <c r="D73" i="7484"/>
  <c r="D72" i="7484"/>
  <c r="D71" i="7484"/>
  <c r="D70" i="7484"/>
  <c r="D69" i="7484"/>
  <c r="D68" i="7484"/>
  <c r="D67" i="7484"/>
  <c r="D66" i="7484"/>
  <c r="D65" i="7484"/>
  <c r="D64" i="7484"/>
  <c r="D63" i="7484"/>
  <c r="D62" i="7484"/>
  <c r="D61" i="7484"/>
  <c r="D60" i="7484"/>
  <c r="D59" i="7484"/>
  <c r="D58" i="7484"/>
  <c r="D57" i="7484"/>
  <c r="D56" i="7484"/>
  <c r="D55" i="7484"/>
  <c r="D54" i="7484"/>
  <c r="D53" i="7484"/>
  <c r="D52" i="7484"/>
  <c r="D51" i="7484"/>
  <c r="D50" i="7484"/>
  <c r="D49" i="7484"/>
  <c r="D48" i="7484"/>
  <c r="D97" i="3"/>
  <c r="C97" i="3"/>
  <c r="E47" i="3"/>
  <c r="E48" i="3"/>
  <c r="E78" i="110" l="1"/>
  <c r="E68" i="110"/>
  <c r="E60" i="110"/>
  <c r="E52" i="110"/>
  <c r="E77" i="110"/>
  <c r="E71" i="110"/>
  <c r="E63" i="110"/>
  <c r="E55" i="110"/>
  <c r="E70" i="110"/>
  <c r="E66" i="110"/>
  <c r="E62" i="110"/>
  <c r="E58" i="110"/>
  <c r="E54" i="110"/>
  <c r="E72" i="110"/>
  <c r="E64" i="110"/>
  <c r="E56" i="110"/>
  <c r="E67" i="110"/>
  <c r="E59" i="110"/>
  <c r="E79" i="110"/>
  <c r="E73" i="110"/>
  <c r="E69" i="110"/>
  <c r="E65" i="110"/>
  <c r="E61" i="110"/>
  <c r="E57" i="110"/>
  <c r="E53" i="110"/>
  <c r="E49" i="110"/>
  <c r="E51" i="110"/>
  <c r="E80" i="110"/>
  <c r="E76" i="110"/>
  <c r="E50" i="110"/>
  <c r="E51" i="3"/>
  <c r="E69" i="3"/>
  <c r="E61" i="3"/>
  <c r="E72" i="3"/>
  <c r="E64" i="3"/>
  <c r="E60" i="3"/>
  <c r="E57" i="3"/>
  <c r="E53" i="3"/>
  <c r="E49" i="3"/>
  <c r="E71" i="3"/>
  <c r="E67" i="3"/>
  <c r="E63" i="3"/>
  <c r="E59" i="3"/>
  <c r="E55" i="3"/>
  <c r="E79" i="3"/>
  <c r="E65" i="3"/>
  <c r="E54" i="3"/>
  <c r="E50" i="3"/>
  <c r="E68" i="3"/>
  <c r="E56" i="3"/>
  <c r="E52" i="3"/>
  <c r="E80" i="3"/>
  <c r="E70" i="3"/>
  <c r="E66" i="3"/>
  <c r="E62" i="3"/>
  <c r="E58" i="3"/>
  <c r="E207" i="2"/>
  <c r="E199" i="2"/>
  <c r="E190" i="2"/>
  <c r="E186" i="2"/>
  <c r="E182" i="2"/>
  <c r="E178" i="2"/>
  <c r="E175" i="2"/>
  <c r="E208" i="2"/>
  <c r="E204" i="2"/>
  <c r="E200" i="2"/>
  <c r="E191" i="2"/>
  <c r="E187" i="2"/>
  <c r="E183" i="2"/>
  <c r="E179" i="2"/>
  <c r="E176" i="2"/>
  <c r="E48" i="110"/>
  <c r="E47" i="110"/>
  <c r="C49" i="7484"/>
  <c r="C65" i="7484"/>
  <c r="E47" i="2"/>
  <c r="E48" i="2"/>
  <c r="E78" i="2"/>
  <c r="E75" i="2"/>
  <c r="E70" i="2"/>
  <c r="E65" i="2"/>
  <c r="E61" i="2"/>
  <c r="E57" i="2"/>
  <c r="E53" i="2"/>
  <c r="E49" i="2"/>
  <c r="E77" i="2"/>
  <c r="E73" i="2"/>
  <c r="E69" i="2"/>
  <c r="E64" i="2"/>
  <c r="E60" i="2"/>
  <c r="E56" i="2"/>
  <c r="E52" i="2"/>
  <c r="E80" i="2"/>
  <c r="E76" i="2"/>
  <c r="E72" i="2"/>
  <c r="E68" i="2"/>
  <c r="E63" i="2"/>
  <c r="E59" i="2"/>
  <c r="E55" i="2"/>
  <c r="E51" i="2"/>
  <c r="E206" i="2"/>
  <c r="E198" i="2"/>
  <c r="E189" i="2"/>
  <c r="E185" i="2"/>
  <c r="E181" i="2"/>
  <c r="E177" i="2"/>
  <c r="E79" i="2"/>
  <c r="E71" i="2"/>
  <c r="E67" i="2"/>
  <c r="E62" i="2"/>
  <c r="E58" i="2"/>
  <c r="E54" i="2"/>
  <c r="E50" i="2"/>
  <c r="E205" i="2"/>
  <c r="E197" i="2"/>
  <c r="E192" i="2"/>
  <c r="E188" i="2"/>
  <c r="E184" i="2"/>
  <c r="E180" i="2"/>
  <c r="C51" i="7484"/>
  <c r="C67" i="7484"/>
  <c r="C71" i="7484"/>
  <c r="D81" i="110"/>
  <c r="C80" i="7484"/>
  <c r="C55" i="7484"/>
  <c r="C50" i="7484"/>
  <c r="C73" i="7484"/>
  <c r="C53" i="7484"/>
  <c r="C76" i="7484"/>
  <c r="C72" i="7484"/>
  <c r="C68" i="7484"/>
  <c r="C60" i="7484"/>
  <c r="C56" i="7484"/>
  <c r="C52" i="7484"/>
  <c r="C77" i="7484"/>
  <c r="C69" i="7484"/>
  <c r="C61" i="7484"/>
  <c r="C57" i="7484"/>
  <c r="C79" i="7484"/>
  <c r="C63" i="7484"/>
  <c r="C59" i="7484"/>
  <c r="C64" i="7484"/>
  <c r="C54" i="7484"/>
  <c r="C58" i="7484"/>
  <c r="C62" i="7484"/>
  <c r="C78" i="7484"/>
  <c r="C47" i="7484"/>
  <c r="C48" i="7484"/>
  <c r="D210" i="3"/>
  <c r="D81" i="3"/>
  <c r="G132" i="7484" l="1"/>
  <c r="H132" i="7484"/>
  <c r="G133" i="7484"/>
  <c r="H133" i="7484"/>
  <c r="G134" i="7484"/>
  <c r="H134" i="7484"/>
  <c r="G135" i="7484"/>
  <c r="H135" i="7484"/>
  <c r="G136" i="7484"/>
  <c r="H136" i="7484"/>
  <c r="G137" i="7484"/>
  <c r="H137" i="7484"/>
  <c r="G138" i="7484"/>
  <c r="H138" i="7484"/>
  <c r="G139" i="7484"/>
  <c r="H139" i="7484"/>
  <c r="G140" i="7484"/>
  <c r="H140" i="7484"/>
  <c r="G141" i="7484"/>
  <c r="H141" i="7484"/>
  <c r="G142" i="7484"/>
  <c r="H142" i="7484"/>
  <c r="G143" i="7484"/>
  <c r="H143" i="7484"/>
  <c r="G144" i="7484"/>
  <c r="H144" i="7484"/>
  <c r="G145" i="7484"/>
  <c r="H145" i="7484"/>
  <c r="G146" i="7484"/>
  <c r="H146" i="7484"/>
  <c r="G147" i="7484"/>
  <c r="H147" i="7484"/>
  <c r="G148" i="7484"/>
  <c r="H148" i="7484"/>
  <c r="G149" i="7484"/>
  <c r="H149" i="7484"/>
  <c r="H150" i="7484"/>
  <c r="G151" i="7484"/>
  <c r="H151" i="7484"/>
  <c r="G152" i="7484"/>
  <c r="H152" i="7484"/>
  <c r="G153" i="7484"/>
  <c r="H153" i="7484"/>
  <c r="H154" i="7484"/>
  <c r="G155" i="7484"/>
  <c r="H155" i="7484"/>
  <c r="G156" i="7484"/>
  <c r="H156" i="7484"/>
  <c r="G157" i="7484"/>
  <c r="H157" i="7484"/>
  <c r="G161" i="7484"/>
  <c r="H161" i="7484"/>
  <c r="G162" i="7484"/>
  <c r="H162" i="7484"/>
  <c r="G163" i="7484"/>
  <c r="H163" i="7484"/>
  <c r="G164" i="7484"/>
  <c r="H164" i="7484"/>
  <c r="H131" i="7484"/>
  <c r="G131" i="7484"/>
  <c r="C132" i="7484"/>
  <c r="D132" i="7484"/>
  <c r="C133" i="7484"/>
  <c r="D133" i="7484"/>
  <c r="C134" i="7484"/>
  <c r="D134" i="7484"/>
  <c r="C135" i="7484"/>
  <c r="D135" i="7484"/>
  <c r="C136" i="7484"/>
  <c r="D136" i="7484"/>
  <c r="C137" i="7484"/>
  <c r="D137" i="7484"/>
  <c r="C138" i="7484"/>
  <c r="D138" i="7484"/>
  <c r="C139" i="7484"/>
  <c r="D139" i="7484"/>
  <c r="C140" i="7484"/>
  <c r="D140" i="7484"/>
  <c r="C141" i="7484"/>
  <c r="D141" i="7484"/>
  <c r="C142" i="7484"/>
  <c r="D142" i="7484"/>
  <c r="C143" i="7484"/>
  <c r="D143" i="7484"/>
  <c r="C144" i="7484"/>
  <c r="D144" i="7484"/>
  <c r="C145" i="7484"/>
  <c r="D145" i="7484"/>
  <c r="C146" i="7484"/>
  <c r="D146" i="7484"/>
  <c r="C147" i="7484"/>
  <c r="D147" i="7484"/>
  <c r="C148" i="7484"/>
  <c r="D148" i="7484"/>
  <c r="C149" i="7484"/>
  <c r="D149" i="7484"/>
  <c r="D150" i="7484"/>
  <c r="C151" i="7484"/>
  <c r="D151" i="7484"/>
  <c r="C152" i="7484"/>
  <c r="D152" i="7484"/>
  <c r="C153" i="7484"/>
  <c r="D153" i="7484"/>
  <c r="D154" i="7484"/>
  <c r="C155" i="7484"/>
  <c r="D155" i="7484"/>
  <c r="C156" i="7484"/>
  <c r="D156" i="7484"/>
  <c r="C157" i="7484"/>
  <c r="D157" i="7484"/>
  <c r="C161" i="7484"/>
  <c r="D161" i="7484"/>
  <c r="C162" i="7484"/>
  <c r="D162" i="7484"/>
  <c r="C163" i="7484"/>
  <c r="D163" i="7484"/>
  <c r="C164" i="7484"/>
  <c r="D164" i="7484"/>
  <c r="D131" i="7484"/>
  <c r="C131" i="7484"/>
  <c r="N50" i="7484" l="1"/>
  <c r="N51" i="7484"/>
  <c r="N52" i="7484"/>
  <c r="N53" i="7484"/>
  <c r="H51" i="7484"/>
  <c r="H54" i="7484"/>
  <c r="K52" i="7484" l="1"/>
  <c r="E52" i="472"/>
  <c r="K51" i="7484"/>
  <c r="E51" i="472"/>
  <c r="K50" i="7484"/>
  <c r="K53" i="7484"/>
  <c r="E53" i="472"/>
  <c r="E51" i="7484"/>
  <c r="H50" i="7484"/>
  <c r="H52" i="7484"/>
  <c r="H53" i="7484"/>
  <c r="E50" i="7484"/>
  <c r="E53" i="7484"/>
  <c r="E52" i="7484"/>
  <c r="E50" i="472" l="1"/>
  <c r="E49" i="472"/>
  <c r="E54" i="7484"/>
  <c r="C81" i="2826"/>
  <c r="F81" i="2826"/>
  <c r="C81" i="472"/>
  <c r="I81" i="7484"/>
  <c r="F81" i="7484"/>
  <c r="L81" i="7484"/>
  <c r="C81" i="110"/>
  <c r="E81" i="110" l="1"/>
  <c r="C81" i="3"/>
  <c r="C210" i="3"/>
  <c r="C209" i="2"/>
  <c r="C81" i="2"/>
  <c r="C81" i="7484"/>
  <c r="G7" i="2826" l="1"/>
  <c r="E81" i="2826" l="1"/>
  <c r="F7" i="2826"/>
  <c r="H7" i="2826" s="1"/>
  <c r="H81" i="2826" l="1"/>
  <c r="E80" i="472"/>
  <c r="E48" i="472"/>
  <c r="E47" i="472"/>
  <c r="E78" i="472"/>
  <c r="E79" i="472"/>
  <c r="H49" i="7484"/>
  <c r="H55" i="7484"/>
  <c r="H58" i="7484"/>
  <c r="H59" i="7484"/>
  <c r="H61" i="7484"/>
  <c r="H62" i="7484"/>
  <c r="H63" i="7484"/>
  <c r="H69" i="7484"/>
  <c r="H77" i="7484"/>
  <c r="H78" i="7484"/>
  <c r="E49" i="7484"/>
  <c r="E55" i="7484"/>
  <c r="E56" i="7484"/>
  <c r="E57" i="7484"/>
  <c r="E58" i="7484"/>
  <c r="E59" i="7484"/>
  <c r="E60" i="7484"/>
  <c r="E61" i="7484"/>
  <c r="E62" i="7484"/>
  <c r="E63" i="7484"/>
  <c r="E64" i="7484"/>
  <c r="E65" i="7484"/>
  <c r="E67" i="7484"/>
  <c r="E69" i="7484"/>
  <c r="E71" i="7484"/>
  <c r="E72" i="7484"/>
  <c r="E76" i="7484"/>
  <c r="E77" i="7484"/>
  <c r="E78" i="7484"/>
  <c r="E79" i="7484"/>
  <c r="E80" i="7484"/>
  <c r="J81" i="7484"/>
  <c r="G81" i="7484"/>
  <c r="D81" i="7484"/>
  <c r="M81" i="7484"/>
  <c r="K48" i="7484"/>
  <c r="K49" i="7484"/>
  <c r="K55" i="7484"/>
  <c r="K56" i="7484"/>
  <c r="K59" i="7484"/>
  <c r="K60" i="7484"/>
  <c r="K63" i="7484"/>
  <c r="K64" i="7484"/>
  <c r="K67" i="7484"/>
  <c r="K71" i="7484"/>
  <c r="K78" i="7484"/>
  <c r="K79" i="7484"/>
  <c r="N48" i="7484"/>
  <c r="N49" i="7484"/>
  <c r="N54" i="7484"/>
  <c r="N55" i="7484"/>
  <c r="N56" i="7484"/>
  <c r="N57" i="7484"/>
  <c r="N58" i="7484"/>
  <c r="N59" i="7484"/>
  <c r="N60" i="7484"/>
  <c r="N61" i="7484"/>
  <c r="N62" i="7484"/>
  <c r="N63" i="7484"/>
  <c r="N64" i="7484"/>
  <c r="N65" i="7484"/>
  <c r="N67" i="7484"/>
  <c r="N69" i="7484"/>
  <c r="N71" i="7484"/>
  <c r="N72" i="7484"/>
  <c r="N78" i="7484"/>
  <c r="N79" i="7484"/>
  <c r="N80" i="7484"/>
  <c r="N47" i="7484"/>
  <c r="K47" i="7484"/>
  <c r="E47" i="7484"/>
  <c r="D7" i="110"/>
  <c r="D127" i="3"/>
  <c r="D135" i="3"/>
  <c r="E107" i="3"/>
  <c r="E108" i="3"/>
  <c r="E109" i="3"/>
  <c r="E110" i="3"/>
  <c r="E111" i="3"/>
  <c r="E113" i="3"/>
  <c r="E114" i="3"/>
  <c r="E116" i="3"/>
  <c r="E117" i="3"/>
  <c r="E119" i="3"/>
  <c r="E120" i="3"/>
  <c r="E121" i="3"/>
  <c r="E122" i="3"/>
  <c r="E123" i="3"/>
  <c r="E124" i="3"/>
  <c r="E106" i="3"/>
  <c r="E90" i="3"/>
  <c r="E92" i="3"/>
  <c r="E93" i="3"/>
  <c r="E94" i="3"/>
  <c r="G94" i="3"/>
  <c r="G93" i="3"/>
  <c r="G92" i="3"/>
  <c r="G91" i="3"/>
  <c r="G90" i="3"/>
  <c r="G89" i="3"/>
  <c r="D209" i="2"/>
  <c r="D127" i="2"/>
  <c r="D81" i="2"/>
  <c r="D97" i="2"/>
  <c r="D7" i="472"/>
  <c r="D7" i="2826"/>
  <c r="D7" i="3"/>
  <c r="C7" i="2826"/>
  <c r="N10" i="7493" l="1"/>
  <c r="N7" i="7493"/>
  <c r="N8" i="7493"/>
  <c r="N9" i="7493"/>
  <c r="N6" i="7493"/>
  <c r="N11" i="7493"/>
  <c r="G123" i="3"/>
  <c r="G108" i="2"/>
  <c r="G113" i="3"/>
  <c r="G121" i="3"/>
  <c r="G97" i="3"/>
  <c r="D7" i="7484"/>
  <c r="D135" i="2"/>
  <c r="G7" i="7484"/>
  <c r="J7" i="7484"/>
  <c r="M7" i="7484"/>
  <c r="D7" i="2"/>
  <c r="G116" i="3"/>
  <c r="G109" i="3"/>
  <c r="G117" i="3"/>
  <c r="G108" i="3"/>
  <c r="G124" i="3"/>
  <c r="G112" i="3"/>
  <c r="G120" i="3"/>
  <c r="E7" i="2826"/>
  <c r="G106" i="3"/>
  <c r="G110" i="3"/>
  <c r="G114" i="3"/>
  <c r="G118" i="3"/>
  <c r="G122" i="3"/>
  <c r="G107" i="3"/>
  <c r="G111" i="3"/>
  <c r="G115" i="3"/>
  <c r="G119" i="3"/>
  <c r="D165" i="7484"/>
  <c r="G93" i="2"/>
  <c r="G110" i="2"/>
  <c r="H57" i="7484"/>
  <c r="H72" i="7484"/>
  <c r="H60" i="7484"/>
  <c r="H67" i="7484"/>
  <c r="H65" i="7484"/>
  <c r="H80" i="7484"/>
  <c r="F91" i="3"/>
  <c r="H165" i="7484"/>
  <c r="K77" i="7484"/>
  <c r="E89" i="3"/>
  <c r="H56" i="7484"/>
  <c r="H64" i="7484"/>
  <c r="H71" i="7484"/>
  <c r="H79" i="7484"/>
  <c r="H76" i="7484"/>
  <c r="K58" i="7484"/>
  <c r="L7" i="7484"/>
  <c r="K62" i="7484"/>
  <c r="C127" i="3"/>
  <c r="C135" i="3"/>
  <c r="C135" i="2"/>
  <c r="K81" i="7484"/>
  <c r="E115" i="3"/>
  <c r="E118" i="3"/>
  <c r="H47" i="7484"/>
  <c r="K54" i="7484"/>
  <c r="K65" i="7484"/>
  <c r="K69" i="7484"/>
  <c r="K80" i="7484"/>
  <c r="E81" i="7484"/>
  <c r="K57" i="7484"/>
  <c r="K72" i="7484"/>
  <c r="K61" i="7484"/>
  <c r="K76" i="7484"/>
  <c r="H48" i="7484"/>
  <c r="E48" i="7484"/>
  <c r="E91" i="3"/>
  <c r="E112" i="3"/>
  <c r="C127" i="2"/>
  <c r="F121" i="2" s="1"/>
  <c r="C97" i="2"/>
  <c r="G92" i="2"/>
  <c r="G114" i="2"/>
  <c r="G122" i="2"/>
  <c r="G118" i="2"/>
  <c r="G119" i="2"/>
  <c r="G115" i="2"/>
  <c r="G111" i="2"/>
  <c r="G107" i="2"/>
  <c r="G106" i="2"/>
  <c r="G121" i="2"/>
  <c r="G117" i="2"/>
  <c r="G113" i="2"/>
  <c r="G109" i="2"/>
  <c r="G123" i="2"/>
  <c r="G124" i="2"/>
  <c r="G120" i="2"/>
  <c r="G116" i="2"/>
  <c r="G112" i="2"/>
  <c r="G94" i="2"/>
  <c r="G90" i="2"/>
  <c r="G89" i="2"/>
  <c r="G91" i="2"/>
  <c r="M8" i="7493" l="1"/>
  <c r="M7" i="7493"/>
  <c r="M9" i="7493"/>
  <c r="M10" i="7493"/>
  <c r="M11" i="7493"/>
  <c r="F109" i="3"/>
  <c r="G127" i="3"/>
  <c r="N7" i="7484"/>
  <c r="E135" i="2"/>
  <c r="D89" i="7484"/>
  <c r="H89" i="7484"/>
  <c r="F117" i="3"/>
  <c r="F93" i="3"/>
  <c r="F94" i="3"/>
  <c r="F89" i="3"/>
  <c r="E97" i="3"/>
  <c r="F92" i="3"/>
  <c r="C7" i="472"/>
  <c r="E7" i="472" s="1"/>
  <c r="E81" i="472"/>
  <c r="F90" i="3"/>
  <c r="C7" i="7484"/>
  <c r="E7" i="7484" s="1"/>
  <c r="E209" i="2"/>
  <c r="F115" i="3"/>
  <c r="C7" i="2"/>
  <c r="E7" i="2" s="1"/>
  <c r="F108" i="3"/>
  <c r="E135" i="3"/>
  <c r="F107" i="3"/>
  <c r="F111" i="3"/>
  <c r="F124" i="3"/>
  <c r="F110" i="3"/>
  <c r="N81" i="7484"/>
  <c r="E210" i="3"/>
  <c r="F112" i="3"/>
  <c r="G165" i="7484"/>
  <c r="F118" i="3"/>
  <c r="F116" i="3"/>
  <c r="C165" i="7484"/>
  <c r="F114" i="3"/>
  <c r="F119" i="3"/>
  <c r="F113" i="3"/>
  <c r="F106" i="3"/>
  <c r="F122" i="3"/>
  <c r="E127" i="3"/>
  <c r="F121" i="3"/>
  <c r="F120" i="3"/>
  <c r="F123" i="3"/>
  <c r="C7" i="110"/>
  <c r="E7" i="110" s="1"/>
  <c r="E81" i="3"/>
  <c r="C7" i="3"/>
  <c r="H81" i="7484"/>
  <c r="F7" i="7484"/>
  <c r="I7" i="7484"/>
  <c r="K7" i="7484" s="1"/>
  <c r="J89" i="7484"/>
  <c r="F89" i="7484"/>
  <c r="F107" i="2"/>
  <c r="F113" i="2"/>
  <c r="F106" i="2"/>
  <c r="F110" i="2"/>
  <c r="F120" i="2"/>
  <c r="F119" i="2"/>
  <c r="F116" i="2"/>
  <c r="F122" i="2"/>
  <c r="F109" i="2"/>
  <c r="F112" i="2"/>
  <c r="F115" i="2"/>
  <c r="F123" i="2"/>
  <c r="F124" i="2"/>
  <c r="F114" i="2"/>
  <c r="F111" i="2"/>
  <c r="F108" i="2"/>
  <c r="F117" i="2"/>
  <c r="E127" i="2"/>
  <c r="F118" i="2"/>
  <c r="F93" i="2"/>
  <c r="E97" i="2"/>
  <c r="F92" i="2"/>
  <c r="F91" i="2"/>
  <c r="F90" i="2"/>
  <c r="F89" i="2"/>
  <c r="F94" i="2"/>
  <c r="E81" i="2"/>
  <c r="G127" i="2"/>
  <c r="G97" i="2"/>
  <c r="G89" i="7484" l="1"/>
  <c r="C89" i="7484"/>
  <c r="F97" i="3"/>
  <c r="I89" i="7484"/>
  <c r="F127" i="3"/>
  <c r="H7" i="7484"/>
  <c r="E89" i="7484"/>
  <c r="E7" i="3"/>
  <c r="F127" i="2"/>
  <c r="F97" i="2"/>
  <c r="E16" i="2826" l="1"/>
  <c r="E25" i="2826"/>
  <c r="E24" i="2826"/>
  <c r="E15" i="2826"/>
  <c r="H27" i="2826" l="1"/>
  <c r="H23" i="2826"/>
  <c r="H35" i="2826"/>
  <c r="H32" i="2826"/>
  <c r="H18" i="2826"/>
  <c r="H19" i="2826"/>
  <c r="E34" i="2826"/>
  <c r="E30" i="2826"/>
  <c r="E28" i="2826"/>
  <c r="E22" i="2826"/>
  <c r="E18" i="2826"/>
  <c r="E38" i="2826"/>
  <c r="H39" i="2826"/>
  <c r="H17" i="2826"/>
  <c r="H14" i="2826"/>
  <c r="H30" i="2826"/>
  <c r="H28" i="2826"/>
  <c r="H24" i="2826"/>
  <c r="H22" i="2826"/>
  <c r="H16" i="2826"/>
  <c r="E27" i="2826"/>
  <c r="H38" i="2826"/>
  <c r="H33" i="2826"/>
  <c r="H25" i="2826"/>
  <c r="H21" i="2826"/>
  <c r="E39" i="2826"/>
  <c r="H36" i="2826"/>
  <c r="E17" i="2826"/>
  <c r="E14" i="2826"/>
  <c r="E35" i="2826"/>
  <c r="E33" i="2826"/>
  <c r="E23" i="2826"/>
  <c r="E21" i="2826"/>
  <c r="E19" i="2826"/>
  <c r="H34" i="2826"/>
  <c r="E32" i="2826"/>
  <c r="E36" i="2826"/>
  <c r="E35" i="472"/>
  <c r="E21" i="472"/>
  <c r="E27" i="472"/>
  <c r="D41" i="472"/>
  <c r="E17" i="472"/>
  <c r="E33" i="472"/>
  <c r="E14" i="472"/>
  <c r="C41" i="472"/>
  <c r="E22" i="472"/>
  <c r="E40" i="472"/>
  <c r="E23" i="472"/>
  <c r="E39" i="472"/>
  <c r="E36" i="472"/>
  <c r="F41" i="2826"/>
  <c r="H119" i="7484"/>
  <c r="H123" i="7484"/>
  <c r="H104" i="7484"/>
  <c r="H122" i="7484"/>
  <c r="H106" i="7484"/>
  <c r="H116" i="7484"/>
  <c r="H121" i="7484"/>
  <c r="H112" i="7484"/>
  <c r="H114" i="7484"/>
  <c r="H98" i="7484"/>
  <c r="H108" i="7484"/>
  <c r="H105" i="7484"/>
  <c r="H113" i="7484"/>
  <c r="H111" i="7484"/>
  <c r="H109" i="7484"/>
  <c r="H100" i="7484"/>
  <c r="H115" i="7484"/>
  <c r="H101" i="7484"/>
  <c r="H120" i="7484"/>
  <c r="H110" i="7484"/>
  <c r="H118" i="7484"/>
  <c r="H107" i="7484"/>
  <c r="H102" i="7484"/>
  <c r="H99" i="7484"/>
  <c r="H117" i="7484"/>
  <c r="H103" i="7484"/>
  <c r="D41" i="2826"/>
  <c r="E29" i="472"/>
  <c r="E20" i="472"/>
  <c r="E25" i="472"/>
  <c r="E19" i="472"/>
  <c r="E28" i="472"/>
  <c r="H15" i="2826"/>
  <c r="H40" i="2826"/>
  <c r="E24" i="472"/>
  <c r="E30" i="472"/>
  <c r="E15" i="472"/>
  <c r="E38" i="472"/>
  <c r="G41" i="2826"/>
  <c r="E16" i="472"/>
  <c r="E34" i="472"/>
  <c r="E18" i="472"/>
  <c r="E26" i="472"/>
  <c r="E32" i="472"/>
  <c r="E31" i="472"/>
  <c r="E37" i="472"/>
  <c r="C41" i="2826"/>
  <c r="E40" i="2826"/>
  <c r="D41" i="3" l="1"/>
  <c r="D100" i="7484"/>
  <c r="D17" i="7484"/>
  <c r="J41" i="7484"/>
  <c r="H97" i="7484"/>
  <c r="D6" i="472"/>
  <c r="D8" i="472" s="1"/>
  <c r="N36" i="7484"/>
  <c r="E164" i="3"/>
  <c r="E35" i="3"/>
  <c r="E37" i="3"/>
  <c r="E163" i="3"/>
  <c r="E165" i="3"/>
  <c r="E36" i="3"/>
  <c r="E164" i="2"/>
  <c r="E36" i="2"/>
  <c r="E163" i="2"/>
  <c r="E165" i="2"/>
  <c r="N40" i="7484"/>
  <c r="N32" i="7484"/>
  <c r="N24" i="7484"/>
  <c r="N38" i="7484"/>
  <c r="N28" i="7484"/>
  <c r="N18" i="7484"/>
  <c r="N15" i="7484"/>
  <c r="N17" i="7484"/>
  <c r="N35" i="7484"/>
  <c r="N27" i="7484"/>
  <c r="E160" i="3"/>
  <c r="E152" i="3"/>
  <c r="E144" i="3"/>
  <c r="E19" i="3"/>
  <c r="E27" i="3"/>
  <c r="E39" i="3"/>
  <c r="E149" i="2"/>
  <c r="E167" i="3"/>
  <c r="E155" i="3"/>
  <c r="E147" i="3"/>
  <c r="E26" i="3"/>
  <c r="E162" i="2"/>
  <c r="E32" i="2"/>
  <c r="E144" i="2"/>
  <c r="E22" i="3"/>
  <c r="E154" i="2"/>
  <c r="E29" i="2"/>
  <c r="E32" i="3"/>
  <c r="E25" i="2"/>
  <c r="N26" i="7484"/>
  <c r="N25" i="7484"/>
  <c r="N19" i="7484"/>
  <c r="N29" i="7484"/>
  <c r="E162" i="3"/>
  <c r="E150" i="3"/>
  <c r="E18" i="2"/>
  <c r="E25" i="3"/>
  <c r="E14" i="3"/>
  <c r="E166" i="2"/>
  <c r="E31" i="2"/>
  <c r="E159" i="3"/>
  <c r="E149" i="3"/>
  <c r="E34" i="3"/>
  <c r="E21" i="2"/>
  <c r="E40" i="3"/>
  <c r="E152" i="2"/>
  <c r="E38" i="2"/>
  <c r="E146" i="2"/>
  <c r="E34" i="2"/>
  <c r="E156" i="2"/>
  <c r="E24" i="3"/>
  <c r="N37" i="7484"/>
  <c r="N22" i="7484"/>
  <c r="N39" i="7484"/>
  <c r="N21" i="7484"/>
  <c r="E158" i="3"/>
  <c r="E148" i="3"/>
  <c r="E17" i="3"/>
  <c r="E29" i="3"/>
  <c r="E145" i="2"/>
  <c r="E143" i="2"/>
  <c r="E35" i="2"/>
  <c r="E157" i="3"/>
  <c r="E145" i="3"/>
  <c r="E150" i="2"/>
  <c r="E26" i="2"/>
  <c r="E16" i="2"/>
  <c r="E143" i="3"/>
  <c r="E160" i="2"/>
  <c r="E142" i="2"/>
  <c r="N34" i="7484"/>
  <c r="N20" i="7484"/>
  <c r="N31" i="7484"/>
  <c r="E168" i="3"/>
  <c r="E156" i="3"/>
  <c r="E146" i="3"/>
  <c r="E21" i="3"/>
  <c r="E31" i="3"/>
  <c r="E147" i="2"/>
  <c r="E159" i="2"/>
  <c r="E19" i="2"/>
  <c r="E153" i="3"/>
  <c r="E142" i="3"/>
  <c r="E158" i="2"/>
  <c r="E20" i="3"/>
  <c r="E22" i="2"/>
  <c r="E30" i="3"/>
  <c r="E23" i="3"/>
  <c r="E167" i="2"/>
  <c r="E38" i="3"/>
  <c r="E18" i="3"/>
  <c r="E166" i="3"/>
  <c r="E33" i="3"/>
  <c r="E161" i="3"/>
  <c r="E16" i="3"/>
  <c r="E24" i="2"/>
  <c r="E154" i="3"/>
  <c r="E151" i="2"/>
  <c r="E151" i="3"/>
  <c r="E28" i="3"/>
  <c r="E148" i="2"/>
  <c r="N33" i="7484"/>
  <c r="E15" i="3"/>
  <c r="E161" i="2"/>
  <c r="D101" i="7484"/>
  <c r="D18" i="7484"/>
  <c r="E168" i="2"/>
  <c r="E30" i="2"/>
  <c r="E157" i="2"/>
  <c r="D119" i="7484"/>
  <c r="D36" i="7484"/>
  <c r="G6" i="2826"/>
  <c r="G8" i="2826" s="1"/>
  <c r="D38" i="7484"/>
  <c r="D121" i="7484"/>
  <c r="D116" i="7484"/>
  <c r="D33" i="7484"/>
  <c r="D105" i="7484"/>
  <c r="D22" i="7484"/>
  <c r="E14" i="2"/>
  <c r="D41" i="2"/>
  <c r="E153" i="2"/>
  <c r="D108" i="7484"/>
  <c r="D25" i="7484"/>
  <c r="D122" i="7484"/>
  <c r="D39" i="7484"/>
  <c r="D169" i="2"/>
  <c r="D27" i="7484"/>
  <c r="D110" i="7484"/>
  <c r="D98" i="7484"/>
  <c r="D15" i="7484"/>
  <c r="D112" i="7484"/>
  <c r="D29" i="7484"/>
  <c r="D16" i="7484"/>
  <c r="D99" i="7484"/>
  <c r="D114" i="7484"/>
  <c r="D31" i="7484"/>
  <c r="D103" i="7484"/>
  <c r="D20" i="7484"/>
  <c r="D117" i="7484"/>
  <c r="D34" i="7484"/>
  <c r="D113" i="7484"/>
  <c r="D30" i="7484"/>
  <c r="D107" i="7484"/>
  <c r="D24" i="7484"/>
  <c r="E35" i="110"/>
  <c r="D28" i="7484"/>
  <c r="D111" i="7484"/>
  <c r="E38" i="110"/>
  <c r="H41" i="2826"/>
  <c r="F6" i="2826"/>
  <c r="C6" i="2826"/>
  <c r="E41" i="2826"/>
  <c r="E155" i="2"/>
  <c r="D169" i="3"/>
  <c r="D106" i="7484"/>
  <c r="D23" i="7484"/>
  <c r="D115" i="7484"/>
  <c r="D32" i="7484"/>
  <c r="D118" i="7484"/>
  <c r="D35" i="7484"/>
  <c r="D120" i="7484"/>
  <c r="D37" i="7484"/>
  <c r="E36" i="110"/>
  <c r="E41" i="472"/>
  <c r="C6" i="472"/>
  <c r="D6" i="2826"/>
  <c r="D8" i="2826" s="1"/>
  <c r="D102" i="7484"/>
  <c r="D19" i="7484"/>
  <c r="M41" i="7484"/>
  <c r="D123" i="7484"/>
  <c r="D40" i="7484"/>
  <c r="D109" i="7484"/>
  <c r="D26" i="7484"/>
  <c r="E28" i="2"/>
  <c r="D97" i="7484"/>
  <c r="D14" i="7484"/>
  <c r="G41" i="7484"/>
  <c r="D21" i="7484"/>
  <c r="D104" i="7484"/>
  <c r="D41" i="110"/>
  <c r="E23" i="110" l="1"/>
  <c r="E32" i="110"/>
  <c r="E31" i="110"/>
  <c r="E25" i="110"/>
  <c r="E21" i="110"/>
  <c r="E18" i="110"/>
  <c r="E16" i="110"/>
  <c r="E15" i="110"/>
  <c r="E29" i="110"/>
  <c r="E24" i="110"/>
  <c r="E30" i="110"/>
  <c r="E27" i="110"/>
  <c r="E33" i="110"/>
  <c r="E28" i="110"/>
  <c r="E20" i="110"/>
  <c r="E22" i="110"/>
  <c r="E26" i="110"/>
  <c r="E17" i="110"/>
  <c r="E34" i="110"/>
  <c r="E19" i="110"/>
  <c r="E14" i="110"/>
  <c r="E39" i="110"/>
  <c r="E40" i="110"/>
  <c r="E37" i="110"/>
  <c r="D6" i="110"/>
  <c r="D124" i="7484"/>
  <c r="H6" i="2826"/>
  <c r="F8" i="2826"/>
  <c r="H8" i="2826" s="1"/>
  <c r="G118" i="7484"/>
  <c r="K35" i="7484"/>
  <c r="N14" i="7484"/>
  <c r="L41" i="7484"/>
  <c r="C99" i="7484"/>
  <c r="C16" i="7484"/>
  <c r="E16" i="7484" s="1"/>
  <c r="H16" i="7484"/>
  <c r="G104" i="7484"/>
  <c r="K21" i="7484"/>
  <c r="G112" i="7484"/>
  <c r="K29" i="7484"/>
  <c r="C41" i="3"/>
  <c r="G110" i="7484"/>
  <c r="K27" i="7484"/>
  <c r="C111" i="7484"/>
  <c r="C28" i="7484"/>
  <c r="E28" i="7484" s="1"/>
  <c r="H28" i="7484"/>
  <c r="C97" i="7484"/>
  <c r="C14" i="7484"/>
  <c r="H14" i="7484"/>
  <c r="F41" i="7484"/>
  <c r="C119" i="7484"/>
  <c r="C36" i="7484"/>
  <c r="E36" i="7484" s="1"/>
  <c r="H36" i="7484"/>
  <c r="E40" i="2"/>
  <c r="E15" i="2"/>
  <c r="M6" i="7484"/>
  <c r="D6" i="2"/>
  <c r="C41" i="2"/>
  <c r="G99" i="7484"/>
  <c r="K16" i="7484"/>
  <c r="G113" i="7484"/>
  <c r="K30" i="7484"/>
  <c r="C112" i="7484"/>
  <c r="C29" i="7484"/>
  <c r="E29" i="7484" s="1"/>
  <c r="H29" i="7484"/>
  <c r="G122" i="7484"/>
  <c r="K39" i="7484"/>
  <c r="K15" i="7484"/>
  <c r="G98" i="7484"/>
  <c r="C102" i="7484"/>
  <c r="C19" i="7484"/>
  <c r="E19" i="7484" s="1"/>
  <c r="H19" i="7484"/>
  <c r="G115" i="7484"/>
  <c r="K32" i="7484"/>
  <c r="C169" i="2"/>
  <c r="E169" i="2" s="1"/>
  <c r="G108" i="7484"/>
  <c r="K25" i="7484"/>
  <c r="K31" i="7484"/>
  <c r="G114" i="7484"/>
  <c r="C104" i="7484"/>
  <c r="C21" i="7484"/>
  <c r="E21" i="7484" s="1"/>
  <c r="H21" i="7484"/>
  <c r="G121" i="7484"/>
  <c r="K38" i="7484"/>
  <c r="C110" i="7484"/>
  <c r="C27" i="7484"/>
  <c r="E27" i="7484" s="1"/>
  <c r="H27" i="7484"/>
  <c r="K40" i="7484"/>
  <c r="G123" i="7484"/>
  <c r="I41" i="7484"/>
  <c r="K14" i="7484"/>
  <c r="G97" i="7484"/>
  <c r="G102" i="7484"/>
  <c r="K19" i="7484"/>
  <c r="K28" i="7484"/>
  <c r="G111" i="7484"/>
  <c r="K23" i="7484"/>
  <c r="G106" i="7484"/>
  <c r="C107" i="7484"/>
  <c r="C24" i="7484"/>
  <c r="E24" i="7484" s="1"/>
  <c r="H24" i="7484"/>
  <c r="C122" i="7484"/>
  <c r="C39" i="7484"/>
  <c r="E39" i="7484" s="1"/>
  <c r="H39" i="7484"/>
  <c r="C108" i="7484"/>
  <c r="C25" i="7484"/>
  <c r="E25" i="7484" s="1"/>
  <c r="H25" i="7484"/>
  <c r="G120" i="7484"/>
  <c r="K37" i="7484"/>
  <c r="E17" i="2"/>
  <c r="D6" i="3"/>
  <c r="D8" i="3" s="1"/>
  <c r="E27" i="2"/>
  <c r="E6" i="472"/>
  <c r="C8" i="472"/>
  <c r="E8" i="472" s="1"/>
  <c r="D134" i="3"/>
  <c r="D136" i="3" s="1"/>
  <c r="E37" i="2"/>
  <c r="D134" i="2"/>
  <c r="E23" i="2"/>
  <c r="C98" i="7484"/>
  <c r="C15" i="7484"/>
  <c r="E15" i="7484" s="1"/>
  <c r="H15" i="7484"/>
  <c r="C117" i="7484"/>
  <c r="C34" i="7484"/>
  <c r="E34" i="7484" s="1"/>
  <c r="H34" i="7484"/>
  <c r="G116" i="7484"/>
  <c r="K33" i="7484"/>
  <c r="C105" i="7484"/>
  <c r="C22" i="7484"/>
  <c r="E22" i="7484" s="1"/>
  <c r="H22" i="7484"/>
  <c r="C41" i="110"/>
  <c r="C118" i="7484"/>
  <c r="C35" i="7484"/>
  <c r="E35" i="7484" s="1"/>
  <c r="H35" i="7484"/>
  <c r="G117" i="7484"/>
  <c r="K34" i="7484"/>
  <c r="C106" i="7484"/>
  <c r="C23" i="7484"/>
  <c r="E23" i="7484" s="1"/>
  <c r="H23" i="7484"/>
  <c r="C123" i="7484"/>
  <c r="C40" i="7484"/>
  <c r="E40" i="7484" s="1"/>
  <c r="H40" i="7484"/>
  <c r="G119" i="7484"/>
  <c r="K36" i="7484"/>
  <c r="H124" i="7484"/>
  <c r="C116" i="7484"/>
  <c r="C33" i="7484"/>
  <c r="E33" i="7484" s="1"/>
  <c r="H33" i="7484"/>
  <c r="C115" i="7484"/>
  <c r="C32" i="7484"/>
  <c r="E32" i="7484" s="1"/>
  <c r="H32" i="7484"/>
  <c r="G107" i="7484"/>
  <c r="K24" i="7484"/>
  <c r="G6" i="7484"/>
  <c r="G8" i="7484" s="1"/>
  <c r="E39" i="2"/>
  <c r="E6" i="2826"/>
  <c r="C8" i="2826"/>
  <c r="E8" i="2826" s="1"/>
  <c r="E33" i="2"/>
  <c r="D41" i="7484"/>
  <c r="C100" i="7484"/>
  <c r="C17" i="7484"/>
  <c r="E17" i="7484" s="1"/>
  <c r="H17" i="7484"/>
  <c r="C169" i="3"/>
  <c r="E169" i="3" s="1"/>
  <c r="C101" i="7484"/>
  <c r="C18" i="7484"/>
  <c r="E18" i="7484" s="1"/>
  <c r="H18" i="7484"/>
  <c r="G101" i="7484"/>
  <c r="K18" i="7484"/>
  <c r="C103" i="7484"/>
  <c r="C20" i="7484"/>
  <c r="E20" i="7484" s="1"/>
  <c r="H20" i="7484"/>
  <c r="C109" i="7484"/>
  <c r="C26" i="7484"/>
  <c r="E26" i="7484" s="1"/>
  <c r="H26" i="7484"/>
  <c r="G105" i="7484"/>
  <c r="K22" i="7484"/>
  <c r="C120" i="7484"/>
  <c r="C37" i="7484"/>
  <c r="E37" i="7484" s="1"/>
  <c r="H37" i="7484"/>
  <c r="C113" i="7484"/>
  <c r="C30" i="7484"/>
  <c r="E30" i="7484" s="1"/>
  <c r="H30" i="7484"/>
  <c r="G109" i="7484"/>
  <c r="K26" i="7484"/>
  <c r="G100" i="7484"/>
  <c r="K17" i="7484"/>
  <c r="C121" i="7484"/>
  <c r="C38" i="7484"/>
  <c r="E38" i="7484" s="1"/>
  <c r="H38" i="7484"/>
  <c r="C114" i="7484"/>
  <c r="C31" i="7484"/>
  <c r="E31" i="7484" s="1"/>
  <c r="H31" i="7484"/>
  <c r="K20" i="7484"/>
  <c r="G103" i="7484"/>
  <c r="J6" i="7484"/>
  <c r="J8" i="7484" s="1"/>
  <c r="E20" i="2"/>
  <c r="G124" i="7484" l="1"/>
  <c r="C124" i="7484"/>
  <c r="D8" i="110"/>
  <c r="H88" i="7484"/>
  <c r="J88" i="7484"/>
  <c r="C6" i="2"/>
  <c r="E6" i="2" s="1"/>
  <c r="E41" i="2"/>
  <c r="C41" i="7484"/>
  <c r="E14" i="7484"/>
  <c r="E41" i="110"/>
  <c r="C6" i="110"/>
  <c r="C8" i="110" s="1"/>
  <c r="E41" i="3"/>
  <c r="C6" i="3"/>
  <c r="C134" i="3"/>
  <c r="D6" i="7484"/>
  <c r="H41" i="7484"/>
  <c r="F6" i="7484"/>
  <c r="L6" i="7484"/>
  <c r="L8" i="7484" s="1"/>
  <c r="N41" i="7484"/>
  <c r="D136" i="2"/>
  <c r="M8" i="7484"/>
  <c r="K41" i="7484"/>
  <c r="I6" i="7484"/>
  <c r="C134" i="2"/>
  <c r="C136" i="2" s="1"/>
  <c r="D8" i="2"/>
  <c r="D88" i="7484"/>
  <c r="F88" i="7484"/>
  <c r="E134" i="2" l="1"/>
  <c r="E8" i="110"/>
  <c r="E6" i="110"/>
  <c r="K6" i="7484"/>
  <c r="I8" i="7484"/>
  <c r="K8" i="7484" s="1"/>
  <c r="N8" i="7484"/>
  <c r="E134" i="3"/>
  <c r="C136" i="3"/>
  <c r="E136" i="3" s="1"/>
  <c r="E88" i="7484"/>
  <c r="C88" i="7484"/>
  <c r="G88" i="7484"/>
  <c r="I88" i="7484"/>
  <c r="E136" i="2"/>
  <c r="H6" i="7484"/>
  <c r="F8" i="7484"/>
  <c r="H8" i="7484" s="1"/>
  <c r="D8" i="7484"/>
  <c r="C8" i="2"/>
  <c r="E8" i="2" s="1"/>
  <c r="C6" i="7484"/>
  <c r="C8" i="7484" s="1"/>
  <c r="E41" i="7484"/>
  <c r="N6" i="7484"/>
  <c r="E6" i="3"/>
  <c r="C8" i="3"/>
  <c r="E8" i="3" s="1"/>
  <c r="E6" i="7484" l="1"/>
  <c r="E8" i="7484"/>
</calcChain>
</file>

<file path=xl/sharedStrings.xml><?xml version="1.0" encoding="utf-8"?>
<sst xmlns="http://schemas.openxmlformats.org/spreadsheetml/2006/main" count="3485" uniqueCount="305">
  <si>
    <t>Dział I</t>
  </si>
  <si>
    <t>Dział II</t>
  </si>
  <si>
    <t>Ogółem</t>
  </si>
  <si>
    <t>Lp.</t>
  </si>
  <si>
    <t>Dział</t>
  </si>
  <si>
    <t>Składka przypisana brutto</t>
  </si>
  <si>
    <t>Dynamika</t>
  </si>
  <si>
    <t>1.</t>
  </si>
  <si>
    <t>2.</t>
  </si>
  <si>
    <t>3.</t>
  </si>
  <si>
    <t>Nazwa ubezpieczyciela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</si>
  <si>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</si>
  <si>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</si>
  <si>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</si>
  <si>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</si>
  <si>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</si>
  <si>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</si>
  <si>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</si>
  <si>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</si>
  <si>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</si>
  <si>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</si>
  <si>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</si>
  <si>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</si>
  <si>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</si>
  <si>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</si>
  <si>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</si>
  <si>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</si>
  <si>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</si>
  <si>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</si>
  <si>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 xml:space="preserve">Udział w składce </t>
  </si>
  <si>
    <t>Wyszczególnienie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</si>
  <si>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</si>
  <si>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</si>
  <si>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</si>
  <si>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</si>
  <si>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</si>
  <si>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</si>
  <si>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</si>
  <si>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</si>
  <si>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</si>
  <si>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</si>
  <si>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X</t>
  </si>
  <si>
    <t>Składka przypisana brutto w tys. zł</t>
  </si>
  <si>
    <t>Grupa XIX Reasekuracja czynna</t>
  </si>
  <si>
    <t>Techniczny wynik ubezpieczeń w tys. zł</t>
  </si>
  <si>
    <t>Techniczny wynik ubezpieczeń</t>
  </si>
  <si>
    <t>`</t>
  </si>
  <si>
    <t xml:space="preserve">Koszty działalności ubezpieczeniowej w tys. zł </t>
  </si>
  <si>
    <t>Koszty akwizycji</t>
  </si>
  <si>
    <t>Otrzymane prowizje</t>
  </si>
  <si>
    <t xml:space="preserve">Koszty </t>
  </si>
  <si>
    <t>akwizycji</t>
  </si>
  <si>
    <t>Lokaty</t>
  </si>
  <si>
    <t>Wynik finansowy brutto i netto w tys. zł</t>
  </si>
  <si>
    <t>Wynik finansowy brutto</t>
  </si>
  <si>
    <t>Wynik finansowy netto</t>
  </si>
  <si>
    <t>Reasekuracja czynna</t>
  </si>
  <si>
    <t>Rok</t>
  </si>
  <si>
    <t>liczba zakładów ubezpieczeń</t>
  </si>
  <si>
    <t>udział kapitału zagranicznego w kapitałach podstawowych ogółem (w %)</t>
  </si>
  <si>
    <t>Dział I, w tym:</t>
  </si>
  <si>
    <t>lokaty (B)</t>
  </si>
  <si>
    <t>lokaty na rachunek i ryzyko ubezpieczającego (C)</t>
  </si>
  <si>
    <t>reasekuracja czynna</t>
  </si>
  <si>
    <t>MACIF ŻYCIE TUW</t>
  </si>
  <si>
    <t>Składka</t>
  </si>
  <si>
    <t>Dochody z lokat</t>
  </si>
  <si>
    <t>Rentowność lokat</t>
  </si>
  <si>
    <t xml:space="preserve">Składka </t>
  </si>
  <si>
    <t>Rezerwy techniczno-ubezpieczeniowe brutto</t>
  </si>
  <si>
    <t xml:space="preserve">Lokaty w tys. zł </t>
  </si>
  <si>
    <t>Lata</t>
  </si>
  <si>
    <t>Liczba ludności w tysiącach</t>
  </si>
  <si>
    <t>Składka przypisana brutto w tys. zł w Dziale I</t>
  </si>
  <si>
    <t>Składka przypisana brutto w tys. zł wg grup ryzyka w Dziale I</t>
  </si>
  <si>
    <t>Techniczny wynik ubezpieczeń w tys. zł w Dziale I</t>
  </si>
  <si>
    <t>Techniczny wynik ubezpieczeń w tys. zł w Dziale II</t>
  </si>
  <si>
    <t>struktura składki przypisanej brutto wg grup w Dziale I (w %)</t>
  </si>
  <si>
    <t>struktura składki przypisanej brutto wg rodzajów działalności w Dziale II (w %)</t>
  </si>
  <si>
    <t>Wynik finansowy brutto i netto w tys. zł w Dziale I</t>
  </si>
  <si>
    <t>Wynik finansowy brutto i netto w tys. zł w Dziale II</t>
  </si>
  <si>
    <t>Lokaty w Dziale I w tys. zł</t>
  </si>
  <si>
    <t>Koszty działalności ubezpieczeniowej w tys. zł w Dziale I</t>
  </si>
  <si>
    <t>Koszty działalności ubezpieczeniowej w tys. zł w Dziale II</t>
  </si>
  <si>
    <t>Rezerwy techniczno-ubezpieczeniowe brutto w tys. zł w Dziale II</t>
  </si>
  <si>
    <t>Rezerwy techniczno-ubezpieczeniowe brutto w tys. zł w Dziale I</t>
  </si>
  <si>
    <t>Rezerwy techniczno-ubezpieczeniowe brutto w tys. zł</t>
  </si>
  <si>
    <t xml:space="preserve"> Składka przypisana brutto w tys. zł. wg grup ryzyka w Dziale II</t>
  </si>
  <si>
    <t>Składka zarobiona na udziale własnym w tys. zł</t>
  </si>
  <si>
    <t>Składka zarobiona na udziale własnym w tys. zł w Dziale I</t>
  </si>
  <si>
    <t>Składka zarobiona na udziale własnym w tys. zł w Dziale II</t>
  </si>
  <si>
    <t>Odszkodowania i świadczenia wypłacone brutto w tys. zł</t>
  </si>
  <si>
    <t>Odszkodowania i świadczenia wypłacone brutto</t>
  </si>
  <si>
    <t>Odszkodowania i świadczenia wypłacone brutto w tys. zł w Dziale I</t>
  </si>
  <si>
    <t>Odszkodowania i świadczenia wypłacone brutto w tys. zł w Dziale II</t>
  </si>
  <si>
    <t xml:space="preserve">Odszkodowania i świadczenia wypłacone brutto w tys. zł. wg grup ryzyka w Dziale II </t>
  </si>
  <si>
    <t>Odszkodowania i świadczenia na udziale własnym w tys. zł w Dziale I</t>
  </si>
  <si>
    <t xml:space="preserve">Odszkodowania i świadczenia na udziale własnym </t>
  </si>
  <si>
    <t>Koszty akwizycji i koszty administracyjne i ich udział w składce przypisanej brutto w tys. zł</t>
  </si>
  <si>
    <t>Koszty akwizycji i koszty administracyjne i ich udział w składce przypisanej brutto w tys. zł w Dziale I</t>
  </si>
  <si>
    <t>Koszty akwizycji i koszty administracyjne i ich udział w składce przypisanej brutto w tys. zł w Dziale II</t>
  </si>
  <si>
    <t xml:space="preserve"> </t>
  </si>
  <si>
    <t>przypisanej brutto</t>
  </si>
  <si>
    <t>Koszty administracyjne</t>
  </si>
  <si>
    <t>administracyjne</t>
  </si>
  <si>
    <t>Grupa III Ubezpieczenia na życie, jeżeli są związane z ubezpieczeniowym funduszem kapitałowym</t>
  </si>
  <si>
    <t>Udział w składce przypisanej brutto ogółem</t>
  </si>
  <si>
    <t>AEGON SA</t>
  </si>
  <si>
    <t>AXA ŻYCIE SA</t>
  </si>
  <si>
    <t>CARDIF POLSKA SA</t>
  </si>
  <si>
    <t>COMPENSA ŻYCIE SA</t>
  </si>
  <si>
    <t>EUROPA ŻYCIE SA</t>
  </si>
  <si>
    <t>GENERALI ŻYCIE SA</t>
  </si>
  <si>
    <t>INTER - ŻYCIE SA</t>
  </si>
  <si>
    <t>METLIFE TUnŻ SA</t>
  </si>
  <si>
    <t>NATIONALE NEDERLANDEN SA</t>
  </si>
  <si>
    <t>OPEN LIFE SA</t>
  </si>
  <si>
    <t>POLISA - ŻYCIE SA</t>
  </si>
  <si>
    <t>UNIQA ŻYCIE SA</t>
  </si>
  <si>
    <t>ALLIANZ POLSKA SA</t>
  </si>
  <si>
    <t>AVIVA - OGÓLNE SA</t>
  </si>
  <si>
    <t>COMPENSA SA</t>
  </si>
  <si>
    <t>CREDIT AGRICOLE TU SA</t>
  </si>
  <si>
    <t>D.A.S. SA</t>
  </si>
  <si>
    <t>EULER HERMES SA</t>
  </si>
  <si>
    <t>EUROPA SA</t>
  </si>
  <si>
    <t>GOTHAER SA</t>
  </si>
  <si>
    <t>INTERRISK SA</t>
  </si>
  <si>
    <t>KUKE SA</t>
  </si>
  <si>
    <t>LINK4 SA</t>
  </si>
  <si>
    <t>PARTNER SA</t>
  </si>
  <si>
    <t>PTR SA</t>
  </si>
  <si>
    <t>PZU SA</t>
  </si>
  <si>
    <t>SIGNAL IDUNA POLSKA SA</t>
  </si>
  <si>
    <t>UNIQA SA</t>
  </si>
  <si>
    <t>WARTA SA</t>
  </si>
  <si>
    <t>ZDROWIE SA</t>
  </si>
  <si>
    <t>Udział w odszkodowaniach i świadczeniach brutto ogółem</t>
  </si>
  <si>
    <t>Koszty działalności ubezpieczeniowej</t>
  </si>
  <si>
    <t>ERGO HESTIA STUnŻ SA</t>
  </si>
  <si>
    <r>
      <t xml:space="preserve">składka przypisana brutto </t>
    </r>
    <r>
      <rPr>
        <b/>
        <i/>
        <sz val="10"/>
        <rFont val="Arial"/>
        <family val="2"/>
        <charset val="238"/>
      </rPr>
      <t>per capita</t>
    </r>
    <r>
      <rPr>
        <b/>
        <sz val="10"/>
        <rFont val="Arial"/>
        <family val="2"/>
        <charset val="238"/>
      </rPr>
      <t xml:space="preserve"> (w PLN*) </t>
    </r>
  </si>
  <si>
    <t>REJENT LIFE TUW</t>
  </si>
  <si>
    <t>CONCORDIA POLSKA TUW</t>
  </si>
  <si>
    <t>CUPRUM TUW</t>
  </si>
  <si>
    <t>TUW TUW</t>
  </si>
  <si>
    <t>TUZ TUW</t>
  </si>
  <si>
    <t>grupa I</t>
  </si>
  <si>
    <t>grupa II</t>
  </si>
  <si>
    <t>grupa III</t>
  </si>
  <si>
    <t>grupa IV</t>
  </si>
  <si>
    <t>grupa V</t>
  </si>
  <si>
    <t>pozostałe osobowe (gr. I+II)</t>
  </si>
  <si>
    <t>rzeczowe (gr. VIII+IX)</t>
  </si>
  <si>
    <t>M.A.T. (gr. IV do VII, XI, XII)</t>
  </si>
  <si>
    <t>OC ogólne (gr. XIII)</t>
  </si>
  <si>
    <t>finansowe (gr. XIV do XVII)</t>
  </si>
  <si>
    <t>pozostałe (gr. XVIII)</t>
  </si>
  <si>
    <t>ALLIANZ  ŻYCIE POLSKA SA</t>
  </si>
  <si>
    <t>CONCORDIA CAPITAL SA</t>
  </si>
  <si>
    <t>PZU ŻYCIE SA</t>
  </si>
  <si>
    <t>SIGNAL IDUNA ŻYCIE SA</t>
  </si>
  <si>
    <t>WARTA TUnŻ SA</t>
  </si>
  <si>
    <t>AXA UBEZPIECZENIA SA</t>
  </si>
  <si>
    <t>ERGO HESTIA SA</t>
  </si>
  <si>
    <t>GENERALI SA</t>
  </si>
  <si>
    <t>INTER POLSKA SA</t>
  </si>
  <si>
    <t>POCZTOWE  TUW</t>
  </si>
  <si>
    <t>Składka przypisana brutto w tys. zł w Dziale II</t>
  </si>
  <si>
    <t>Grupa I Ubezpieczenia na życie</t>
  </si>
  <si>
    <t>Grupa II Ubezpieczenia posagowe, zaopatrzenia dzieci</t>
  </si>
  <si>
    <t>Grupa IV Ubezpieczenia rentowe</t>
  </si>
  <si>
    <t>Grupa V Ubezpieczenia wypadkowe, jeśli są uzupełnieniem ubezpieczeń wymienionych w grupach 1-4</t>
  </si>
  <si>
    <t>Grupa I Ubezpieczenia wypadku, w tym wypadku przy pracy i choroby zawodowej</t>
  </si>
  <si>
    <t>Grupa II Ubezpieczenie choroby</t>
  </si>
  <si>
    <t>Grupa III Ubezpieczenie casco pojazdów lądowych, z wyjątkiem pojazdów szynowych</t>
  </si>
  <si>
    <t>Grupa IV Ubezpieczenie casco pojazdów szynowych</t>
  </si>
  <si>
    <t>Grupa V Ubezpieczenie casco statków powietrznych</t>
  </si>
  <si>
    <t>Grupa VI Ubezpieczenie żeglugi morskiej i śródlądowej</t>
  </si>
  <si>
    <t>Grupa VII Ubezpieczenie przedmiotów w transporcie</t>
  </si>
  <si>
    <t>Grupa VIII Ubezpieczenie szkód spowodowanych żywiołami nie ujęte w grupach 3-7</t>
  </si>
  <si>
    <t>Grupa IX Ubezpieczenie pozostałych szkód rzeczowych, nie ujętych w grupach 3-8</t>
  </si>
  <si>
    <t>Grupa X Ubezpieczenie odpowiedzialności cywilnej wynikającej z posiadania i użytkowania pojazdów lądowych</t>
  </si>
  <si>
    <t>Grupa XI Ubezpieczenie odpowiedzialności cywilnej wynikającej z posiadania i użytkowania pojazdów powietrznych</t>
  </si>
  <si>
    <t>Grupa XII Ubezpieczenie odpowiedzialności cywilnej za żeglugę morską i śródlądową</t>
  </si>
  <si>
    <t>Grupa XIII Ubezpieczenie odpowiedzialności cywilnej nie ujętej w grupach 10-12</t>
  </si>
  <si>
    <t>Grupa XIV Ubezpieczenie kredytu</t>
  </si>
  <si>
    <t>Grupa XV Gwarancja ubezpieczeniowa</t>
  </si>
  <si>
    <t>Grupa XVI Ubezpieczenie różnych ryzyk finansowych</t>
  </si>
  <si>
    <t>Grupa XVII Ubezpieczenie ochrony prawnej</t>
  </si>
  <si>
    <t xml:space="preserve">Grupa XVIII Ubezpieczenie świadczenia pomocy na korzyść osób, które popadły w trudności w czasie podróży lub podczas ... </t>
  </si>
  <si>
    <t xml:space="preserve">Grupa XVIII Ubezpieczenie świadczenia pomocy na korzyść osób które, popadły w trudności w czasie podróży lub podczas ... </t>
  </si>
  <si>
    <t>OC komunikacyjne (gr. X)</t>
  </si>
  <si>
    <t>auto casco (gr. III)</t>
  </si>
  <si>
    <t>AVIVA ŻYCIE SA</t>
  </si>
  <si>
    <t>PKO ŻYCIE SA</t>
  </si>
  <si>
    <t>POCZTOWE ŻYCIE  SA</t>
  </si>
  <si>
    <t>PRAMERICA ŻYCIE SA</t>
  </si>
  <si>
    <t>VIENNA LIFE SA</t>
  </si>
  <si>
    <t>2016</t>
  </si>
  <si>
    <t>MEDICUM TUW</t>
  </si>
  <si>
    <t>PKO TU SA</t>
  </si>
  <si>
    <t>PZUW TUW</t>
  </si>
  <si>
    <t>32.</t>
  </si>
  <si>
    <t>33.</t>
  </si>
  <si>
    <t>Dział 1i2</t>
  </si>
  <si>
    <t>34.</t>
  </si>
  <si>
    <t>POLSKI GAZ TUW</t>
  </si>
  <si>
    <t>Lokaty w Dziale II w tys. Zł</t>
  </si>
  <si>
    <t>17/16</t>
  </si>
  <si>
    <t>2017</t>
  </si>
  <si>
    <t>NATIONALE NEDERLANDEN TU SA</t>
  </si>
  <si>
    <t>SALTUS ŻYCIE SA</t>
  </si>
  <si>
    <t>SALTUS TUW</t>
  </si>
  <si>
    <t>liczba ludności Polski w mln. w latach 2005 - 2017 dane GUS</t>
  </si>
  <si>
    <t>inflacja 2017 = 2,0%</t>
  </si>
  <si>
    <t>Grupa 1</t>
  </si>
  <si>
    <t>Grupa 2</t>
  </si>
  <si>
    <t>Grupa 3</t>
  </si>
  <si>
    <t>Grupa 4</t>
  </si>
  <si>
    <t>Grupa 5</t>
  </si>
  <si>
    <t>Grupa 6</t>
  </si>
  <si>
    <t>Grupa 7</t>
  </si>
  <si>
    <t>Grupa 8</t>
  </si>
  <si>
    <t>Grupa 9</t>
  </si>
  <si>
    <t>Grupa 10</t>
  </si>
  <si>
    <t>Grupa 11</t>
  </si>
  <si>
    <t>Grupa 12</t>
  </si>
  <si>
    <t>Grupa 13</t>
  </si>
  <si>
    <t>Grupa 14</t>
  </si>
  <si>
    <t>Grupa 15</t>
  </si>
  <si>
    <t>Grupa 16</t>
  </si>
  <si>
    <t>Grupa 17</t>
  </si>
  <si>
    <t>Grupa 18</t>
  </si>
  <si>
    <t>RE</t>
  </si>
  <si>
    <t>*) wielkości w PLN podawane są w wartościach realnych z 2017 r. po przeliczeniu o wskaźniki inflacji publikowane przez GUS</t>
  </si>
  <si>
    <t>kapitały podstawowe (w mln PLN*)</t>
  </si>
  <si>
    <t>składka przypisana brutto (w mln PLN*)</t>
  </si>
  <si>
    <t>odszkodowania i świadczenia wypłacone brutto (w mln PLN*)</t>
  </si>
  <si>
    <t>lokaty w ujęciu bilansowym (w mln PLN*)</t>
  </si>
  <si>
    <t>PODSTAWOWE WSKAŹNIKI OPISUJĄCE ROZWÓJ RYNKU UBEZPIECZEŃ W POLSCE W LATACH 2008-2017</t>
  </si>
  <si>
    <t>ZMIANY STRUKTURY UBEZPIECZEŃ W POLSCE W LATACH 2008-2017</t>
  </si>
  <si>
    <t>Zmiana w p.p.</t>
  </si>
  <si>
    <t xml:space="preserve">Udział odszkodowań i świadczeń brutto z reasekuracji czynnej w odszkodowaniach i świadczeniach brutto </t>
  </si>
  <si>
    <t>Odszkodowania i świadczenia brutto z reasekuracji czynnej</t>
  </si>
  <si>
    <t>Reasekuracja czynna - odszkodowania i świadczenia brutto w tys. zł</t>
  </si>
  <si>
    <t xml:space="preserve">Składka przypisana brutto </t>
  </si>
  <si>
    <t>Reasekuracja czynna - składka przypisana brutto w tys. zł</t>
  </si>
  <si>
    <t>Udział reasekuratorów w odszkodowaniach i świadczeniach brutto</t>
  </si>
  <si>
    <t>Reasekuracja bierna - udział reasekuratorów w odszkodowaniach i świadczeniach brutto w tys. zł w Dziale II</t>
  </si>
  <si>
    <t>Reasekuracja bierna - udział reasekuratorów w odszkodowaniach i świadczeniach brutto w tys. zł w Dziale I</t>
  </si>
  <si>
    <t>Reasekuracja bierna - udział reasekuratorów w odszkodowaniach i świadczeniach brutto w tys. zł</t>
  </si>
  <si>
    <t>Udział reasekuratorów w składce brutto</t>
  </si>
  <si>
    <t>Reasekuracja bierna - udział reasekuratorów w składce przypisanej brutto w tys. zł w Dziale II</t>
  </si>
  <si>
    <t>Reasekuracja bierna - udział reasekuratorów w składce przypisanej brutto w tys. zł w Dziale I</t>
  </si>
  <si>
    <t>Reasekuracja bierna - udział reasekuratorów w składce przypisanej brutto w tys. zł</t>
  </si>
  <si>
    <t>35.</t>
  </si>
  <si>
    <t>Współczynnik zatrzymania odszkodowań</t>
  </si>
  <si>
    <t>Współczynnik zatrzymania odszkodowań w Dziale II</t>
  </si>
  <si>
    <t>Współczynnik zatrzymania odszkodowań w Dziale I</t>
  </si>
  <si>
    <t>Współczynnik retencji</t>
  </si>
  <si>
    <t>Współczynnik retencji w Dziale II</t>
  </si>
  <si>
    <t>Współczynnik retencji w Dziale I</t>
  </si>
  <si>
    <t>Współczynnik szkodowości netto</t>
  </si>
  <si>
    <t>Współczynnik szkodowości netto w Dziale II</t>
  </si>
  <si>
    <t>Współczynnik szkodowości netto w Dziale I</t>
  </si>
  <si>
    <t xml:space="preserve">Dział </t>
  </si>
  <si>
    <t>Współczynnik szkodowości brutto</t>
  </si>
  <si>
    <t>Współczynnik szkodowości brutto w Dziale II</t>
  </si>
  <si>
    <t>Współczynnik szkodowości brutto w Dziale I</t>
  </si>
  <si>
    <t>Poziom rezerw</t>
  </si>
  <si>
    <t>Poziom rezerw techniczno-ubezpieczeniowych brutto do składki przypisanej brutto w Dziale II</t>
  </si>
  <si>
    <t>Poziom rezerw techniczno-ubezpieczeniowych brutto do składki przypisanej brutto w Dziale I</t>
  </si>
  <si>
    <t>Poziom rezerw techniczno-ubezpieczeniowych brutto do składki przypisanej brutto</t>
  </si>
  <si>
    <t>Rentowność kapitałów własnych</t>
  </si>
  <si>
    <t>Rentowność kapitałów własnych w Dziale II</t>
  </si>
  <si>
    <t>Rentowność kapitałów własnych w Dziale I</t>
  </si>
  <si>
    <t>Rentowność majątku</t>
  </si>
  <si>
    <t>Rentowność majątku w Dziale II</t>
  </si>
  <si>
    <t>Rentowność majątku w Dziale I</t>
  </si>
  <si>
    <t>Wskaźnik zespolony</t>
  </si>
  <si>
    <t>Wskaźnik zespolony w Dziale II</t>
  </si>
  <si>
    <t>Wskaźnik zespolony w Dziale I</t>
  </si>
  <si>
    <t>POZOSTAŁE</t>
  </si>
  <si>
    <t>Zakład ubezpieczeń</t>
  </si>
  <si>
    <t>Struktura Działu II w %</t>
  </si>
  <si>
    <t>Struktura Działu I w %</t>
  </si>
  <si>
    <t>Struktura rynku ubezpieczeń w Polsce w %</t>
  </si>
  <si>
    <t>Pozostałe</t>
  </si>
  <si>
    <t>M.A.T.</t>
  </si>
  <si>
    <t>O.C.</t>
  </si>
  <si>
    <t>Finansowe</t>
  </si>
  <si>
    <t>Osobowe</t>
  </si>
  <si>
    <t>Rzeczowe</t>
  </si>
  <si>
    <t>Motoryzacyjne</t>
  </si>
  <si>
    <t>Rodzaj ubezpieczeń</t>
  </si>
  <si>
    <t>Inne ubezpieczenia</t>
  </si>
  <si>
    <t>Ubezpieczenia wypadkowe</t>
  </si>
  <si>
    <t>Ubezpieczenia na życie związane z UFK</t>
  </si>
  <si>
    <t>Ubezpieczenia na życie</t>
  </si>
  <si>
    <t xml:space="preserve">Odszkodowania i świadczenia wypłacone na udziale własnym w tys. zł </t>
  </si>
  <si>
    <t>Odszkodowania i świadczenia wypłacone na udziale własnym w tys. zł w Dziale II</t>
  </si>
  <si>
    <t>BZWBK-AVIVA TUO SA</t>
  </si>
  <si>
    <t>BZWBK-AVIVA TUnŻ SA</t>
  </si>
  <si>
    <t>Odszkodowania i świadczenia wypłacone brutto w tys. zł. wg grup ryzyka w Dziale I</t>
  </si>
  <si>
    <t>Udział reasekuracji czynnej w składce przypisanej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</si>
</sst>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\ _z_ł_-;\-* #,##0.00\ _z_ł_-;_-* &quot;-&quot;??\ _z_ł_-;_-@_-"/>
    <numFmt numFmtId="164" formatCode="0.0%"/>
    <numFmt numFmtId="165" formatCode="0.0"/>
    <numFmt numFmtId="166" formatCode="0.000"/>
    <numFmt numFmtId="167" formatCode="#,##0.0"/>
    <numFmt numFmtId="168" formatCode="#,##0.000"/>
    <numFmt numFmtId="169" formatCode="#,##0.0000"/>
    <numFmt numFmtId="170" formatCode="_-* #,##0\ _z_ł_-;\-* #,##0\ _z_ł_-;_-* &quot;-&quot;??\ _z_ł_-;_-@_-"/>
    <numFmt numFmtId="171" formatCode="_-* #,##0.0000\ _z_ł_-;\-* #,##0.0000\ _z_ł_-;_-* &quot;-&quot;??\ _z_ł_-;_-@_-"/>
    <numFmt numFmtId="172" formatCode="0.000%"/>
    <numFmt numFmtId="173" formatCode="_-* #,##0.000\ _z_ł_-;\-* #,##0.000\ _z_ł_-;_-* &quot;-&quot;??\ _z_ł_-;_-@_-"/>
  </numFmts>
  <fonts count="39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10"/>
      <name val="Arial"/>
      <family val="2"/>
      <charset val="238"/>
    </font>
    <font>
      <sz val="12"/>
      <name val="Arial CE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i/>
      <sz val="10"/>
      <color theme="4"/>
      <name val="Arial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name val="Arial CE"/>
      <family val="2"/>
      <charset val="238"/>
    </font>
    <font>
      <b/>
      <sz val="11"/>
      <name val="Arial Narrow"/>
      <family val="2"/>
      <charset val="238"/>
    </font>
    <font>
      <b/>
      <sz val="11"/>
      <name val="Arial"/>
      <family val="2"/>
      <charset val="238"/>
    </font>
    <font>
      <i/>
      <sz val="11"/>
      <color theme="4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 CE"/>
      <charset val="238"/>
    </font>
    <font>
      <i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name val="Calibri"/>
      <family val="2"/>
      <charset val="238"/>
    </font>
    <font>
      <sz val="11"/>
      <name val="Arial CE"/>
      <family val="2"/>
      <charset val="238"/>
    </font>
    <font>
      <sz val="11"/>
      <name val="Arial CE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i/>
      <sz val="11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i/>
      <sz val="11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color indexed="10"/>
      <name val="Arial CE"/>
      <family val="2"/>
      <charset val="238"/>
    </font>
    <font>
      <sz val="11"/>
      <color indexed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8">
    <xf numFmtId="0" fontId="0" fillId="0" borderId="0"/>
    <xf numFmtId="0" fontId="6" fillId="0" borderId="0"/>
    <xf numFmtId="9" fontId="15" fillId="0" borderId="0" applyFont="0" applyFill="0" applyBorder="0" applyAlignment="0" applyProtection="0"/>
    <xf numFmtId="0" fontId="3" fillId="0" borderId="0"/>
    <xf numFmtId="43" fontId="24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658">
    <xf numFmtId="0" fontId="0" fillId="0" borderId="0" xfId="0"/>
    <xf numFmtId="0" fontId="11" fillId="0" borderId="0" xfId="1" applyFont="1" applyFill="1" applyAlignment="1">
      <alignment vertical="center"/>
    </xf>
    <xf numFmtId="164" fontId="16" fillId="0" borderId="0" xfId="2" applyNumberFormat="1" applyFont="1" applyFill="1" applyAlignment="1">
      <alignment horizontal="centerContinuous" vertical="center"/>
    </xf>
    <xf numFmtId="3" fontId="16" fillId="0" borderId="0" xfId="1" applyNumberFormat="1" applyFont="1" applyFill="1" applyAlignment="1">
      <alignment vertical="center"/>
    </xf>
    <xf numFmtId="3" fontId="11" fillId="0" borderId="0" xfId="1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3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69" fontId="16" fillId="0" borderId="0" xfId="1" applyNumberFormat="1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4" fillId="0" borderId="3" xfId="1" applyFont="1" applyFill="1" applyBorder="1" applyAlignment="1">
      <alignment horizontal="center" vertical="center"/>
    </xf>
    <xf numFmtId="0" fontId="14" fillId="0" borderId="5" xfId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3" fontId="11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11" fillId="0" borderId="0" xfId="1" applyFont="1" applyFill="1" applyAlignment="1">
      <alignment horizontal="left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164" fontId="0" fillId="0" borderId="0" xfId="0" applyNumberFormat="1" applyFill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4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7" fillId="0" borderId="0" xfId="0" applyFont="1" applyFill="1" applyAlignment="1"/>
    <xf numFmtId="0" fontId="18" fillId="0" borderId="0" xfId="0" applyFont="1" applyFill="1" applyAlignment="1">
      <alignment horizontal="centerContinuous"/>
    </xf>
    <xf numFmtId="0" fontId="17" fillId="0" borderId="0" xfId="0" applyFont="1" applyFill="1" applyAlignment="1">
      <alignment horizontal="centerContinuous"/>
    </xf>
    <xf numFmtId="0" fontId="17" fillId="0" borderId="16" xfId="0" applyFont="1" applyFill="1" applyBorder="1" applyAlignment="1"/>
    <xf numFmtId="0" fontId="17" fillId="0" borderId="0" xfId="0" applyFont="1" applyFill="1" applyBorder="1" applyAlignment="1"/>
    <xf numFmtId="0" fontId="3" fillId="0" borderId="0" xfId="3" applyFill="1" applyBorder="1" applyAlignment="1">
      <alignment vertical="center"/>
    </xf>
    <xf numFmtId="0" fontId="14" fillId="0" borderId="0" xfId="1" applyFont="1" applyFill="1" applyAlignment="1">
      <alignment vertical="center"/>
    </xf>
    <xf numFmtId="164" fontId="14" fillId="0" borderId="0" xfId="1" applyNumberFormat="1" applyFont="1" applyFill="1" applyAlignment="1">
      <alignment vertical="center"/>
    </xf>
    <xf numFmtId="0" fontId="14" fillId="0" borderId="0" xfId="1" applyFont="1" applyFill="1" applyBorder="1" applyAlignment="1">
      <alignment vertical="center"/>
    </xf>
    <xf numFmtId="0" fontId="21" fillId="0" borderId="0" xfId="1" applyFont="1" applyFill="1" applyAlignment="1">
      <alignment horizontal="centerContinuous" vertical="center"/>
    </xf>
    <xf numFmtId="164" fontId="21" fillId="0" borderId="0" xfId="1" applyNumberFormat="1" applyFont="1" applyFill="1" applyAlignment="1">
      <alignment horizontal="centerContinuous" vertical="center"/>
    </xf>
    <xf numFmtId="164" fontId="21" fillId="0" borderId="0" xfId="1" applyNumberFormat="1" applyFont="1" applyFill="1" applyBorder="1" applyAlignment="1">
      <alignment vertical="center"/>
    </xf>
    <xf numFmtId="164" fontId="14" fillId="0" borderId="0" xfId="1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3" fontId="14" fillId="0" borderId="3" xfId="1" applyNumberFormat="1" applyFont="1" applyFill="1" applyBorder="1" applyAlignment="1">
      <alignment vertical="center"/>
    </xf>
    <xf numFmtId="164" fontId="22" fillId="0" borderId="0" xfId="2" applyNumberFormat="1" applyFont="1" applyFill="1" applyAlignment="1">
      <alignment horizontal="centerContinuous" vertical="center"/>
    </xf>
    <xf numFmtId="3" fontId="22" fillId="0" borderId="0" xfId="1" applyNumberFormat="1" applyFont="1" applyFill="1" applyAlignment="1">
      <alignment vertical="center"/>
    </xf>
    <xf numFmtId="3" fontId="21" fillId="0" borderId="6" xfId="1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3" fontId="14" fillId="0" borderId="4" xfId="0" applyNumberFormat="1" applyFont="1" applyFill="1" applyBorder="1" applyAlignment="1">
      <alignment vertical="center"/>
    </xf>
    <xf numFmtId="0" fontId="21" fillId="0" borderId="8" xfId="1" applyFont="1" applyFill="1" applyBorder="1" applyAlignment="1">
      <alignment vertical="center"/>
    </xf>
    <xf numFmtId="0" fontId="14" fillId="0" borderId="6" xfId="1" applyFont="1" applyFill="1" applyBorder="1" applyAlignment="1">
      <alignment horizontal="center" vertical="center"/>
    </xf>
    <xf numFmtId="3" fontId="14" fillId="0" borderId="5" xfId="1" applyNumberFormat="1" applyFont="1" applyFill="1" applyBorder="1" applyAlignment="1">
      <alignment vertical="center"/>
    </xf>
    <xf numFmtId="164" fontId="14" fillId="0" borderId="0" xfId="1" applyNumberFormat="1" applyFont="1" applyFill="1" applyAlignment="1">
      <alignment horizontal="centerContinuous" vertical="center"/>
    </xf>
    <xf numFmtId="3" fontId="21" fillId="0" borderId="11" xfId="1" applyNumberFormat="1" applyFont="1" applyFill="1" applyBorder="1" applyAlignment="1">
      <alignment vertical="center"/>
    </xf>
    <xf numFmtId="164" fontId="3" fillId="0" borderId="0" xfId="1" applyNumberFormat="1" applyFont="1" applyFill="1" applyAlignment="1">
      <alignment vertical="center"/>
    </xf>
    <xf numFmtId="164" fontId="3" fillId="0" borderId="0" xfId="1" applyNumberFormat="1" applyFont="1" applyFill="1" applyBorder="1" applyAlignment="1">
      <alignment vertical="center"/>
    </xf>
    <xf numFmtId="3" fontId="3" fillId="0" borderId="0" xfId="1" applyNumberFormat="1" applyFont="1" applyFill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3" fontId="14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Continuous" vertical="center"/>
    </xf>
    <xf numFmtId="0" fontId="21" fillId="0" borderId="3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Continuous" vertical="center"/>
    </xf>
    <xf numFmtId="0" fontId="14" fillId="0" borderId="2" xfId="0" applyFont="1" applyFill="1" applyBorder="1" applyAlignment="1">
      <alignment horizontal="centerContinuous" vertical="center"/>
    </xf>
    <xf numFmtId="0" fontId="14" fillId="0" borderId="3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14" fillId="0" borderId="10" xfId="1" applyFont="1" applyFill="1" applyBorder="1" applyAlignment="1">
      <alignment horizontal="left" vertical="center"/>
    </xf>
    <xf numFmtId="164" fontId="14" fillId="0" borderId="4" xfId="0" applyNumberFormat="1" applyFont="1" applyFill="1" applyBorder="1" applyAlignment="1">
      <alignment horizontal="right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3" xfId="1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center" vertical="center"/>
    </xf>
    <xf numFmtId="0" fontId="21" fillId="0" borderId="11" xfId="1" applyFont="1" applyFill="1" applyBorder="1" applyAlignment="1">
      <alignment vertical="center"/>
    </xf>
    <xf numFmtId="0" fontId="21" fillId="0" borderId="0" xfId="0" applyFont="1" applyFill="1" applyAlignment="1">
      <alignment horizontal="centerContinuous" vertical="center"/>
    </xf>
    <xf numFmtId="0" fontId="14" fillId="0" borderId="5" xfId="0" applyFont="1" applyFill="1" applyBorder="1" applyAlignment="1">
      <alignment horizontal="center" vertical="center"/>
    </xf>
    <xf numFmtId="164" fontId="22" fillId="0" borderId="0" xfId="2" applyNumberFormat="1" applyFont="1" applyFill="1" applyAlignment="1">
      <alignment vertical="center"/>
    </xf>
    <xf numFmtId="10" fontId="22" fillId="0" borderId="0" xfId="2" applyNumberFormat="1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11" xfId="1" applyFont="1" applyFill="1" applyBorder="1" applyAlignment="1">
      <alignment horizontal="center" vertical="center"/>
    </xf>
    <xf numFmtId="164" fontId="21" fillId="0" borderId="6" xfId="0" applyNumberFormat="1" applyFont="1" applyFill="1" applyBorder="1" applyAlignment="1">
      <alignment horizontal="right" vertical="center"/>
    </xf>
    <xf numFmtId="3" fontId="22" fillId="0" borderId="0" xfId="0" applyNumberFormat="1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2" fillId="0" borderId="17" xfId="0" applyFont="1" applyFill="1" applyBorder="1" applyAlignment="1">
      <alignment horizontal="center"/>
    </xf>
    <xf numFmtId="0" fontId="3" fillId="0" borderId="0" xfId="0" applyFont="1" applyFill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right"/>
    </xf>
    <xf numFmtId="0" fontId="3" fillId="0" borderId="16" xfId="0" applyFont="1" applyFill="1" applyBorder="1" applyAlignment="1"/>
    <xf numFmtId="3" fontId="16" fillId="0" borderId="0" xfId="1" applyNumberFormat="1" applyFont="1" applyFill="1" applyAlignment="1"/>
    <xf numFmtId="3" fontId="3" fillId="0" borderId="0" xfId="0" applyNumberFormat="1" applyFont="1" applyFill="1" applyBorder="1" applyAlignment="1"/>
    <xf numFmtId="3" fontId="3" fillId="0" borderId="0" xfId="0" quotePrefix="1" applyNumberFormat="1" applyFont="1" applyFill="1" applyBorder="1" applyAlignment="1"/>
    <xf numFmtId="3" fontId="3" fillId="0" borderId="16" xfId="0" applyNumberFormat="1" applyFont="1" applyFill="1" applyBorder="1" applyAlignment="1"/>
    <xf numFmtId="0" fontId="3" fillId="0" borderId="16" xfId="0" applyFont="1" applyFill="1" applyBorder="1" applyAlignment="1">
      <alignment horizontal="right"/>
    </xf>
    <xf numFmtId="164" fontId="3" fillId="0" borderId="16" xfId="0" quotePrefix="1" applyNumberFormat="1" applyFont="1" applyFill="1" applyBorder="1" applyAlignment="1">
      <alignment horizontal="right"/>
    </xf>
    <xf numFmtId="0" fontId="3" fillId="0" borderId="17" xfId="0" applyFont="1" applyFill="1" applyBorder="1" applyAlignment="1"/>
    <xf numFmtId="3" fontId="16" fillId="0" borderId="17" xfId="1" applyNumberFormat="1" applyFont="1" applyFill="1" applyBorder="1" applyAlignment="1"/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 horizontal="center"/>
    </xf>
    <xf numFmtId="4" fontId="16" fillId="0" borderId="0" xfId="2" applyNumberFormat="1" applyFont="1" applyFill="1" applyAlignment="1">
      <alignment horizontal="centerContinuous" vertical="center"/>
    </xf>
    <xf numFmtId="0" fontId="14" fillId="2" borderId="0" xfId="0" applyFont="1" applyFill="1" applyAlignment="1">
      <alignment vertical="center"/>
    </xf>
    <xf numFmtId="164" fontId="21" fillId="0" borderId="6" xfId="2" applyNumberFormat="1" applyFont="1" applyFill="1" applyBorder="1" applyAlignment="1">
      <alignment horizontal="right" vertical="center"/>
    </xf>
    <xf numFmtId="164" fontId="14" fillId="0" borderId="3" xfId="2" applyNumberFormat="1" applyFont="1" applyFill="1" applyBorder="1" applyAlignment="1">
      <alignment vertical="center"/>
    </xf>
    <xf numFmtId="164" fontId="14" fillId="0" borderId="5" xfId="2" applyNumberFormat="1" applyFont="1" applyFill="1" applyBorder="1" applyAlignment="1">
      <alignment vertical="center"/>
    </xf>
    <xf numFmtId="3" fontId="3" fillId="0" borderId="0" xfId="0" applyNumberFormat="1" applyFont="1" applyFill="1" applyAlignment="1"/>
    <xf numFmtId="0" fontId="27" fillId="0" borderId="0" xfId="0" applyFont="1" applyFill="1" applyAlignment="1">
      <alignment vertical="center"/>
    </xf>
    <xf numFmtId="164" fontId="26" fillId="0" borderId="0" xfId="2" applyNumberFormat="1" applyFont="1" applyFill="1" applyAlignment="1">
      <alignment horizontal="centerContinuous" vertical="center"/>
    </xf>
    <xf numFmtId="3" fontId="26" fillId="0" borderId="0" xfId="1" applyNumberFormat="1" applyFont="1" applyFill="1" applyAlignment="1">
      <alignment vertical="center"/>
    </xf>
    <xf numFmtId="4" fontId="2" fillId="0" borderId="0" xfId="1" applyNumberFormat="1" applyFont="1" applyFill="1" applyAlignment="1">
      <alignment vertical="center"/>
    </xf>
    <xf numFmtId="0" fontId="2" fillId="0" borderId="16" xfId="0" applyFont="1" applyFill="1" applyBorder="1" applyAlignment="1"/>
    <xf numFmtId="3" fontId="2" fillId="0" borderId="0" xfId="0" applyNumberFormat="1" applyFont="1" applyFill="1" applyBorder="1" applyAlignment="1"/>
    <xf numFmtId="0" fontId="14" fillId="0" borderId="6" xfId="1" quotePrefix="1" applyFont="1" applyFill="1" applyBorder="1" applyAlignment="1">
      <alignment horizontal="center" vertical="center"/>
    </xf>
    <xf numFmtId="164" fontId="14" fillId="0" borderId="9" xfId="1" applyNumberFormat="1" applyFont="1" applyFill="1" applyBorder="1" applyAlignment="1">
      <alignment horizontal="right" vertical="center"/>
    </xf>
    <xf numFmtId="164" fontId="21" fillId="0" borderId="6" xfId="1" applyNumberFormat="1" applyFont="1" applyFill="1" applyBorder="1" applyAlignment="1">
      <alignment horizontal="right" vertical="center"/>
    </xf>
    <xf numFmtId="0" fontId="14" fillId="0" borderId="4" xfId="1" applyFont="1" applyFill="1" applyBorder="1" applyAlignment="1">
      <alignment horizontal="center" vertical="center"/>
    </xf>
    <xf numFmtId="4" fontId="22" fillId="0" borderId="0" xfId="0" applyNumberFormat="1" applyFont="1" applyFill="1" applyBorder="1" applyAlignment="1">
      <alignment vertical="center"/>
    </xf>
    <xf numFmtId="164" fontId="21" fillId="0" borderId="0" xfId="0" applyNumberFormat="1" applyFont="1" applyFill="1" applyAlignment="1">
      <alignment horizontal="centerContinuous" vertical="center"/>
    </xf>
    <xf numFmtId="3" fontId="14" fillId="0" borderId="4" xfId="0" applyNumberFormat="1" applyFont="1" applyFill="1" applyBorder="1" applyAlignment="1">
      <alignment horizontal="right" vertical="center"/>
    </xf>
    <xf numFmtId="164" fontId="14" fillId="0" borderId="9" xfId="1" applyNumberFormat="1" applyFont="1" applyFill="1" applyBorder="1" applyAlignment="1">
      <alignment vertical="center"/>
    </xf>
    <xf numFmtId="9" fontId="17" fillId="0" borderId="0" xfId="0" applyNumberFormat="1" applyFont="1" applyFill="1" applyAlignment="1"/>
    <xf numFmtId="170" fontId="3" fillId="0" borderId="0" xfId="4" applyNumberFormat="1" applyFont="1" applyFill="1" applyAlignment="1"/>
    <xf numFmtId="0" fontId="2" fillId="0" borderId="0" xfId="0" applyFont="1" applyFill="1" applyAlignment="1"/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16" fillId="0" borderId="0" xfId="2" applyNumberFormat="1" applyFont="1" applyFill="1" applyAlignment="1">
      <alignment vertical="center"/>
    </xf>
    <xf numFmtId="167" fontId="4" fillId="0" borderId="0" xfId="0" applyNumberFormat="1" applyFont="1" applyFill="1" applyAlignment="1">
      <alignment vertical="center"/>
    </xf>
    <xf numFmtId="167" fontId="3" fillId="0" borderId="0" xfId="0" applyNumberFormat="1" applyFont="1" applyFill="1" applyAlignment="1">
      <alignment vertical="center"/>
    </xf>
    <xf numFmtId="167" fontId="0" fillId="0" borderId="0" xfId="0" applyNumberFormat="1" applyFill="1" applyAlignment="1">
      <alignment vertical="center"/>
    </xf>
    <xf numFmtId="164" fontId="3" fillId="0" borderId="0" xfId="2" quotePrefix="1" applyNumberFormat="1" applyFont="1" applyFill="1" applyAlignment="1">
      <alignment horizontal="right"/>
    </xf>
    <xf numFmtId="0" fontId="3" fillId="0" borderId="0" xfId="3" applyFont="1" applyFill="1" applyAlignment="1">
      <alignment vertical="center"/>
    </xf>
    <xf numFmtId="4" fontId="3" fillId="0" borderId="0" xfId="3" applyNumberFormat="1" applyFont="1" applyFill="1" applyAlignment="1">
      <alignment vertical="center"/>
    </xf>
    <xf numFmtId="0" fontId="2" fillId="0" borderId="0" xfId="3" applyFont="1" applyFill="1" applyAlignment="1">
      <alignment vertical="center"/>
    </xf>
    <xf numFmtId="164" fontId="16" fillId="0" borderId="0" xfId="6" applyNumberFormat="1" applyFont="1" applyFill="1" applyAlignment="1">
      <alignment horizontal="centerContinuous" vertical="center"/>
    </xf>
    <xf numFmtId="0" fontId="3" fillId="0" borderId="0" xfId="3" applyFill="1" applyAlignment="1">
      <alignment vertical="center"/>
    </xf>
    <xf numFmtId="168" fontId="3" fillId="0" borderId="0" xfId="3" applyNumberFormat="1" applyFill="1" applyAlignment="1">
      <alignment vertical="center"/>
    </xf>
    <xf numFmtId="168" fontId="2" fillId="0" borderId="0" xfId="3" applyNumberFormat="1" applyFont="1" applyFill="1" applyAlignment="1">
      <alignment vertical="center"/>
    </xf>
    <xf numFmtId="168" fontId="16" fillId="0" borderId="0" xfId="1" applyNumberFormat="1" applyFont="1" applyFill="1" applyAlignment="1">
      <alignment vertical="center"/>
    </xf>
    <xf numFmtId="165" fontId="16" fillId="0" borderId="0" xfId="3" applyNumberFormat="1" applyFont="1" applyFill="1" applyBorder="1" applyAlignment="1">
      <alignment vertical="center"/>
    </xf>
    <xf numFmtId="168" fontId="2" fillId="3" borderId="0" xfId="3" applyNumberFormat="1" applyFont="1" applyFill="1" applyAlignment="1">
      <alignment vertical="center" wrapText="1"/>
    </xf>
    <xf numFmtId="168" fontId="2" fillId="3" borderId="0" xfId="3" applyNumberFormat="1" applyFont="1" applyFill="1" applyAlignment="1">
      <alignment vertical="center"/>
    </xf>
    <xf numFmtId="0" fontId="2" fillId="3" borderId="0" xfId="3" applyFont="1" applyFill="1" applyAlignment="1">
      <alignment vertical="center"/>
    </xf>
    <xf numFmtId="4" fontId="2" fillId="0" borderId="0" xfId="3" applyNumberFormat="1" applyFont="1" applyFill="1" applyAlignment="1">
      <alignment vertical="center"/>
    </xf>
    <xf numFmtId="4" fontId="3" fillId="0" borderId="0" xfId="3" applyNumberFormat="1" applyFill="1" applyAlignment="1">
      <alignment vertical="center"/>
    </xf>
    <xf numFmtId="0" fontId="19" fillId="0" borderId="0" xfId="3" applyFont="1" applyFill="1" applyBorder="1" applyAlignment="1">
      <alignment vertical="center"/>
    </xf>
    <xf numFmtId="0" fontId="4" fillId="0" borderId="0" xfId="3" applyFont="1" applyFill="1" applyAlignment="1">
      <alignment vertical="center"/>
    </xf>
    <xf numFmtId="0" fontId="27" fillId="0" borderId="0" xfId="3" applyFont="1" applyFill="1" applyAlignment="1">
      <alignment vertical="center"/>
    </xf>
    <xf numFmtId="0" fontId="5" fillId="0" borderId="0" xfId="3" applyFont="1" applyFill="1" applyAlignment="1">
      <alignment vertical="center"/>
    </xf>
    <xf numFmtId="0" fontId="7" fillId="0" borderId="0" xfId="3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21" fillId="0" borderId="0" xfId="3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Continuous" vertical="center"/>
    </xf>
    <xf numFmtId="0" fontId="14" fillId="0" borderId="12" xfId="0" applyFont="1" applyFill="1" applyBorder="1" applyAlignment="1">
      <alignment horizontal="centerContinuous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3" fontId="14" fillId="0" borderId="3" xfId="0" applyNumberFormat="1" applyFont="1" applyFill="1" applyBorder="1" applyAlignment="1">
      <alignment vertical="center"/>
    </xf>
    <xf numFmtId="164" fontId="14" fillId="0" borderId="4" xfId="1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3" fontId="14" fillId="0" borderId="5" xfId="0" applyNumberFormat="1" applyFont="1" applyFill="1" applyBorder="1" applyAlignment="1">
      <alignment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vertical="center"/>
    </xf>
    <xf numFmtId="3" fontId="21" fillId="0" borderId="6" xfId="0" applyNumberFormat="1" applyFont="1" applyFill="1" applyBorder="1" applyAlignment="1">
      <alignment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3" fontId="14" fillId="0" borderId="13" xfId="0" applyNumberFormat="1" applyFont="1" applyFill="1" applyBorder="1" applyAlignment="1">
      <alignment vertical="center"/>
    </xf>
    <xf numFmtId="3" fontId="21" fillId="0" borderId="11" xfId="0" applyNumberFormat="1" applyFont="1" applyFill="1" applyBorder="1" applyAlignment="1">
      <alignment vertical="center"/>
    </xf>
    <xf numFmtId="3" fontId="22" fillId="0" borderId="0" xfId="0" applyNumberFormat="1" applyFont="1" applyFill="1" applyAlignment="1">
      <alignment vertical="center"/>
    </xf>
    <xf numFmtId="0" fontId="14" fillId="0" borderId="8" xfId="0" applyFont="1" applyFill="1" applyBorder="1" applyAlignment="1">
      <alignment horizontal="centerContinuous" vertical="center"/>
    </xf>
    <xf numFmtId="3" fontId="14" fillId="0" borderId="4" xfId="1" applyNumberFormat="1" applyFont="1" applyFill="1" applyBorder="1" applyAlignment="1">
      <alignment horizontal="right" vertical="center"/>
    </xf>
    <xf numFmtId="0" fontId="21" fillId="0" borderId="6" xfId="1" applyFont="1" applyFill="1" applyBorder="1" applyAlignment="1">
      <alignment horizontal="center" vertical="center"/>
    </xf>
    <xf numFmtId="3" fontId="21" fillId="0" borderId="11" xfId="1" applyNumberFormat="1" applyFont="1" applyFill="1" applyBorder="1" applyAlignment="1">
      <alignment horizontal="right" vertical="center"/>
    </xf>
    <xf numFmtId="4" fontId="14" fillId="0" borderId="0" xfId="0" applyNumberFormat="1" applyFont="1" applyFill="1" applyBorder="1" applyAlignment="1">
      <alignment vertical="center"/>
    </xf>
    <xf numFmtId="4" fontId="14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164" fontId="14" fillId="0" borderId="0" xfId="1" applyNumberFormat="1" applyFont="1" applyFill="1" applyAlignment="1">
      <alignment horizontal="right" vertical="center"/>
    </xf>
    <xf numFmtId="164" fontId="21" fillId="0" borderId="0" xfId="1" applyNumberFormat="1" applyFont="1" applyFill="1" applyAlignment="1">
      <alignment horizontal="right" vertical="center"/>
    </xf>
    <xf numFmtId="0" fontId="14" fillId="0" borderId="10" xfId="1" applyFont="1" applyFill="1" applyBorder="1" applyAlignment="1">
      <alignment horizontal="centerContinuous" vertical="center"/>
    </xf>
    <xf numFmtId="0" fontId="14" fillId="0" borderId="2" xfId="1" applyFont="1" applyFill="1" applyBorder="1" applyAlignment="1">
      <alignment horizontal="centerContinuous" vertical="center"/>
    </xf>
    <xf numFmtId="164" fontId="14" fillId="0" borderId="3" xfId="1" applyNumberFormat="1" applyFont="1" applyFill="1" applyBorder="1" applyAlignment="1">
      <alignment horizontal="center" vertical="center"/>
    </xf>
    <xf numFmtId="49" fontId="14" fillId="0" borderId="6" xfId="1" applyNumberFormat="1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horizontal="left" vertical="center"/>
    </xf>
    <xf numFmtId="164" fontId="14" fillId="0" borderId="3" xfId="1" applyNumberFormat="1" applyFont="1" applyFill="1" applyBorder="1" applyAlignment="1">
      <alignment horizontal="right" vertical="center"/>
    </xf>
    <xf numFmtId="0" fontId="14" fillId="0" borderId="4" xfId="1" applyFont="1" applyFill="1" applyBorder="1" applyAlignment="1">
      <alignment horizontal="left" vertical="center"/>
    </xf>
    <xf numFmtId="3" fontId="14" fillId="0" borderId="4" xfId="1" applyNumberFormat="1" applyFont="1" applyFill="1" applyBorder="1" applyAlignment="1">
      <alignment vertical="center"/>
    </xf>
    <xf numFmtId="0" fontId="21" fillId="0" borderId="6" xfId="1" applyFont="1" applyFill="1" applyBorder="1" applyAlignment="1">
      <alignment vertical="center"/>
    </xf>
    <xf numFmtId="0" fontId="14" fillId="0" borderId="0" xfId="1" applyFont="1" applyFill="1" applyAlignment="1">
      <alignment horizontal="center" vertical="center"/>
    </xf>
    <xf numFmtId="3" fontId="14" fillId="0" borderId="0" xfId="1" applyNumberFormat="1" applyFont="1" applyFill="1" applyAlignment="1">
      <alignment vertical="center"/>
    </xf>
    <xf numFmtId="3" fontId="14" fillId="0" borderId="0" xfId="1" applyNumberFormat="1" applyFont="1" applyFill="1" applyAlignment="1">
      <alignment horizontal="right" vertical="center"/>
    </xf>
    <xf numFmtId="0" fontId="14" fillId="0" borderId="1" xfId="1" applyFont="1" applyFill="1" applyBorder="1" applyAlignment="1">
      <alignment horizontal="centerContinuous" vertical="center"/>
    </xf>
    <xf numFmtId="0" fontId="14" fillId="0" borderId="7" xfId="1" applyFont="1" applyFill="1" applyBorder="1" applyAlignment="1">
      <alignment horizontal="center" vertical="center"/>
    </xf>
    <xf numFmtId="169" fontId="22" fillId="0" borderId="0" xfId="1" applyNumberFormat="1" applyFont="1" applyFill="1" applyAlignment="1">
      <alignment vertical="center"/>
    </xf>
    <xf numFmtId="169" fontId="22" fillId="0" borderId="0" xfId="1" applyNumberFormat="1" applyFont="1" applyFill="1" applyAlignment="1">
      <alignment horizontal="right" vertical="center"/>
    </xf>
    <xf numFmtId="164" fontId="21" fillId="0" borderId="0" xfId="1" applyNumberFormat="1" applyFont="1" applyFill="1" applyBorder="1" applyAlignment="1">
      <alignment horizontal="right" vertical="center"/>
    </xf>
    <xf numFmtId="3" fontId="21" fillId="0" borderId="6" xfId="1" applyNumberFormat="1" applyFont="1" applyFill="1" applyBorder="1" applyAlignment="1">
      <alignment horizontal="right" vertical="center"/>
    </xf>
    <xf numFmtId="0" fontId="14" fillId="0" borderId="3" xfId="1" quotePrefix="1" applyFont="1" applyFill="1" applyBorder="1" applyAlignment="1">
      <alignment horizontal="center" vertical="center"/>
    </xf>
    <xf numFmtId="0" fontId="14" fillId="0" borderId="10" xfId="1" applyFont="1" applyFill="1" applyBorder="1" applyAlignment="1">
      <alignment vertical="center"/>
    </xf>
    <xf numFmtId="0" fontId="14" fillId="0" borderId="3" xfId="1" applyFont="1" applyFill="1" applyBorder="1" applyAlignment="1">
      <alignment vertical="center"/>
    </xf>
    <xf numFmtId="0" fontId="14" fillId="0" borderId="9" xfId="1" applyFont="1" applyFill="1" applyBorder="1" applyAlignment="1">
      <alignment vertical="center"/>
    </xf>
    <xf numFmtId="0" fontId="14" fillId="0" borderId="13" xfId="1" applyFont="1" applyFill="1" applyBorder="1" applyAlignment="1">
      <alignment horizontal="left" vertical="center" wrapText="1"/>
    </xf>
    <xf numFmtId="0" fontId="14" fillId="0" borderId="0" xfId="1" applyFont="1" applyFill="1" applyBorder="1" applyAlignment="1">
      <alignment horizontal="left" vertical="center" wrapText="1"/>
    </xf>
    <xf numFmtId="0" fontId="14" fillId="0" borderId="0" xfId="1" applyFont="1" applyFill="1" applyBorder="1" applyAlignment="1">
      <alignment horizontal="left" vertical="center"/>
    </xf>
    <xf numFmtId="0" fontId="14" fillId="0" borderId="1" xfId="1" applyFont="1" applyFill="1" applyBorder="1" applyAlignment="1">
      <alignment vertical="center"/>
    </xf>
    <xf numFmtId="0" fontId="21" fillId="0" borderId="4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vertical="center"/>
    </xf>
    <xf numFmtId="3" fontId="21" fillId="0" borderId="4" xfId="1" applyNumberFormat="1" applyFont="1" applyFill="1" applyBorder="1" applyAlignment="1">
      <alignment vertical="center"/>
    </xf>
    <xf numFmtId="164" fontId="21" fillId="0" borderId="4" xfId="1" applyNumberFormat="1" applyFont="1" applyFill="1" applyBorder="1" applyAlignment="1">
      <alignment horizontal="right" vertical="center"/>
    </xf>
    <xf numFmtId="0" fontId="14" fillId="0" borderId="14" xfId="1" applyFont="1" applyFill="1" applyBorder="1" applyAlignment="1">
      <alignment vertical="center"/>
    </xf>
    <xf numFmtId="3" fontId="14" fillId="0" borderId="15" xfId="1" applyNumberFormat="1" applyFont="1" applyFill="1" applyBorder="1" applyAlignment="1">
      <alignment vertical="center"/>
    </xf>
    <xf numFmtId="164" fontId="14" fillId="0" borderId="5" xfId="1" applyNumberFormat="1" applyFont="1" applyFill="1" applyBorder="1" applyAlignment="1">
      <alignment horizontal="right" vertical="center"/>
    </xf>
    <xf numFmtId="0" fontId="14" fillId="0" borderId="2" xfId="1" applyFont="1" applyFill="1" applyBorder="1" applyAlignment="1">
      <alignment vertical="center"/>
    </xf>
    <xf numFmtId="1" fontId="14" fillId="0" borderId="3" xfId="1" applyNumberFormat="1" applyFont="1" applyFill="1" applyBorder="1" applyAlignment="1">
      <alignment vertical="center"/>
    </xf>
    <xf numFmtId="0" fontId="14" fillId="0" borderId="9" xfId="1" applyFont="1" applyFill="1" applyBorder="1" applyAlignment="1">
      <alignment horizontal="left" vertical="center" wrapText="1"/>
    </xf>
    <xf numFmtId="0" fontId="14" fillId="0" borderId="10" xfId="1" applyFont="1" applyFill="1" applyBorder="1" applyAlignment="1">
      <alignment horizontal="center" vertical="center"/>
    </xf>
    <xf numFmtId="3" fontId="14" fillId="0" borderId="10" xfId="1" applyNumberFormat="1" applyFont="1" applyFill="1" applyBorder="1" applyAlignment="1">
      <alignment vertical="center"/>
    </xf>
    <xf numFmtId="0" fontId="21" fillId="0" borderId="13" xfId="1" applyFont="1" applyFill="1" applyBorder="1" applyAlignment="1">
      <alignment vertical="center"/>
    </xf>
    <xf numFmtId="3" fontId="21" fillId="0" borderId="13" xfId="1" applyNumberFormat="1" applyFont="1" applyFill="1" applyBorder="1" applyAlignment="1">
      <alignment vertical="center"/>
    </xf>
    <xf numFmtId="0" fontId="14" fillId="0" borderId="5" xfId="1" applyFont="1" applyFill="1" applyBorder="1" applyAlignment="1">
      <alignment vertical="center"/>
    </xf>
    <xf numFmtId="0" fontId="14" fillId="0" borderId="7" xfId="1" applyFont="1" applyFill="1" applyBorder="1" applyAlignment="1">
      <alignment vertical="center"/>
    </xf>
    <xf numFmtId="3" fontId="14" fillId="0" borderId="7" xfId="1" applyNumberFormat="1" applyFont="1" applyFill="1" applyBorder="1" applyAlignment="1">
      <alignment vertical="center"/>
    </xf>
    <xf numFmtId="4" fontId="22" fillId="0" borderId="0" xfId="1" applyNumberFormat="1" applyFont="1" applyFill="1" applyAlignment="1">
      <alignment horizontal="right" vertical="center"/>
    </xf>
    <xf numFmtId="0" fontId="21" fillId="0" borderId="0" xfId="1" applyFont="1" applyFill="1" applyAlignment="1">
      <alignment horizontal="right" vertical="center"/>
    </xf>
    <xf numFmtId="0" fontId="14" fillId="0" borderId="0" xfId="1" applyFont="1" applyFill="1" applyAlignment="1">
      <alignment horizontal="right" vertical="center"/>
    </xf>
    <xf numFmtId="0" fontId="21" fillId="0" borderId="0" xfId="1" applyFont="1" applyFill="1" applyBorder="1" applyAlignment="1">
      <alignment horizontal="center" vertical="center"/>
    </xf>
    <xf numFmtId="3" fontId="22" fillId="0" borderId="0" xfId="1" applyNumberFormat="1" applyFont="1" applyFill="1" applyAlignment="1">
      <alignment horizontal="right" vertical="center"/>
    </xf>
    <xf numFmtId="0" fontId="14" fillId="0" borderId="10" xfId="0" applyFont="1" applyFill="1" applyBorder="1" applyAlignment="1">
      <alignment horizontal="centerContinuous" vertical="center" wrapText="1"/>
    </xf>
    <xf numFmtId="0" fontId="14" fillId="0" borderId="2" xfId="0" applyFont="1" applyFill="1" applyBorder="1" applyAlignment="1">
      <alignment horizontal="centerContinuous" vertical="center" wrapText="1"/>
    </xf>
    <xf numFmtId="164" fontId="14" fillId="0" borderId="3" xfId="1" applyNumberFormat="1" applyFont="1" applyFill="1" applyBorder="1" applyAlignment="1">
      <alignment vertical="center"/>
    </xf>
    <xf numFmtId="164" fontId="14" fillId="0" borderId="4" xfId="1" applyNumberFormat="1" applyFont="1" applyFill="1" applyBorder="1" applyAlignment="1">
      <alignment vertical="center"/>
    </xf>
    <xf numFmtId="164" fontId="21" fillId="0" borderId="6" xfId="1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horizontal="centerContinuous" vertical="center"/>
    </xf>
    <xf numFmtId="4" fontId="22" fillId="0" borderId="0" xfId="1" applyNumberFormat="1" applyFont="1" applyFill="1" applyAlignment="1">
      <alignment vertical="center"/>
    </xf>
    <xf numFmtId="168" fontId="22" fillId="0" borderId="0" xfId="0" applyNumberFormat="1" applyFont="1" applyFill="1" applyBorder="1" applyAlignment="1">
      <alignment vertical="center"/>
    </xf>
    <xf numFmtId="3" fontId="21" fillId="0" borderId="0" xfId="0" applyNumberFormat="1" applyFont="1" applyFill="1" applyAlignment="1">
      <alignment vertical="center"/>
    </xf>
    <xf numFmtId="4" fontId="22" fillId="0" borderId="0" xfId="2" applyNumberFormat="1" applyFont="1" applyFill="1" applyAlignment="1">
      <alignment vertical="center"/>
    </xf>
    <xf numFmtId="0" fontId="14" fillId="0" borderId="14" xfId="1" applyFont="1" applyFill="1" applyBorder="1" applyAlignment="1">
      <alignment horizontal="center" vertical="center"/>
    </xf>
    <xf numFmtId="3" fontId="21" fillId="0" borderId="6" xfId="1" quotePrefix="1" applyNumberFormat="1" applyFont="1" applyFill="1" applyBorder="1" applyAlignment="1">
      <alignment vertical="center"/>
    </xf>
    <xf numFmtId="4" fontId="22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horizontal="centerContinuous" vertical="center"/>
    </xf>
    <xf numFmtId="0" fontId="14" fillId="0" borderId="4" xfId="0" quotePrefix="1" applyFont="1" applyFill="1" applyBorder="1" applyAlignment="1">
      <alignment horizontal="center" vertical="center"/>
    </xf>
    <xf numFmtId="164" fontId="21" fillId="0" borderId="4" xfId="1" applyNumberFormat="1" applyFont="1" applyFill="1" applyBorder="1" applyAlignment="1">
      <alignment vertical="center"/>
    </xf>
    <xf numFmtId="3" fontId="14" fillId="0" borderId="9" xfId="1" applyNumberFormat="1" applyFont="1" applyFill="1" applyBorder="1" applyAlignment="1">
      <alignment vertical="center"/>
    </xf>
    <xf numFmtId="3" fontId="14" fillId="0" borderId="2" xfId="1" applyNumberFormat="1" applyFont="1" applyFill="1" applyBorder="1" applyAlignment="1">
      <alignment vertical="center"/>
    </xf>
    <xf numFmtId="164" fontId="21" fillId="0" borderId="3" xfId="1" applyNumberFormat="1" applyFont="1" applyFill="1" applyBorder="1" applyAlignment="1">
      <alignment vertical="center"/>
    </xf>
    <xf numFmtId="164" fontId="14" fillId="0" borderId="5" xfId="1" applyNumberFormat="1" applyFont="1" applyFill="1" applyBorder="1" applyAlignment="1">
      <alignment vertical="center"/>
    </xf>
    <xf numFmtId="10" fontId="14" fillId="0" borderId="5" xfId="1" applyNumberFormat="1" applyFont="1" applyFill="1" applyBorder="1" applyAlignment="1">
      <alignment vertical="center"/>
    </xf>
    <xf numFmtId="10" fontId="14" fillId="0" borderId="15" xfId="1" applyNumberFormat="1" applyFont="1" applyFill="1" applyBorder="1" applyAlignment="1">
      <alignment vertical="center"/>
    </xf>
    <xf numFmtId="167" fontId="22" fillId="0" borderId="0" xfId="0" applyNumberFormat="1" applyFont="1" applyFill="1" applyAlignment="1">
      <alignment vertical="center"/>
    </xf>
    <xf numFmtId="0" fontId="21" fillId="0" borderId="4" xfId="1" applyFont="1" applyFill="1" applyBorder="1" applyAlignment="1">
      <alignment vertical="center"/>
    </xf>
    <xf numFmtId="171" fontId="22" fillId="0" borderId="0" xfId="4" applyNumberFormat="1" applyFont="1" applyFill="1" applyAlignment="1">
      <alignment vertical="center"/>
    </xf>
    <xf numFmtId="3" fontId="21" fillId="0" borderId="0" xfId="1" applyNumberFormat="1" applyFont="1" applyFill="1" applyBorder="1" applyAlignment="1">
      <alignment vertical="center"/>
    </xf>
    <xf numFmtId="0" fontId="14" fillId="0" borderId="0" xfId="1" applyFont="1" applyFill="1" applyBorder="1" applyAlignment="1">
      <alignment horizontal="right" vertical="center"/>
    </xf>
    <xf numFmtId="0" fontId="14" fillId="0" borderId="0" xfId="1" applyFont="1" applyFill="1" applyAlignment="1">
      <alignment horizontal="centerContinuous" vertical="center"/>
    </xf>
    <xf numFmtId="0" fontId="14" fillId="0" borderId="0" xfId="1" applyFont="1" applyFill="1" applyBorder="1" applyAlignment="1">
      <alignment horizontal="centerContinuous" vertical="center"/>
    </xf>
    <xf numFmtId="3" fontId="14" fillId="0" borderId="0" xfId="1" applyNumberFormat="1" applyFont="1" applyFill="1" applyBorder="1" applyAlignment="1">
      <alignment vertical="center"/>
    </xf>
    <xf numFmtId="164" fontId="14" fillId="0" borderId="15" xfId="1" applyNumberFormat="1" applyFont="1" applyFill="1" applyBorder="1" applyAlignment="1">
      <alignment vertical="center"/>
    </xf>
    <xf numFmtId="0" fontId="29" fillId="0" borderId="3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Continuous" vertical="center"/>
    </xf>
    <xf numFmtId="0" fontId="29" fillId="0" borderId="12" xfId="0" applyFont="1" applyFill="1" applyBorder="1" applyAlignment="1">
      <alignment horizontal="centerContinuous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49" fontId="14" fillId="0" borderId="6" xfId="1" quotePrefix="1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/>
    </xf>
    <xf numFmtId="3" fontId="30" fillId="0" borderId="3" xfId="1" applyNumberFormat="1" applyFont="1" applyFill="1" applyBorder="1" applyAlignment="1">
      <alignment vertical="center"/>
    </xf>
    <xf numFmtId="0" fontId="29" fillId="0" borderId="4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25" fillId="0" borderId="6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29" fillId="0" borderId="5" xfId="1" applyFont="1" applyFill="1" applyBorder="1" applyAlignment="1">
      <alignment horizontal="center" vertical="center"/>
    </xf>
    <xf numFmtId="3" fontId="29" fillId="0" borderId="4" xfId="1" applyNumberFormat="1" applyFont="1" applyFill="1" applyBorder="1" applyAlignment="1">
      <alignment vertical="center"/>
    </xf>
    <xf numFmtId="3" fontId="25" fillId="0" borderId="6" xfId="1" applyNumberFormat="1" applyFont="1" applyFill="1" applyBorder="1" applyAlignment="1">
      <alignment vertical="center"/>
    </xf>
    <xf numFmtId="3" fontId="30" fillId="0" borderId="4" xfId="1" applyNumberFormat="1" applyFont="1" applyFill="1" applyBorder="1" applyAlignment="1">
      <alignment vertical="center"/>
    </xf>
    <xf numFmtId="0" fontId="29" fillId="0" borderId="0" xfId="1" applyFont="1" applyFill="1" applyBorder="1" applyAlignment="1">
      <alignment horizontal="centerContinuous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Continuous" vertical="center"/>
    </xf>
    <xf numFmtId="0" fontId="21" fillId="0" borderId="2" xfId="0" applyFont="1" applyFill="1" applyBorder="1" applyAlignment="1">
      <alignment horizontal="centerContinuous" vertical="center"/>
    </xf>
    <xf numFmtId="0" fontId="14" fillId="0" borderId="10" xfId="0" applyFont="1" applyFill="1" applyBorder="1" applyAlignment="1">
      <alignment horizontal="left" vertical="center"/>
    </xf>
    <xf numFmtId="3" fontId="14" fillId="0" borderId="10" xfId="0" applyNumberFormat="1" applyFont="1" applyFill="1" applyBorder="1" applyAlignment="1">
      <alignment vertical="center"/>
    </xf>
    <xf numFmtId="0" fontId="14" fillId="0" borderId="7" xfId="0" applyFont="1" applyFill="1" applyBorder="1" applyAlignment="1">
      <alignment horizontal="left" vertical="center"/>
    </xf>
    <xf numFmtId="3" fontId="14" fillId="0" borderId="7" xfId="0" applyNumberFormat="1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Continuous" vertical="center"/>
    </xf>
    <xf numFmtId="164" fontId="21" fillId="0" borderId="10" xfId="0" applyNumberFormat="1" applyFont="1" applyFill="1" applyBorder="1" applyAlignment="1">
      <alignment horizontal="centerContinuous" vertical="center"/>
    </xf>
    <xf numFmtId="164" fontId="21" fillId="0" borderId="2" xfId="0" applyNumberFormat="1" applyFont="1" applyFill="1" applyBorder="1" applyAlignment="1">
      <alignment horizontal="centerContinuous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Continuous" vertical="center"/>
    </xf>
    <xf numFmtId="164" fontId="21" fillId="0" borderId="7" xfId="0" applyNumberFormat="1" applyFont="1" applyFill="1" applyBorder="1" applyAlignment="1">
      <alignment horizontal="centerContinuous" vertical="center"/>
    </xf>
    <xf numFmtId="164" fontId="21" fillId="0" borderId="15" xfId="0" applyNumberFormat="1" applyFont="1" applyFill="1" applyBorder="1" applyAlignment="1">
      <alignment horizontal="centerContinuous" vertical="center"/>
    </xf>
    <xf numFmtId="0" fontId="21" fillId="0" borderId="13" xfId="0" applyFont="1" applyFill="1" applyBorder="1" applyAlignment="1">
      <alignment horizontal="center" vertical="center"/>
    </xf>
    <xf numFmtId="0" fontId="14" fillId="0" borderId="11" xfId="1" quotePrefix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164" fontId="14" fillId="0" borderId="10" xfId="0" applyNumberFormat="1" applyFont="1" applyFill="1" applyBorder="1" applyAlignment="1">
      <alignment vertical="center"/>
    </xf>
    <xf numFmtId="164" fontId="14" fillId="0" borderId="3" xfId="0" applyNumberFormat="1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164" fontId="14" fillId="0" borderId="7" xfId="0" applyNumberFormat="1" applyFont="1" applyFill="1" applyBorder="1" applyAlignment="1">
      <alignment vertical="center"/>
    </xf>
    <xf numFmtId="164" fontId="14" fillId="0" borderId="5" xfId="0" applyNumberFormat="1" applyFont="1" applyFill="1" applyBorder="1" applyAlignment="1">
      <alignment vertical="center"/>
    </xf>
    <xf numFmtId="0" fontId="21" fillId="0" borderId="6" xfId="0" applyFont="1" applyFill="1" applyBorder="1" applyAlignment="1">
      <alignment vertical="center"/>
    </xf>
    <xf numFmtId="3" fontId="21" fillId="0" borderId="8" xfId="0" applyNumberFormat="1" applyFont="1" applyFill="1" applyBorder="1" applyAlignment="1">
      <alignment vertical="center"/>
    </xf>
    <xf numFmtId="164" fontId="21" fillId="0" borderId="11" xfId="0" applyNumberFormat="1" applyFont="1" applyFill="1" applyBorder="1" applyAlignment="1">
      <alignment vertical="center"/>
    </xf>
    <xf numFmtId="164" fontId="21" fillId="0" borderId="6" xfId="0" applyNumberFormat="1" applyFont="1" applyFill="1" applyBorder="1" applyAlignment="1">
      <alignment vertical="center"/>
    </xf>
    <xf numFmtId="164" fontId="14" fillId="0" borderId="0" xfId="0" applyNumberFormat="1" applyFont="1" applyFill="1" applyAlignment="1">
      <alignment vertical="center"/>
    </xf>
    <xf numFmtId="0" fontId="21" fillId="0" borderId="7" xfId="0" applyFont="1" applyFill="1" applyBorder="1" applyAlignment="1">
      <alignment horizontal="center" vertical="center"/>
    </xf>
    <xf numFmtId="164" fontId="14" fillId="0" borderId="13" xfId="0" applyNumberFormat="1" applyFont="1" applyFill="1" applyBorder="1" applyAlignment="1">
      <alignment vertical="center"/>
    </xf>
    <xf numFmtId="164" fontId="14" fillId="0" borderId="4" xfId="0" applyNumberFormat="1" applyFont="1" applyFill="1" applyBorder="1" applyAlignment="1">
      <alignment vertical="center"/>
    </xf>
    <xf numFmtId="164" fontId="14" fillId="0" borderId="13" xfId="0" applyNumberFormat="1" applyFont="1" applyFill="1" applyBorder="1" applyAlignment="1">
      <alignment horizontal="right" vertical="center"/>
    </xf>
    <xf numFmtId="164" fontId="14" fillId="0" borderId="0" xfId="0" applyNumberFormat="1" applyFont="1" applyFill="1" applyBorder="1" applyAlignment="1">
      <alignment vertical="center"/>
    </xf>
    <xf numFmtId="0" fontId="31" fillId="0" borderId="3" xfId="0" applyFont="1" applyFill="1" applyBorder="1" applyAlignment="1">
      <alignment vertical="center"/>
    </xf>
    <xf numFmtId="0" fontId="32" fillId="0" borderId="1" xfId="0" applyFont="1" applyFill="1" applyBorder="1" applyAlignment="1">
      <alignment horizontal="centerContinuous" vertical="center"/>
    </xf>
    <xf numFmtId="164" fontId="32" fillId="0" borderId="10" xfId="0" applyNumberFormat="1" applyFont="1" applyFill="1" applyBorder="1" applyAlignment="1">
      <alignment horizontal="centerContinuous" vertical="center"/>
    </xf>
    <xf numFmtId="164" fontId="32" fillId="0" borderId="2" xfId="0" applyNumberFormat="1" applyFont="1" applyFill="1" applyBorder="1" applyAlignment="1">
      <alignment horizontal="centerContinuous" vertical="center"/>
    </xf>
    <xf numFmtId="0" fontId="32" fillId="0" borderId="4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Continuous" vertical="center"/>
    </xf>
    <xf numFmtId="164" fontId="32" fillId="0" borderId="7" xfId="0" applyNumberFormat="1" applyFont="1" applyFill="1" applyBorder="1" applyAlignment="1">
      <alignment horizontal="centerContinuous" vertical="center"/>
    </xf>
    <xf numFmtId="164" fontId="32" fillId="0" borderId="15" xfId="0" applyNumberFormat="1" applyFont="1" applyFill="1" applyBorder="1" applyAlignment="1">
      <alignment horizontal="centerContinuous" vertical="center"/>
    </xf>
    <xf numFmtId="0" fontId="32" fillId="0" borderId="5" xfId="0" applyFont="1" applyFill="1" applyBorder="1" applyAlignment="1">
      <alignment horizontal="center" vertical="center"/>
    </xf>
    <xf numFmtId="164" fontId="33" fillId="0" borderId="0" xfId="2" applyNumberFormat="1" applyFont="1" applyFill="1" applyAlignment="1">
      <alignment horizontal="centerContinuous" vertical="center"/>
    </xf>
    <xf numFmtId="3" fontId="33" fillId="0" borderId="0" xfId="1" applyNumberFormat="1" applyFont="1" applyFill="1" applyAlignment="1">
      <alignment vertical="center"/>
    </xf>
    <xf numFmtId="0" fontId="29" fillId="0" borderId="3" xfId="0" applyNumberFormat="1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centerContinuous" vertical="center"/>
    </xf>
    <xf numFmtId="0" fontId="29" fillId="0" borderId="2" xfId="0" applyNumberFormat="1" applyFont="1" applyFill="1" applyBorder="1" applyAlignment="1">
      <alignment horizontal="centerContinuous" vertical="center"/>
    </xf>
    <xf numFmtId="0" fontId="29" fillId="0" borderId="2" xfId="0" applyNumberFormat="1" applyFont="1" applyFill="1" applyBorder="1" applyAlignment="1">
      <alignment horizontal="center" vertical="center"/>
    </xf>
    <xf numFmtId="0" fontId="29" fillId="0" borderId="5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29" fillId="0" borderId="3" xfId="1" applyFont="1" applyFill="1" applyBorder="1" applyAlignment="1">
      <alignment horizontal="left" vertical="center"/>
    </xf>
    <xf numFmtId="164" fontId="30" fillId="0" borderId="4" xfId="1" applyNumberFormat="1" applyFont="1" applyFill="1" applyBorder="1" applyAlignment="1">
      <alignment horizontal="right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29" fillId="0" borderId="4" xfId="1" applyFont="1" applyFill="1" applyBorder="1" applyAlignment="1">
      <alignment horizontal="left" vertical="center"/>
    </xf>
    <xf numFmtId="0" fontId="21" fillId="0" borderId="6" xfId="0" applyNumberFormat="1" applyFont="1" applyFill="1" applyBorder="1" applyAlignment="1">
      <alignment horizontal="center" vertical="center"/>
    </xf>
    <xf numFmtId="0" fontId="19" fillId="0" borderId="6" xfId="1" applyFont="1" applyFill="1" applyBorder="1" applyAlignment="1">
      <alignment vertical="center"/>
    </xf>
    <xf numFmtId="164" fontId="25" fillId="0" borderId="6" xfId="1" applyNumberFormat="1" applyFont="1" applyFill="1" applyBorder="1" applyAlignment="1">
      <alignment horizontal="right" vertical="center"/>
    </xf>
    <xf numFmtId="0" fontId="29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vertical="center"/>
    </xf>
    <xf numFmtId="0" fontId="29" fillId="0" borderId="5" xfId="0" applyNumberFormat="1" applyFont="1" applyFill="1" applyBorder="1" applyAlignment="1">
      <alignment vertical="center"/>
    </xf>
    <xf numFmtId="0" fontId="14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Border="1" applyAlignment="1">
      <alignment vertical="center"/>
    </xf>
    <xf numFmtId="0" fontId="29" fillId="0" borderId="1" xfId="0" applyNumberFormat="1" applyFont="1" applyFill="1" applyBorder="1" applyAlignment="1">
      <alignment horizontal="center" vertical="center"/>
    </xf>
    <xf numFmtId="0" fontId="29" fillId="0" borderId="14" xfId="0" applyNumberFormat="1" applyFont="1" applyFill="1" applyBorder="1" applyAlignment="1">
      <alignment vertical="center"/>
    </xf>
    <xf numFmtId="3" fontId="14" fillId="0" borderId="13" xfId="0" applyNumberFormat="1" applyFont="1" applyFill="1" applyBorder="1" applyAlignment="1">
      <alignment horizontal="right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Alignment="1">
      <alignment vertical="center"/>
    </xf>
    <xf numFmtId="0" fontId="14" fillId="0" borderId="0" xfId="0" applyNumberFormat="1" applyFont="1" applyFill="1" applyAlignment="1">
      <alignment vertical="center"/>
    </xf>
    <xf numFmtId="0" fontId="29" fillId="0" borderId="0" xfId="0" applyNumberFormat="1" applyFont="1" applyFill="1" applyAlignment="1">
      <alignment horizontal="centerContinuous" vertical="center"/>
    </xf>
    <xf numFmtId="0" fontId="14" fillId="0" borderId="0" xfId="0" applyNumberFormat="1" applyFont="1" applyFill="1" applyAlignment="1">
      <alignment horizontal="centerContinuous" vertical="center"/>
    </xf>
    <xf numFmtId="0" fontId="14" fillId="0" borderId="0" xfId="0" applyNumberFormat="1" applyFont="1" applyFill="1" applyAlignment="1">
      <alignment horizontal="right" vertical="center"/>
    </xf>
    <xf numFmtId="0" fontId="21" fillId="0" borderId="0" xfId="3" applyFont="1" applyFill="1" applyAlignment="1">
      <alignment horizontal="centerContinuous" vertical="center"/>
    </xf>
    <xf numFmtId="0" fontId="14" fillId="0" borderId="3" xfId="3" applyFont="1" applyFill="1" applyBorder="1" applyAlignment="1">
      <alignment horizontal="center" vertical="center"/>
    </xf>
    <xf numFmtId="0" fontId="14" fillId="0" borderId="1" xfId="3" applyFont="1" applyFill="1" applyBorder="1" applyAlignment="1">
      <alignment horizontal="center" vertical="center"/>
    </xf>
    <xf numFmtId="0" fontId="14" fillId="0" borderId="5" xfId="3" applyFont="1" applyFill="1" applyBorder="1" applyAlignment="1">
      <alignment horizontal="center" vertical="center"/>
    </xf>
    <xf numFmtId="0" fontId="14" fillId="0" borderId="14" xfId="3" applyFont="1" applyFill="1" applyBorder="1" applyAlignment="1">
      <alignment horizontal="center" vertical="center"/>
    </xf>
    <xf numFmtId="0" fontId="14" fillId="0" borderId="1" xfId="3" applyFont="1" applyFill="1" applyBorder="1" applyAlignment="1">
      <alignment horizontal="left" vertical="center"/>
    </xf>
    <xf numFmtId="3" fontId="14" fillId="0" borderId="3" xfId="3" applyNumberFormat="1" applyFont="1" applyFill="1" applyBorder="1" applyAlignment="1">
      <alignment vertical="center"/>
    </xf>
    <xf numFmtId="164" fontId="14" fillId="0" borderId="10" xfId="3" applyNumberFormat="1" applyFont="1" applyFill="1" applyBorder="1" applyAlignment="1">
      <alignment vertical="center"/>
    </xf>
    <xf numFmtId="165" fontId="14" fillId="0" borderId="4" xfId="3" applyNumberFormat="1" applyFont="1" applyFill="1" applyBorder="1" applyAlignment="1">
      <alignment horizontal="right" vertical="center"/>
    </xf>
    <xf numFmtId="0" fontId="14" fillId="0" borderId="4" xfId="3" applyFont="1" applyFill="1" applyBorder="1" applyAlignment="1">
      <alignment horizontal="center" vertical="center"/>
    </xf>
    <xf numFmtId="0" fontId="14" fillId="0" borderId="0" xfId="3" applyFont="1" applyFill="1" applyBorder="1" applyAlignment="1">
      <alignment horizontal="left" vertical="center"/>
    </xf>
    <xf numFmtId="3" fontId="14" fillId="0" borderId="5" xfId="3" applyNumberFormat="1" applyFont="1" applyFill="1" applyBorder="1" applyAlignment="1">
      <alignment vertical="center"/>
    </xf>
    <xf numFmtId="164" fontId="14" fillId="0" borderId="7" xfId="3" applyNumberFormat="1" applyFont="1" applyFill="1" applyBorder="1" applyAlignment="1">
      <alignment vertical="center"/>
    </xf>
    <xf numFmtId="0" fontId="21" fillId="0" borderId="6" xfId="3" applyFont="1" applyFill="1" applyBorder="1" applyAlignment="1">
      <alignment horizontal="center" vertical="center"/>
    </xf>
    <xf numFmtId="0" fontId="21" fillId="0" borderId="8" xfId="3" applyFont="1" applyFill="1" applyBorder="1" applyAlignment="1">
      <alignment vertical="center"/>
    </xf>
    <xf numFmtId="3" fontId="21" fillId="0" borderId="6" xfId="3" applyNumberFormat="1" applyFont="1" applyFill="1" applyBorder="1" applyAlignment="1">
      <alignment vertical="center"/>
    </xf>
    <xf numFmtId="164" fontId="21" fillId="0" borderId="11" xfId="3" applyNumberFormat="1" applyFont="1" applyFill="1" applyBorder="1" applyAlignment="1">
      <alignment vertical="center"/>
    </xf>
    <xf numFmtId="165" fontId="21" fillId="0" borderId="6" xfId="3" applyNumberFormat="1" applyFont="1" applyFill="1" applyBorder="1" applyAlignment="1">
      <alignment horizontal="right" vertical="center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Fill="1" applyAlignment="1">
      <alignment vertical="center"/>
    </xf>
    <xf numFmtId="0" fontId="14" fillId="0" borderId="11" xfId="3" applyFont="1" applyFill="1" applyBorder="1" applyAlignment="1">
      <alignment horizontal="centerContinuous" vertical="center" wrapText="1"/>
    </xf>
    <xf numFmtId="0" fontId="14" fillId="0" borderId="12" xfId="3" applyFont="1" applyFill="1" applyBorder="1" applyAlignment="1">
      <alignment horizontal="centerContinuous" vertical="center"/>
    </xf>
    <xf numFmtId="3" fontId="14" fillId="0" borderId="13" xfId="3" applyNumberFormat="1" applyFont="1" applyFill="1" applyBorder="1" applyAlignment="1">
      <alignment vertical="center"/>
    </xf>
    <xf numFmtId="164" fontId="14" fillId="0" borderId="9" xfId="3" applyNumberFormat="1" applyFont="1" applyFill="1" applyBorder="1" applyAlignment="1">
      <alignment horizontal="right" vertical="center"/>
    </xf>
    <xf numFmtId="164" fontId="21" fillId="0" borderId="6" xfId="3" applyNumberFormat="1" applyFont="1" applyFill="1" applyBorder="1" applyAlignment="1">
      <alignment horizontal="right" vertical="center"/>
    </xf>
    <xf numFmtId="3" fontId="14" fillId="0" borderId="13" xfId="3" applyNumberFormat="1" applyFont="1" applyFill="1" applyBorder="1" applyAlignment="1">
      <alignment horizontal="right" vertical="center"/>
    </xf>
    <xf numFmtId="3" fontId="21" fillId="0" borderId="11" xfId="3" applyNumberFormat="1" applyFont="1" applyFill="1" applyBorder="1" applyAlignment="1">
      <alignment vertical="center"/>
    </xf>
    <xf numFmtId="164" fontId="21" fillId="0" borderId="12" xfId="3" applyNumberFormat="1" applyFont="1" applyFill="1" applyBorder="1" applyAlignment="1">
      <alignment horizontal="right" vertical="center"/>
    </xf>
    <xf numFmtId="164" fontId="14" fillId="0" borderId="13" xfId="3" applyNumberFormat="1" applyFont="1" applyFill="1" applyBorder="1" applyAlignment="1">
      <alignment vertical="center"/>
    </xf>
    <xf numFmtId="4" fontId="14" fillId="0" borderId="6" xfId="1" quotePrefix="1" applyNumberFormat="1" applyFont="1" applyFill="1" applyBorder="1" applyAlignment="1">
      <alignment horizontal="center" vertical="center"/>
    </xf>
    <xf numFmtId="3" fontId="14" fillId="0" borderId="4" xfId="3" applyNumberFormat="1" applyFont="1" applyFill="1" applyBorder="1" applyAlignment="1">
      <alignment vertical="center"/>
    </xf>
    <xf numFmtId="164" fontId="14" fillId="0" borderId="9" xfId="3" applyNumberFormat="1" applyFont="1" applyFill="1" applyBorder="1" applyAlignment="1">
      <alignment vertical="center"/>
    </xf>
    <xf numFmtId="164" fontId="21" fillId="0" borderId="6" xfId="3" applyNumberFormat="1" applyFont="1" applyFill="1" applyBorder="1" applyAlignment="1">
      <alignment vertical="center"/>
    </xf>
    <xf numFmtId="0" fontId="14" fillId="0" borderId="12" xfId="1" quotePrefix="1" applyFont="1" applyFill="1" applyBorder="1" applyAlignment="1">
      <alignment horizontal="center" vertical="center"/>
    </xf>
    <xf numFmtId="164" fontId="14" fillId="0" borderId="4" xfId="3" applyNumberFormat="1" applyFont="1" applyFill="1" applyBorder="1" applyAlignment="1">
      <alignment vertical="center"/>
    </xf>
    <xf numFmtId="164" fontId="14" fillId="0" borderId="0" xfId="3" applyNumberFormat="1" applyFont="1" applyFill="1" applyBorder="1" applyAlignment="1">
      <alignment vertical="center"/>
    </xf>
    <xf numFmtId="164" fontId="14" fillId="0" borderId="4" xfId="3" applyNumberFormat="1" applyFont="1" applyFill="1" applyBorder="1" applyAlignment="1">
      <alignment horizontal="right" vertical="center"/>
    </xf>
    <xf numFmtId="3" fontId="14" fillId="0" borderId="4" xfId="3" applyNumberFormat="1" applyFont="1" applyFill="1" applyBorder="1" applyAlignment="1">
      <alignment horizontal="right" vertical="center"/>
    </xf>
    <xf numFmtId="164" fontId="14" fillId="0" borderId="0" xfId="3" applyNumberFormat="1" applyFont="1" applyFill="1" applyBorder="1" applyAlignment="1">
      <alignment horizontal="right" vertical="center"/>
    </xf>
    <xf numFmtId="0" fontId="14" fillId="0" borderId="18" xfId="3" applyFont="1" applyFill="1" applyBorder="1" applyAlignment="1">
      <alignment vertical="center"/>
    </xf>
    <xf numFmtId="164" fontId="21" fillId="0" borderId="12" xfId="3" applyNumberFormat="1" applyFont="1" applyFill="1" applyBorder="1" applyAlignment="1">
      <alignment vertical="center"/>
    </xf>
    <xf numFmtId="164" fontId="14" fillId="0" borderId="3" xfId="3" applyNumberFormat="1" applyFont="1" applyFill="1" applyBorder="1" applyAlignment="1">
      <alignment vertical="center"/>
    </xf>
    <xf numFmtId="164" fontId="14" fillId="0" borderId="5" xfId="3" applyNumberFormat="1" applyFont="1" applyFill="1" applyBorder="1" applyAlignment="1">
      <alignment vertical="center"/>
    </xf>
    <xf numFmtId="3" fontId="21" fillId="0" borderId="5" xfId="3" applyNumberFormat="1" applyFont="1" applyFill="1" applyBorder="1" applyAlignment="1">
      <alignment vertical="center"/>
    </xf>
    <xf numFmtId="164" fontId="21" fillId="0" borderId="5" xfId="6" applyNumberFormat="1" applyFont="1" applyFill="1" applyBorder="1" applyAlignment="1">
      <alignment vertical="center"/>
    </xf>
    <xf numFmtId="3" fontId="14" fillId="0" borderId="0" xfId="3" applyNumberFormat="1" applyFont="1" applyFill="1" applyAlignment="1">
      <alignment vertical="center"/>
    </xf>
    <xf numFmtId="4" fontId="14" fillId="0" borderId="0" xfId="3" applyNumberFormat="1" applyFont="1" applyFill="1" applyAlignment="1">
      <alignment vertical="center"/>
    </xf>
    <xf numFmtId="9" fontId="14" fillId="0" borderId="0" xfId="3" applyNumberFormat="1" applyFont="1" applyFill="1" applyAlignment="1">
      <alignment vertical="center"/>
    </xf>
    <xf numFmtId="164" fontId="14" fillId="0" borderId="0" xfId="6" applyNumberFormat="1" applyFont="1" applyFill="1" applyAlignment="1">
      <alignment vertical="center"/>
    </xf>
    <xf numFmtId="164" fontId="14" fillId="0" borderId="0" xfId="3" applyNumberFormat="1" applyFont="1" applyFill="1" applyAlignment="1">
      <alignment vertical="center"/>
    </xf>
    <xf numFmtId="0" fontId="19" fillId="0" borderId="0" xfId="3" applyFont="1" applyFill="1" applyAlignment="1">
      <alignment horizontal="center" vertical="center"/>
    </xf>
    <xf numFmtId="0" fontId="25" fillId="0" borderId="0" xfId="3" applyFont="1" applyFill="1" applyAlignment="1">
      <alignment horizontal="centerContinuous" vertical="center"/>
    </xf>
    <xf numFmtId="164" fontId="25" fillId="0" borderId="0" xfId="3" applyNumberFormat="1" applyFont="1" applyFill="1" applyAlignment="1">
      <alignment horizontal="centerContinuous" vertical="center"/>
    </xf>
    <xf numFmtId="0" fontId="29" fillId="0" borderId="3" xfId="3" applyFont="1" applyFill="1" applyBorder="1" applyAlignment="1">
      <alignment horizontal="center" vertical="center"/>
    </xf>
    <xf numFmtId="0" fontId="29" fillId="0" borderId="1" xfId="3" applyFont="1" applyFill="1" applyBorder="1" applyAlignment="1">
      <alignment horizontal="center" vertical="center"/>
    </xf>
    <xf numFmtId="0" fontId="29" fillId="0" borderId="5" xfId="3" applyFont="1" applyFill="1" applyBorder="1" applyAlignment="1">
      <alignment horizontal="center" vertical="center"/>
    </xf>
    <xf numFmtId="0" fontId="29" fillId="0" borderId="14" xfId="3" applyFont="1" applyFill="1" applyBorder="1" applyAlignment="1">
      <alignment horizontal="center" vertical="center"/>
    </xf>
    <xf numFmtId="49" fontId="14" fillId="0" borderId="5" xfId="1" applyNumberFormat="1" applyFont="1" applyFill="1" applyBorder="1" applyAlignment="1">
      <alignment horizontal="center" vertical="center"/>
    </xf>
    <xf numFmtId="0" fontId="29" fillId="0" borderId="1" xfId="3" applyFont="1" applyFill="1" applyBorder="1" applyAlignment="1">
      <alignment horizontal="left" vertical="center"/>
    </xf>
    <xf numFmtId="0" fontId="29" fillId="0" borderId="0" xfId="3" applyFont="1" applyFill="1" applyBorder="1" applyAlignment="1">
      <alignment horizontal="left" vertical="center"/>
    </xf>
    <xf numFmtId="0" fontId="19" fillId="0" borderId="8" xfId="3" applyFont="1" applyFill="1" applyBorder="1" applyAlignment="1">
      <alignment vertical="center"/>
    </xf>
    <xf numFmtId="164" fontId="22" fillId="0" borderId="0" xfId="3" applyNumberFormat="1" applyFont="1" applyFill="1" applyAlignment="1">
      <alignment vertical="center"/>
    </xf>
    <xf numFmtId="165" fontId="22" fillId="0" borderId="0" xfId="3" applyNumberFormat="1" applyFont="1" applyFill="1" applyAlignment="1">
      <alignment vertical="center"/>
    </xf>
    <xf numFmtId="164" fontId="14" fillId="0" borderId="13" xfId="3" applyNumberFormat="1" applyFont="1" applyFill="1" applyBorder="1" applyAlignment="1">
      <alignment horizontal="right" vertical="center"/>
    </xf>
    <xf numFmtId="0" fontId="19" fillId="0" borderId="0" xfId="3" applyFont="1" applyFill="1" applyAlignment="1">
      <alignment horizontal="centerContinuous" vertical="center"/>
    </xf>
    <xf numFmtId="164" fontId="19" fillId="0" borderId="0" xfId="3" applyNumberFormat="1" applyFont="1" applyFill="1" applyAlignment="1">
      <alignment horizontal="centerContinuous" vertical="center"/>
    </xf>
    <xf numFmtId="0" fontId="14" fillId="0" borderId="0" xfId="3" applyFont="1" applyFill="1" applyBorder="1" applyAlignment="1">
      <alignment vertical="center"/>
    </xf>
    <xf numFmtId="43" fontId="14" fillId="0" borderId="0" xfId="7" applyFont="1" applyFill="1" applyBorder="1" applyAlignment="1">
      <alignment vertical="center"/>
    </xf>
    <xf numFmtId="0" fontId="19" fillId="0" borderId="0" xfId="3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horizontal="center" vertical="center"/>
    </xf>
    <xf numFmtId="43" fontId="14" fillId="0" borderId="0" xfId="7" applyFont="1" applyFill="1" applyAlignment="1">
      <alignment vertical="center"/>
    </xf>
    <xf numFmtId="0" fontId="21" fillId="0" borderId="0" xfId="3" applyFont="1" applyFill="1" applyAlignment="1">
      <alignment vertical="center"/>
    </xf>
    <xf numFmtId="43" fontId="21" fillId="0" borderId="0" xfId="7" applyFont="1" applyFill="1" applyAlignment="1">
      <alignment vertical="center"/>
    </xf>
    <xf numFmtId="165" fontId="22" fillId="0" borderId="0" xfId="3" applyNumberFormat="1" applyFont="1" applyFill="1" applyBorder="1" applyAlignment="1">
      <alignment vertical="center"/>
    </xf>
    <xf numFmtId="0" fontId="34" fillId="0" borderId="0" xfId="3" applyFont="1" applyFill="1" applyAlignment="1">
      <alignment vertical="center"/>
    </xf>
    <xf numFmtId="0" fontId="35" fillId="0" borderId="0" xfId="3" applyFont="1" applyFill="1" applyAlignment="1">
      <alignment vertical="center"/>
    </xf>
    <xf numFmtId="0" fontId="19" fillId="0" borderId="0" xfId="3" applyFont="1" applyFill="1" applyBorder="1" applyAlignment="1">
      <alignment horizontal="centerContinuous" vertical="center"/>
    </xf>
    <xf numFmtId="0" fontId="29" fillId="0" borderId="0" xfId="3" applyFont="1" applyFill="1" applyBorder="1" applyAlignment="1">
      <alignment horizontal="centerContinuous" vertical="center"/>
    </xf>
    <xf numFmtId="0" fontId="25" fillId="0" borderId="0" xfId="3" applyFont="1" applyFill="1" applyBorder="1" applyAlignment="1">
      <alignment horizontal="centerContinuous" vertical="center"/>
    </xf>
    <xf numFmtId="164" fontId="29" fillId="0" borderId="4" xfId="1" applyNumberFormat="1" applyFont="1" applyFill="1" applyBorder="1" applyAlignment="1">
      <alignment horizontal="right" vertical="center"/>
    </xf>
    <xf numFmtId="164" fontId="22" fillId="0" borderId="0" xfId="6" applyNumberFormat="1" applyFont="1" applyFill="1" applyBorder="1" applyAlignment="1">
      <alignment vertical="center"/>
    </xf>
    <xf numFmtId="4" fontId="21" fillId="0" borderId="0" xfId="3" applyNumberFormat="1" applyFont="1" applyFill="1" applyAlignment="1">
      <alignment vertical="center"/>
    </xf>
    <xf numFmtId="4" fontId="21" fillId="0" borderId="0" xfId="7" applyNumberFormat="1" applyFont="1" applyFill="1" applyAlignment="1">
      <alignment vertical="center"/>
    </xf>
    <xf numFmtId="4" fontId="14" fillId="0" borderId="0" xfId="7" applyNumberFormat="1" applyFont="1" applyFill="1" applyAlignment="1">
      <alignment vertical="center"/>
    </xf>
    <xf numFmtId="164" fontId="14" fillId="0" borderId="0" xfId="7" applyNumberFormat="1" applyFont="1" applyFill="1" applyAlignment="1">
      <alignment vertical="center"/>
    </xf>
    <xf numFmtId="0" fontId="29" fillId="0" borderId="3" xfId="3" applyNumberFormat="1" applyFont="1" applyFill="1" applyBorder="1" applyAlignment="1">
      <alignment horizontal="center" vertical="center"/>
    </xf>
    <xf numFmtId="0" fontId="29" fillId="0" borderId="5" xfId="3" applyNumberFormat="1" applyFont="1" applyFill="1" applyBorder="1" applyAlignment="1">
      <alignment horizontal="center" vertical="center"/>
    </xf>
    <xf numFmtId="0" fontId="14" fillId="0" borderId="3" xfId="3" applyNumberFormat="1" applyFont="1" applyFill="1" applyBorder="1" applyAlignment="1">
      <alignment horizontal="center" vertical="center"/>
    </xf>
    <xf numFmtId="164" fontId="30" fillId="0" borderId="3" xfId="1" applyNumberFormat="1" applyFont="1" applyFill="1" applyBorder="1" applyAlignment="1">
      <alignment vertical="center"/>
    </xf>
    <xf numFmtId="168" fontId="22" fillId="0" borderId="0" xfId="1" applyNumberFormat="1" applyFont="1" applyFill="1" applyAlignment="1">
      <alignment vertical="center"/>
    </xf>
    <xf numFmtId="0" fontId="14" fillId="0" borderId="4" xfId="3" applyNumberFormat="1" applyFont="1" applyFill="1" applyBorder="1" applyAlignment="1">
      <alignment horizontal="center" vertical="center"/>
    </xf>
    <xf numFmtId="164" fontId="30" fillId="0" borderId="4" xfId="1" applyNumberFormat="1" applyFont="1" applyFill="1" applyBorder="1" applyAlignment="1">
      <alignment vertical="center"/>
    </xf>
    <xf numFmtId="0" fontId="21" fillId="0" borderId="6" xfId="3" applyNumberFormat="1" applyFont="1" applyFill="1" applyBorder="1" applyAlignment="1">
      <alignment horizontal="center" vertical="center"/>
    </xf>
    <xf numFmtId="164" fontId="25" fillId="0" borderId="6" xfId="1" applyNumberFormat="1" applyFont="1" applyFill="1" applyBorder="1" applyAlignment="1">
      <alignment vertical="center"/>
    </xf>
    <xf numFmtId="0" fontId="29" fillId="0" borderId="5" xfId="3" applyNumberFormat="1" applyFont="1" applyFill="1" applyBorder="1" applyAlignment="1">
      <alignment vertical="center"/>
    </xf>
    <xf numFmtId="0" fontId="29" fillId="0" borderId="1" xfId="3" applyNumberFormat="1" applyFont="1" applyFill="1" applyBorder="1" applyAlignment="1">
      <alignment horizontal="center" vertical="center"/>
    </xf>
    <xf numFmtId="0" fontId="29" fillId="0" borderId="14" xfId="3" applyNumberFormat="1" applyFont="1" applyFill="1" applyBorder="1" applyAlignment="1">
      <alignment vertical="center"/>
    </xf>
    <xf numFmtId="0" fontId="25" fillId="0" borderId="0" xfId="3" applyFont="1" applyFill="1" applyBorder="1" applyAlignment="1">
      <alignment horizontal="center" vertical="center"/>
    </xf>
    <xf numFmtId="0" fontId="29" fillId="0" borderId="0" xfId="3" applyFont="1" applyFill="1" applyAlignment="1">
      <alignment vertical="center"/>
    </xf>
    <xf numFmtId="164" fontId="29" fillId="0" borderId="13" xfId="1" applyNumberFormat="1" applyFont="1" applyFill="1" applyBorder="1" applyAlignment="1">
      <alignment horizontal="right" vertical="center"/>
    </xf>
    <xf numFmtId="0" fontId="19" fillId="0" borderId="0" xfId="3" applyFont="1" applyFill="1" applyAlignment="1">
      <alignment vertical="center"/>
    </xf>
    <xf numFmtId="0" fontId="25" fillId="0" borderId="0" xfId="3" applyFont="1" applyFill="1" applyAlignment="1">
      <alignment vertical="center"/>
    </xf>
    <xf numFmtId="164" fontId="14" fillId="0" borderId="4" xfId="6" applyNumberFormat="1" applyFont="1" applyFill="1" applyBorder="1" applyAlignment="1">
      <alignment horizontal="right" vertical="center"/>
    </xf>
    <xf numFmtId="164" fontId="21" fillId="0" borderId="6" xfId="6" applyNumberFormat="1" applyFont="1" applyFill="1" applyBorder="1" applyAlignment="1">
      <alignment horizontal="right" vertical="center"/>
    </xf>
    <xf numFmtId="165" fontId="33" fillId="0" borderId="0" xfId="3" applyNumberFormat="1" applyFont="1" applyFill="1" applyBorder="1" applyAlignment="1">
      <alignment vertical="center"/>
    </xf>
    <xf numFmtId="164" fontId="21" fillId="0" borderId="7" xfId="3" applyNumberFormat="1" applyFont="1" applyFill="1" applyBorder="1" applyAlignment="1">
      <alignment vertical="center"/>
    </xf>
    <xf numFmtId="172" fontId="14" fillId="0" borderId="0" xfId="3" applyNumberFormat="1" applyFont="1" applyFill="1" applyAlignment="1">
      <alignment vertical="center"/>
    </xf>
    <xf numFmtId="165" fontId="14" fillId="0" borderId="5" xfId="3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29" fillId="0" borderId="1" xfId="0" applyFont="1" applyFill="1" applyBorder="1" applyAlignment="1">
      <alignment horizontal="right" vertical="center"/>
    </xf>
    <xf numFmtId="0" fontId="14" fillId="0" borderId="1" xfId="0" applyFont="1" applyFill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165" fontId="14" fillId="0" borderId="0" xfId="3" applyNumberFormat="1" applyFont="1" applyFill="1" applyBorder="1" applyAlignment="1">
      <alignment vertical="center"/>
    </xf>
    <xf numFmtId="167" fontId="14" fillId="0" borderId="0" xfId="3" applyNumberFormat="1" applyFont="1" applyFill="1" applyBorder="1" applyAlignment="1">
      <alignment vertical="center"/>
    </xf>
    <xf numFmtId="167" fontId="14" fillId="0" borderId="0" xfId="0" applyNumberFormat="1" applyFont="1" applyFill="1" applyBorder="1" applyAlignment="1">
      <alignment vertical="center"/>
    </xf>
    <xf numFmtId="165" fontId="14" fillId="0" borderId="9" xfId="0" applyNumberFormat="1" applyFont="1" applyBorder="1" applyAlignment="1">
      <alignment vertical="center"/>
    </xf>
    <xf numFmtId="167" fontId="14" fillId="0" borderId="0" xfId="0" applyNumberFormat="1" applyFont="1" applyAlignment="1">
      <alignment vertical="center"/>
    </xf>
    <xf numFmtId="167" fontId="14" fillId="0" borderId="0" xfId="3" applyNumberFormat="1" applyFont="1" applyFill="1" applyBorder="1" applyAlignment="1">
      <alignment horizontal="right" vertical="center"/>
    </xf>
    <xf numFmtId="2" fontId="14" fillId="0" borderId="0" xfId="0" applyNumberFormat="1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vertical="center"/>
    </xf>
    <xf numFmtId="167" fontId="14" fillId="0" borderId="9" xfId="0" applyNumberFormat="1" applyFont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0" fontId="14" fillId="0" borderId="14" xfId="3" applyFont="1" applyFill="1" applyBorder="1" applyAlignment="1">
      <alignment vertical="center"/>
    </xf>
    <xf numFmtId="165" fontId="14" fillId="0" borderId="14" xfId="3" applyNumberFormat="1" applyFont="1" applyFill="1" applyBorder="1" applyAlignment="1">
      <alignment vertical="center"/>
    </xf>
    <xf numFmtId="165" fontId="14" fillId="0" borderId="14" xfId="0" applyNumberFormat="1" applyFont="1" applyFill="1" applyBorder="1" applyAlignment="1">
      <alignment vertical="center"/>
    </xf>
    <xf numFmtId="167" fontId="14" fillId="0" borderId="15" xfId="0" applyNumberFormat="1" applyFont="1" applyBorder="1" applyAlignment="1">
      <alignment vertical="center"/>
    </xf>
    <xf numFmtId="0" fontId="14" fillId="0" borderId="0" xfId="0" applyFont="1" applyAlignment="1">
      <alignment horizontal="fill" vertical="center"/>
    </xf>
    <xf numFmtId="165" fontId="14" fillId="0" borderId="0" xfId="0" applyNumberFormat="1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166" fontId="37" fillId="0" borderId="0" xfId="0" applyNumberFormat="1" applyFont="1" applyAlignment="1">
      <alignment vertical="center"/>
    </xf>
    <xf numFmtId="166" fontId="37" fillId="0" borderId="0" xfId="0" applyNumberFormat="1" applyFont="1" applyBorder="1" applyAlignment="1">
      <alignment vertical="center"/>
    </xf>
    <xf numFmtId="164" fontId="21" fillId="0" borderId="0" xfId="1" applyNumberFormat="1" applyFont="1" applyBorder="1" applyAlignment="1">
      <alignment vertical="center"/>
    </xf>
    <xf numFmtId="0" fontId="38" fillId="0" borderId="0" xfId="0" applyFont="1" applyAlignment="1">
      <alignment vertical="center"/>
    </xf>
    <xf numFmtId="3" fontId="14" fillId="0" borderId="0" xfId="0" applyNumberFormat="1" applyFont="1" applyAlignment="1">
      <alignment vertical="center"/>
    </xf>
    <xf numFmtId="4" fontId="14" fillId="0" borderId="0" xfId="0" applyNumberFormat="1" applyFont="1" applyAlignment="1">
      <alignment vertical="center"/>
    </xf>
    <xf numFmtId="0" fontId="14" fillId="0" borderId="0" xfId="3" applyFont="1" applyFill="1" applyAlignment="1"/>
    <xf numFmtId="0" fontId="25" fillId="0" borderId="0" xfId="3" applyFont="1" applyFill="1" applyBorder="1" applyAlignment="1">
      <alignment horizontal="center"/>
    </xf>
    <xf numFmtId="0" fontId="29" fillId="0" borderId="3" xfId="3" applyFont="1" applyFill="1" applyBorder="1" applyAlignment="1">
      <alignment horizontal="center"/>
    </xf>
    <xf numFmtId="0" fontId="29" fillId="0" borderId="10" xfId="3" applyFont="1" applyFill="1" applyBorder="1" applyAlignment="1">
      <alignment horizontal="centerContinuous"/>
    </xf>
    <xf numFmtId="0" fontId="29" fillId="0" borderId="2" xfId="3" applyFont="1" applyFill="1" applyBorder="1" applyAlignment="1">
      <alignment horizontal="centerContinuous"/>
    </xf>
    <xf numFmtId="0" fontId="14" fillId="0" borderId="5" xfId="3" applyFont="1" applyFill="1" applyBorder="1" applyAlignment="1">
      <alignment horizontal="center"/>
    </xf>
    <xf numFmtId="0" fontId="29" fillId="0" borderId="5" xfId="3" applyFont="1" applyFill="1" applyBorder="1" applyAlignment="1">
      <alignment horizontal="center"/>
    </xf>
    <xf numFmtId="0" fontId="14" fillId="0" borderId="6" xfId="1" applyFont="1" applyFill="1" applyBorder="1" applyAlignment="1">
      <alignment horizontal="center"/>
    </xf>
    <xf numFmtId="0" fontId="14" fillId="0" borderId="4" xfId="3" applyFont="1" applyFill="1" applyBorder="1" applyAlignment="1">
      <alignment horizontal="center"/>
    </xf>
    <xf numFmtId="0" fontId="30" fillId="0" borderId="4" xfId="3" applyFont="1" applyFill="1" applyBorder="1" applyAlignment="1">
      <alignment horizontal="left"/>
    </xf>
    <xf numFmtId="3" fontId="14" fillId="0" borderId="4" xfId="3" applyNumberFormat="1" applyFont="1" applyFill="1" applyBorder="1" applyAlignment="1"/>
    <xf numFmtId="164" fontId="14" fillId="0" borderId="9" xfId="1" applyNumberFormat="1" applyFont="1" applyFill="1" applyBorder="1" applyAlignment="1">
      <alignment horizontal="right"/>
    </xf>
    <xf numFmtId="164" fontId="22" fillId="0" borderId="0" xfId="6" applyNumberFormat="1" applyFont="1" applyFill="1" applyAlignment="1">
      <alignment horizontal="centerContinuous"/>
    </xf>
    <xf numFmtId="0" fontId="21" fillId="0" borderId="6" xfId="3" applyFont="1" applyFill="1" applyBorder="1" applyAlignment="1">
      <alignment horizontal="center"/>
    </xf>
    <xf numFmtId="3" fontId="21" fillId="0" borderId="6" xfId="3" applyNumberFormat="1" applyFont="1" applyFill="1" applyBorder="1" applyAlignment="1"/>
    <xf numFmtId="164" fontId="21" fillId="0" borderId="6" xfId="1" applyNumberFormat="1" applyFont="1" applyFill="1" applyBorder="1" applyAlignment="1">
      <alignment horizontal="right"/>
    </xf>
    <xf numFmtId="173" fontId="22" fillId="0" borderId="0" xfId="7" applyNumberFormat="1" applyFont="1" applyFill="1" applyAlignment="1"/>
    <xf numFmtId="168" fontId="22" fillId="0" borderId="0" xfId="3" applyNumberFormat="1" applyFont="1" applyFill="1" applyAlignment="1"/>
    <xf numFmtId="3" fontId="22" fillId="0" borderId="0" xfId="1" applyNumberFormat="1" applyFont="1" applyFill="1" applyAlignment="1"/>
    <xf numFmtId="0" fontId="25" fillId="0" borderId="0" xfId="1" applyFont="1" applyFill="1" applyBorder="1" applyAlignment="1">
      <alignment horizontal="center"/>
    </xf>
    <xf numFmtId="0" fontId="29" fillId="0" borderId="0" xfId="3" applyFont="1" applyFill="1" applyBorder="1" applyAlignment="1"/>
    <xf numFmtId="0" fontId="14" fillId="0" borderId="3" xfId="3" applyFont="1" applyFill="1" applyBorder="1" applyAlignment="1"/>
    <xf numFmtId="0" fontId="14" fillId="0" borderId="11" xfId="3" applyFont="1" applyFill="1" applyBorder="1" applyAlignment="1">
      <alignment horizontal="centerContinuous"/>
    </xf>
    <xf numFmtId="0" fontId="14" fillId="0" borderId="8" xfId="3" applyFont="1" applyFill="1" applyBorder="1" applyAlignment="1">
      <alignment horizontal="centerContinuous"/>
    </xf>
    <xf numFmtId="0" fontId="29" fillId="0" borderId="5" xfId="3" applyFont="1" applyFill="1" applyBorder="1" applyAlignment="1">
      <alignment horizontal="left"/>
    </xf>
    <xf numFmtId="0" fontId="14" fillId="0" borderId="3" xfId="1" applyFont="1" applyFill="1" applyBorder="1" applyAlignment="1">
      <alignment horizontal="center"/>
    </xf>
    <xf numFmtId="0" fontId="14" fillId="0" borderId="10" xfId="3" applyFont="1" applyFill="1" applyBorder="1" applyAlignment="1">
      <alignment horizontal="center"/>
    </xf>
    <xf numFmtId="0" fontId="29" fillId="0" borderId="10" xfId="3" applyFont="1" applyFill="1" applyBorder="1" applyAlignment="1">
      <alignment horizontal="left"/>
    </xf>
    <xf numFmtId="3" fontId="14" fillId="0" borderId="10" xfId="3" applyNumberFormat="1" applyFont="1" applyFill="1" applyBorder="1" applyAlignment="1"/>
    <xf numFmtId="164" fontId="14" fillId="0" borderId="4" xfId="1" applyNumberFormat="1" applyFont="1" applyFill="1" applyBorder="1" applyAlignment="1">
      <alignment horizontal="right"/>
    </xf>
    <xf numFmtId="0" fontId="14" fillId="0" borderId="13" xfId="3" applyFont="1" applyFill="1" applyBorder="1" applyAlignment="1">
      <alignment horizontal="center"/>
    </xf>
    <xf numFmtId="0" fontId="30" fillId="0" borderId="13" xfId="3" applyFont="1" applyFill="1" applyBorder="1" applyAlignment="1">
      <alignment horizontal="left"/>
    </xf>
    <xf numFmtId="3" fontId="14" fillId="0" borderId="13" xfId="3" applyNumberFormat="1" applyFont="1" applyFill="1" applyBorder="1" applyAlignment="1"/>
    <xf numFmtId="0" fontId="29" fillId="0" borderId="13" xfId="3" applyFont="1" applyFill="1" applyBorder="1" applyAlignment="1">
      <alignment horizontal="left"/>
    </xf>
    <xf numFmtId="0" fontId="29" fillId="0" borderId="13" xfId="3" applyFont="1" applyFill="1" applyBorder="1" applyAlignment="1"/>
    <xf numFmtId="0" fontId="14" fillId="0" borderId="7" xfId="3" applyFont="1" applyFill="1" applyBorder="1" applyAlignment="1"/>
    <xf numFmtId="3" fontId="14" fillId="0" borderId="7" xfId="3" applyNumberFormat="1" applyFont="1" applyFill="1" applyBorder="1" applyAlignment="1"/>
    <xf numFmtId="0" fontId="14" fillId="0" borderId="6" xfId="3" applyFont="1" applyFill="1" applyBorder="1" applyAlignment="1">
      <alignment horizontal="center"/>
    </xf>
    <xf numFmtId="0" fontId="19" fillId="0" borderId="6" xfId="3" applyFont="1" applyFill="1" applyBorder="1" applyAlignment="1">
      <alignment horizontal="left"/>
    </xf>
    <xf numFmtId="3" fontId="21" fillId="0" borderId="5" xfId="3" applyNumberFormat="1" applyFont="1" applyFill="1" applyBorder="1" applyAlignment="1"/>
    <xf numFmtId="3" fontId="21" fillId="0" borderId="7" xfId="3" applyNumberFormat="1" applyFont="1" applyFill="1" applyBorder="1" applyAlignment="1"/>
    <xf numFmtId="0" fontId="14" fillId="0" borderId="10" xfId="3" applyFont="1" applyFill="1" applyBorder="1" applyAlignment="1"/>
    <xf numFmtId="0" fontId="14" fillId="0" borderId="3" xfId="3" applyFont="1" applyFill="1" applyBorder="1" applyAlignment="1">
      <alignment horizontal="center"/>
    </xf>
    <xf numFmtId="49" fontId="14" fillId="0" borderId="3" xfId="1" applyNumberFormat="1" applyFont="1" applyFill="1" applyBorder="1" applyAlignment="1">
      <alignment horizontal="center"/>
    </xf>
    <xf numFmtId="164" fontId="29" fillId="0" borderId="0" xfId="1" applyNumberFormat="1" applyFont="1" applyFill="1" applyBorder="1" applyAlignment="1"/>
    <xf numFmtId="0" fontId="14" fillId="0" borderId="1" xfId="3" applyFont="1" applyFill="1" applyBorder="1" applyAlignment="1"/>
    <xf numFmtId="164" fontId="14" fillId="0" borderId="10" xfId="6" applyNumberFormat="1" applyFont="1" applyFill="1" applyBorder="1" applyAlignment="1"/>
    <xf numFmtId="165" fontId="14" fillId="0" borderId="3" xfId="3" applyNumberFormat="1" applyFont="1" applyFill="1" applyBorder="1" applyAlignment="1">
      <alignment horizontal="right"/>
    </xf>
    <xf numFmtId="165" fontId="22" fillId="0" borderId="0" xfId="3" applyNumberFormat="1" applyFont="1" applyFill="1" applyBorder="1" applyAlignment="1"/>
    <xf numFmtId="164" fontId="28" fillId="0" borderId="0" xfId="6" applyNumberFormat="1" applyFont="1" applyAlignment="1"/>
    <xf numFmtId="0" fontId="14" fillId="0" borderId="0" xfId="3" applyFont="1" applyFill="1" applyBorder="1" applyAlignment="1"/>
    <xf numFmtId="164" fontId="14" fillId="0" borderId="13" xfId="6" applyNumberFormat="1" applyFont="1" applyFill="1" applyBorder="1" applyAlignment="1"/>
    <xf numFmtId="165" fontId="14" fillId="0" borderId="4" xfId="3" applyNumberFormat="1" applyFont="1" applyFill="1" applyBorder="1" applyAlignment="1">
      <alignment horizontal="right"/>
    </xf>
    <xf numFmtId="0" fontId="14" fillId="0" borderId="14" xfId="3" applyFont="1" applyFill="1" applyBorder="1" applyAlignment="1"/>
    <xf numFmtId="164" fontId="14" fillId="0" borderId="7" xfId="6" applyNumberFormat="1" applyFont="1" applyFill="1" applyBorder="1" applyAlignment="1"/>
    <xf numFmtId="165" fontId="14" fillId="0" borderId="5" xfId="3" applyNumberFormat="1" applyFont="1" applyFill="1" applyBorder="1" applyAlignment="1">
      <alignment horizontal="right"/>
    </xf>
    <xf numFmtId="164" fontId="14" fillId="0" borderId="0" xfId="3" applyNumberFormat="1" applyFont="1" applyFill="1" applyAlignment="1"/>
    <xf numFmtId="164" fontId="14" fillId="0" borderId="1" xfId="6" applyNumberFormat="1" applyFont="1" applyFill="1" applyBorder="1" applyAlignment="1"/>
    <xf numFmtId="164" fontId="14" fillId="0" borderId="3" xfId="6" applyNumberFormat="1" applyFont="1" applyFill="1" applyBorder="1" applyAlignment="1"/>
    <xf numFmtId="165" fontId="14" fillId="0" borderId="2" xfId="3" applyNumberFormat="1" applyFont="1" applyFill="1" applyBorder="1" applyAlignment="1">
      <alignment horizontal="right"/>
    </xf>
    <xf numFmtId="0" fontId="14" fillId="0" borderId="4" xfId="3" applyFont="1" applyFill="1" applyBorder="1" applyAlignment="1"/>
    <xf numFmtId="164" fontId="14" fillId="0" borderId="0" xfId="6" applyNumberFormat="1" applyFont="1" applyFill="1" applyBorder="1" applyAlignment="1"/>
    <xf numFmtId="164" fontId="14" fillId="0" borderId="4" xfId="6" applyNumberFormat="1" applyFont="1" applyFill="1" applyBorder="1" applyAlignment="1"/>
    <xf numFmtId="165" fontId="14" fillId="0" borderId="9" xfId="3" applyNumberFormat="1" applyFont="1" applyFill="1" applyBorder="1" applyAlignment="1">
      <alignment horizontal="right"/>
    </xf>
    <xf numFmtId="0" fontId="14" fillId="0" borderId="7" xfId="3" applyFont="1" applyFill="1" applyBorder="1" applyAlignment="1">
      <alignment horizontal="center"/>
    </xf>
    <xf numFmtId="0" fontId="14" fillId="0" borderId="5" xfId="3" applyFont="1" applyFill="1" applyBorder="1" applyAlignment="1"/>
    <xf numFmtId="164" fontId="14" fillId="0" borderId="14" xfId="6" applyNumberFormat="1" applyFont="1" applyFill="1" applyBorder="1" applyAlignment="1"/>
    <xf numFmtId="164" fontId="14" fillId="0" borderId="5" xfId="6" applyNumberFormat="1" applyFont="1" applyFill="1" applyBorder="1" applyAlignment="1"/>
    <xf numFmtId="165" fontId="14" fillId="0" borderId="15" xfId="3" applyNumberFormat="1" applyFont="1" applyFill="1" applyBorder="1" applyAlignment="1">
      <alignment horizontal="right"/>
    </xf>
    <xf numFmtId="0" fontId="14" fillId="0" borderId="0" xfId="3" applyFont="1" applyFill="1" applyBorder="1" applyAlignment="1">
      <alignment horizontal="left"/>
    </xf>
    <xf numFmtId="3" fontId="3" fillId="0" borderId="0" xfId="0" applyNumberFormat="1" applyFont="1" applyFill="1" applyAlignment="1">
      <alignment horizontal="center"/>
    </xf>
    <xf numFmtId="0" fontId="21" fillId="0" borderId="0" xfId="1" applyFont="1" applyFill="1" applyAlignment="1">
      <alignment horizontal="center" vertical="center"/>
    </xf>
    <xf numFmtId="0" fontId="14" fillId="0" borderId="3" xfId="1" quotePrefix="1" applyFont="1" applyFill="1" applyBorder="1" applyAlignment="1">
      <alignment horizontal="center" vertical="center"/>
    </xf>
    <xf numFmtId="0" fontId="14" fillId="0" borderId="4" xfId="1" quotePrefix="1" applyFont="1" applyFill="1" applyBorder="1" applyAlignment="1">
      <alignment horizontal="center" vertical="center"/>
    </xf>
    <xf numFmtId="0" fontId="14" fillId="0" borderId="5" xfId="1" quotePrefix="1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/>
    </xf>
    <xf numFmtId="0" fontId="14" fillId="0" borderId="5" xfId="1" applyFont="1" applyFill="1" applyBorder="1" applyAlignment="1">
      <alignment horizontal="center" vertical="center"/>
    </xf>
    <xf numFmtId="0" fontId="14" fillId="0" borderId="10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 wrapText="1"/>
    </xf>
    <xf numFmtId="0" fontId="14" fillId="0" borderId="7" xfId="1" applyFont="1" applyFill="1" applyBorder="1" applyAlignment="1">
      <alignment horizontal="center" vertical="center" wrapText="1"/>
    </xf>
    <xf numFmtId="0" fontId="14" fillId="0" borderId="15" xfId="1" applyFont="1" applyFill="1" applyBorder="1" applyAlignment="1">
      <alignment horizontal="center" vertical="center" wrapText="1"/>
    </xf>
    <xf numFmtId="164" fontId="14" fillId="0" borderId="3" xfId="1" applyNumberFormat="1" applyFont="1" applyFill="1" applyBorder="1" applyAlignment="1">
      <alignment horizontal="center" vertical="center"/>
    </xf>
    <xf numFmtId="164" fontId="14" fillId="0" borderId="5" xfId="1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3" fontId="14" fillId="0" borderId="7" xfId="0" applyNumberFormat="1" applyFont="1" applyFill="1" applyBorder="1" applyAlignment="1">
      <alignment horizontal="center" vertical="center" wrapText="1"/>
    </xf>
    <xf numFmtId="3" fontId="14" fillId="0" borderId="15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1" fillId="0" borderId="0" xfId="3" applyFont="1" applyFill="1" applyAlignment="1">
      <alignment horizontal="center" vertical="center"/>
    </xf>
    <xf numFmtId="0" fontId="14" fillId="0" borderId="11" xfId="3" applyFont="1" applyFill="1" applyBorder="1" applyAlignment="1">
      <alignment horizontal="center" vertical="center" wrapText="1"/>
    </xf>
    <xf numFmtId="0" fontId="14" fillId="0" borderId="12" xfId="3" applyFont="1" applyFill="1" applyBorder="1" applyAlignment="1">
      <alignment horizontal="center" vertical="center" wrapText="1"/>
    </xf>
    <xf numFmtId="0" fontId="14" fillId="0" borderId="8" xfId="3" applyFont="1" applyFill="1" applyBorder="1" applyAlignment="1">
      <alignment horizontal="center" vertical="center" wrapText="1"/>
    </xf>
    <xf numFmtId="0" fontId="14" fillId="0" borderId="3" xfId="3" applyFont="1" applyFill="1" applyBorder="1" applyAlignment="1">
      <alignment horizontal="center" vertical="center"/>
    </xf>
    <xf numFmtId="0" fontId="14" fillId="0" borderId="4" xfId="3" applyFont="1" applyFill="1" applyBorder="1" applyAlignment="1">
      <alignment horizontal="center" vertical="center"/>
    </xf>
    <xf numFmtId="0" fontId="14" fillId="0" borderId="5" xfId="3" applyFont="1" applyFill="1" applyBorder="1" applyAlignment="1">
      <alignment horizontal="center" vertical="center"/>
    </xf>
    <xf numFmtId="0" fontId="14" fillId="0" borderId="10" xfId="3" applyFont="1" applyFill="1" applyBorder="1" applyAlignment="1">
      <alignment horizontal="center" vertical="center" wrapText="1"/>
    </xf>
    <xf numFmtId="0" fontId="14" fillId="0" borderId="2" xfId="3" applyFont="1" applyFill="1" applyBorder="1" applyAlignment="1">
      <alignment horizontal="center" vertical="center" wrapText="1"/>
    </xf>
    <xf numFmtId="0" fontId="14" fillId="0" borderId="7" xfId="3" applyFont="1" applyFill="1" applyBorder="1" applyAlignment="1">
      <alignment horizontal="center" vertical="center" wrapText="1"/>
    </xf>
    <xf numFmtId="0" fontId="14" fillId="0" borderId="15" xfId="3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 wrapText="1"/>
    </xf>
    <xf numFmtId="0" fontId="14" fillId="0" borderId="14" xfId="3" applyFont="1" applyFill="1" applyBorder="1" applyAlignment="1">
      <alignment horizontal="center" vertical="center" wrapText="1"/>
    </xf>
    <xf numFmtId="0" fontId="14" fillId="0" borderId="7" xfId="3" applyFont="1" applyFill="1" applyBorder="1" applyAlignment="1">
      <alignment horizontal="center" vertical="center"/>
    </xf>
    <xf numFmtId="164" fontId="29" fillId="0" borderId="11" xfId="3" applyNumberFormat="1" applyFont="1" applyFill="1" applyBorder="1" applyAlignment="1">
      <alignment horizontal="center" vertical="center"/>
    </xf>
    <xf numFmtId="164" fontId="29" fillId="0" borderId="8" xfId="3" applyNumberFormat="1" applyFont="1" applyFill="1" applyBorder="1" applyAlignment="1">
      <alignment horizontal="center" vertical="center"/>
    </xf>
    <xf numFmtId="164" fontId="29" fillId="0" borderId="12" xfId="3" applyNumberFormat="1" applyFont="1" applyFill="1" applyBorder="1" applyAlignment="1">
      <alignment horizontal="center" vertical="center"/>
    </xf>
    <xf numFmtId="0" fontId="19" fillId="0" borderId="0" xfId="3" applyFont="1" applyFill="1" applyAlignment="1">
      <alignment horizontal="center" vertical="center"/>
    </xf>
    <xf numFmtId="0" fontId="19" fillId="0" borderId="0" xfId="3" applyFont="1" applyFill="1" applyBorder="1" applyAlignment="1">
      <alignment horizontal="center" vertical="center"/>
    </xf>
    <xf numFmtId="0" fontId="29" fillId="0" borderId="10" xfId="3" applyFont="1" applyFill="1" applyBorder="1" applyAlignment="1">
      <alignment horizontal="center" vertical="center"/>
    </xf>
    <xf numFmtId="0" fontId="29" fillId="0" borderId="1" xfId="3" applyFont="1" applyFill="1" applyBorder="1" applyAlignment="1">
      <alignment horizontal="center" vertical="center"/>
    </xf>
    <xf numFmtId="0" fontId="29" fillId="0" borderId="2" xfId="3" applyFont="1" applyFill="1" applyBorder="1" applyAlignment="1">
      <alignment horizontal="center" vertical="center"/>
    </xf>
    <xf numFmtId="0" fontId="29" fillId="0" borderId="11" xfId="3" applyFont="1" applyFill="1" applyBorder="1" applyAlignment="1">
      <alignment horizontal="center" vertical="center"/>
    </xf>
    <xf numFmtId="0" fontId="29" fillId="0" borderId="8" xfId="3" applyFont="1" applyFill="1" applyBorder="1" applyAlignment="1">
      <alignment horizontal="center" vertical="center"/>
    </xf>
    <xf numFmtId="0" fontId="29" fillId="0" borderId="12" xfId="3" applyFont="1" applyFill="1" applyBorder="1" applyAlignment="1">
      <alignment horizontal="center" vertical="center"/>
    </xf>
    <xf numFmtId="0" fontId="29" fillId="0" borderId="11" xfId="3" applyNumberFormat="1" applyFont="1" applyFill="1" applyBorder="1" applyAlignment="1">
      <alignment horizontal="center" vertical="center"/>
    </xf>
    <xf numFmtId="0" fontId="29" fillId="0" borderId="8" xfId="3" applyNumberFormat="1" applyFont="1" applyFill="1" applyBorder="1" applyAlignment="1">
      <alignment horizontal="center" vertical="center"/>
    </xf>
    <xf numFmtId="0" fontId="29" fillId="0" borderId="12" xfId="3" applyNumberFormat="1" applyFont="1" applyFill="1" applyBorder="1" applyAlignment="1">
      <alignment horizontal="center" vertical="center"/>
    </xf>
    <xf numFmtId="0" fontId="25" fillId="0" borderId="11" xfId="3" applyFont="1" applyFill="1" applyBorder="1" applyAlignment="1">
      <alignment horizontal="center" vertical="center"/>
    </xf>
    <xf numFmtId="0" fontId="25" fillId="0" borderId="8" xfId="3" applyFont="1" applyFill="1" applyBorder="1" applyAlignment="1">
      <alignment horizontal="center" vertical="center"/>
    </xf>
    <xf numFmtId="0" fontId="25" fillId="0" borderId="12" xfId="3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/>
    </xf>
    <xf numFmtId="0" fontId="19" fillId="0" borderId="0" xfId="1" applyFont="1" applyFill="1" applyBorder="1" applyAlignment="1">
      <alignment horizontal="center"/>
    </xf>
    <xf numFmtId="0" fontId="21" fillId="0" borderId="0" xfId="3" applyFont="1" applyFill="1" applyAlignment="1">
      <alignment horizontal="center"/>
    </xf>
    <xf numFmtId="0" fontId="21" fillId="0" borderId="0" xfId="3" applyFont="1" applyFill="1" applyBorder="1" applyAlignment="1">
      <alignment horizontal="center"/>
    </xf>
    <xf numFmtId="0" fontId="20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left" wrapText="1"/>
    </xf>
    <xf numFmtId="0" fontId="19" fillId="0" borderId="0" xfId="0" applyFont="1" applyAlignment="1">
      <alignment horizontal="center" vertical="center" wrapText="1"/>
    </xf>
  </cellXfs>
  <cellStyles count="8">
    <cellStyle name="Dziesiętny" xfId="4" builtinId="3"/>
    <cellStyle name="Dziesiętny 2" xfId="7" xr:uid="{8035E82F-48FE-4C70-B870-28E0534E6262}"/>
    <cellStyle name="Normalny" xfId="0" builtinId="0"/>
    <cellStyle name="Normalny 2" xfId="3" xr:uid="{00000000-0005-0000-0000-000004000000}"/>
    <cellStyle name="Normalny 3" xfId="5" xr:uid="{00000000-0005-0000-0000-000005000000}"/>
    <cellStyle name="Normalny_RAPORT98" xfId="1" xr:uid="{00000000-0005-0000-0000-000006000000}"/>
    <cellStyle name="Procentowy" xfId="2" builtinId="5"/>
    <cellStyle name="Procentowy 2" xfId="6" xr:uid="{A719A718-E3E3-44BD-91A4-9430D0F9BDBA}"/>
  </cellStyles>
  <dxfs count="1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Składka przypisana brutto w milionach złotych.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xtLst>
            <c:ext xmlns:c16="http://schemas.microsoft.com/office/drawing/2014/chart" uri="{C3380CC4-5D6E-409C-BE32-E72D297353CC}">
              <c16:uniqueId val="{00000000-D415-4208-80A9-416898C9B808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xtLst>
            <c:ext xmlns:c16="http://schemas.microsoft.com/office/drawing/2014/chart" uri="{C3380CC4-5D6E-409C-BE32-E72D297353CC}">
              <c16:uniqueId val="{00000001-D415-4208-80A9-416898C9B80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9724544"/>
        <c:axId val="79726080"/>
        <c:axId val="0"/>
      </c:bar3DChart>
      <c:catAx>
        <c:axId val="797245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797260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797260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797245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Koszty działalności ubezpieczeniowej w dziale II w milionach złotych.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33E8-4BE1-B7A1-35208A32FE89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33E8-4BE1-B7A1-35208A32F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0511232"/>
        <c:axId val="90512768"/>
        <c:axId val="0"/>
      </c:bar3DChart>
      <c:catAx>
        <c:axId val="905112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90512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5127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905112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lokat w 2001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129-4DD5-BE8B-23AA92C93BDB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129-4DD5-BE8B-23AA92C93BDB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129-4DD5-BE8B-23AA92C93BDB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129-4DD5-BE8B-23AA92C93BDB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129-4DD5-BE8B-23AA92C93BDB}"/>
                </c:ext>
              </c:extLst>
            </c:dLbl>
            <c:dLbl>
              <c:idx val="5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129-4DD5-BE8B-23AA92C93BD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6-2129-4DD5-BE8B-23AA92C93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lokat w dziale I w 2000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5"/>
          <c:dLbls>
            <c:dLbl>
              <c:idx val="0"/>
              <c:tx>
                <c:rich>
                  <a:bodyPr/>
                  <a:lstStyle/>
                  <a:p>
                    <a:pPr>
                      <a:defRPr sz="200" b="0" i="0" u="none" strike="noStrik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defRPr>
                    </a:pPr>
                    <a:r>
                      <a:rPr lang="pl-PL"/>
                      <a:t>73,3%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8BD-48AE-AAB7-FC687B9B5693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BD-48AE-AAB7-FC687B9B5693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8BD-48AE-AAB7-FC687B9B5693}"/>
                </c:ext>
              </c:extLst>
            </c:dLbl>
            <c:dLbl>
              <c:idx val="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BD-48AE-AAB7-FC687B9B5693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8BD-48AE-AAB7-FC687B9B569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5-B8BD-48AE-AAB7-FC687B9B569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lokat w dziale I w 2001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5"/>
          <c:dLbls>
            <c:dLbl>
              <c:idx val="0"/>
              <c:tx>
                <c:rich>
                  <a:bodyPr/>
                  <a:lstStyle/>
                  <a:p>
                    <a:pPr>
                      <a:defRPr sz="200" b="0" i="0" u="none" strike="noStrik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defRPr>
                    </a:pPr>
                    <a:r>
                      <a:rPr lang="pl-PL"/>
                      <a:t>73,0%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A1B-4680-B98E-B1604C716BFE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1B-4680-B98E-B1604C716BFE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A1B-4680-B98E-B1604C716BFE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A1B-4680-B98E-B1604C716BFE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A1B-4680-B98E-B1604C716B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5-AA1B-4680-B98E-B1604C716B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lokat w dziale II w 2000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578-41D1-8AEF-43FB871188C6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3529946974725675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78-41D1-8AEF-43FB871188C6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578-41D1-8AEF-43FB871188C6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578-41D1-8AEF-43FB871188C6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578-41D1-8AEF-43FB871188C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5-C578-41D1-8AEF-43FB871188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lokat w dziale II w 2001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32D-4B41-A4F6-C2667BB49447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2D-4B41-A4F6-C2667BB49447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32D-4B41-A4F6-C2667BB49447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32D-4B41-A4F6-C2667BB49447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32D-4B41-A4F6-C2667BB4944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5-B32D-4B41-A4F6-C2667BB49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lokat w 2000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28F-4109-85EE-5F0ED762A579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8F-4109-85EE-5F0ED762A579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28F-4109-85EE-5F0ED762A579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28F-4109-85EE-5F0ED762A579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41083372755199193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28F-4109-85EE-5F0ED762A579}"/>
                </c:ext>
              </c:extLst>
            </c:dLbl>
            <c:dLbl>
              <c:idx val="5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28F-4109-85EE-5F0ED762A57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6-428F-4109-85EE-5F0ED762A57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1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 paperSize="9" orientation="landscape" horizontalDpi="300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produktowa działu I w 2000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B6-448C-BB2C-74371797C522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B6-448C-BB2C-74371797C522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3B6-448C-BB2C-74371797C522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3B6-448C-BB2C-74371797C52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4-D3B6-448C-BB2C-74371797C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 paperSize="9"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produktowa działu I w 2001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E9-41B8-871A-99D5752A2AD4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E9-41B8-871A-99D5752A2AD4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E9-41B8-871A-99D5752A2AD4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E9-41B8-871A-99D5752A2AD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4-AEE9-41B8-871A-99D5752A2A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produktowa działu II w 2000 roku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8D6-4065-96A9-40D97283B213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D6-4065-96A9-40D97283B213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8D6-4065-96A9-40D97283B213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35091002056113374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8D6-4065-96A9-40D97283B213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D6-4065-96A9-40D97283B213}"/>
                </c:ext>
              </c:extLst>
            </c:dLbl>
            <c:dLbl>
              <c:idx val="5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D6-4065-96A9-40D97283B213}"/>
                </c:ext>
              </c:extLst>
            </c:dLbl>
            <c:dLbl>
              <c:idx val="6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8D6-4065-96A9-40D97283B21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7-D8D6-4065-96A9-40D97283B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4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Składka przypisana brutto w milionach złotych w dziale I według grup ryzyka.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1B57-4008-9E63-A78D71B8A5D6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1B57-4008-9E63-A78D71B8A5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5813504"/>
        <c:axId val="85823488"/>
        <c:axId val="79502848"/>
      </c:bar3DChart>
      <c:catAx>
        <c:axId val="85813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8582348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85823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85813504"/>
        <c:crosses val="autoZero"/>
        <c:crossBetween val="between"/>
      </c:valAx>
      <c:serAx>
        <c:axId val="7950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85823488"/>
        <c:crosses val="autoZero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produktowa działu II w 2001 roku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3D3-40D3-8703-63E35F93E072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D3-40D3-8703-63E35F93E072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3D3-40D3-8703-63E35F93E072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3D3-40D3-8703-63E35F93E072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3D3-40D3-8703-63E35F93E072}"/>
                </c:ext>
              </c:extLst>
            </c:dLbl>
            <c:dLbl>
              <c:idx val="5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3D3-40D3-8703-63E35F93E072}"/>
                </c:ext>
              </c:extLst>
            </c:dLbl>
            <c:dLbl>
              <c:idx val="6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3D3-40D3-8703-63E35F93E07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7-43D3-40D3-8703-63E35F93E0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4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Składka przypisana brutto w milionach złotych w dziale II według grup ryzyka.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975F-41A7-853E-C65984FCA8E3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975F-41A7-853E-C65984FCA8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6128128"/>
        <c:axId val="86129664"/>
        <c:axId val="0"/>
      </c:bar3DChart>
      <c:catAx>
        <c:axId val="861281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86129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1296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861281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1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Odszkodowania i świadczenia w milionach złotych.
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xtLst>
            <c:ext xmlns:c16="http://schemas.microsoft.com/office/drawing/2014/chart" uri="{C3380CC4-5D6E-409C-BE32-E72D297353CC}">
              <c16:uniqueId val="{00000000-C94C-4791-9BE0-CC7CFD292E2E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xtLst>
            <c:ext xmlns:c16="http://schemas.microsoft.com/office/drawing/2014/chart" uri="{C3380CC4-5D6E-409C-BE32-E72D297353CC}">
              <c16:uniqueId val="{00000001-C94C-4791-9BE0-CC7CFD292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6107648"/>
        <c:axId val="86109184"/>
        <c:axId val="86132032"/>
      </c:bar3DChart>
      <c:catAx>
        <c:axId val="8610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86109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109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86107648"/>
        <c:crosses val="autoZero"/>
        <c:crossBetween val="between"/>
        <c:majorUnit val="5000"/>
      </c:valAx>
      <c:serAx>
        <c:axId val="86132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86109184"/>
        <c:crosses val="autoZero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Odszkodowania i świadczenia w dziale I 
w milionach złotych w grupach ryzyka.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EC25-4135-A44F-7EB24097231C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EC25-4135-A44F-7EB2409723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pyramid"/>
        <c:axId val="88961792"/>
        <c:axId val="88963328"/>
        <c:axId val="0"/>
      </c:bar3DChart>
      <c:catAx>
        <c:axId val="88961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889633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89633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88961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Odszkodowania i świadczenia w milionach złotych
 w dziale II w grupach ryzyka. 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1DA8-4669-BE06-602DD2E903A6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1DA8-4669-BE06-602DD2E903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122880"/>
        <c:axId val="90128768"/>
        <c:axId val="0"/>
      </c:bar3DChart>
      <c:catAx>
        <c:axId val="901228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90128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1287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901228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1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 paperSize="9"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Koszty działalności ubezpieczeniowej w 1996 roku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2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766F-4575-A361-AA93989343E9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766F-4575-A361-AA93989343E9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2-766F-4575-A361-AA93989343E9}"/>
            </c:ext>
          </c:extLst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3-766F-4575-A361-AA9398934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90380928"/>
        <c:axId val="90390912"/>
        <c:axId val="0"/>
      </c:bar3DChart>
      <c:catAx>
        <c:axId val="9038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903909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0390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903809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>
      <c:oddHeader>&amp;A</c:oddHeader>
      <c:oddFooter>Strona &amp;P</c:oddFooter>
    </c:headerFooter>
    <c:pageMargins b="1" l="0.75000000000000422" r="0.75000000000000422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Koszty działalności ubezpieczeniowej 
w milionach złotych. 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FCDA-4DE6-B425-0440143B20F2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FCDA-4DE6-B425-0440143B20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420352"/>
        <c:axId val="90421888"/>
        <c:axId val="0"/>
      </c:bar3DChart>
      <c:catAx>
        <c:axId val="9042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90421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421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904203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Koszty działalności ubezpieczeniowej 
w dziale I w milionach złotych.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AE23-4D8F-8363-99C51B69A557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AE23-4D8F-8363-99C51B69A5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467712"/>
        <c:axId val="90469504"/>
        <c:axId val="0"/>
      </c:bar3DChart>
      <c:catAx>
        <c:axId val="904677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904695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04695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904677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0</xdr:rowOff>
    </xdr:from>
    <xdr:to>
      <xdr:col>5</xdr:col>
      <xdr:colOff>523875</xdr:colOff>
      <xdr:row>0</xdr:row>
      <xdr:rowOff>0</xdr:rowOff>
    </xdr:to>
    <xdr:graphicFrame macro="">
      <xdr:nvGraphicFramePr>
        <xdr:cNvPr id="2049" name="Chart 1029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342900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2050" name="Chart 103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152400</xdr:colOff>
      <xdr:row>0</xdr:row>
      <xdr:rowOff>0</xdr:rowOff>
    </xdr:from>
    <xdr:to>
      <xdr:col>5</xdr:col>
      <xdr:colOff>800100</xdr:colOff>
      <xdr:row>0</xdr:row>
      <xdr:rowOff>0</xdr:rowOff>
    </xdr:to>
    <xdr:graphicFrame macro="">
      <xdr:nvGraphicFramePr>
        <xdr:cNvPr id="2051" name="Chart 103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0</xdr:rowOff>
    </xdr:from>
    <xdr:to>
      <xdr:col>6</xdr:col>
      <xdr:colOff>504825</xdr:colOff>
      <xdr:row>0</xdr:row>
      <xdr:rowOff>0</xdr:rowOff>
    </xdr:to>
    <xdr:graphicFrame macro="">
      <xdr:nvGraphicFramePr>
        <xdr:cNvPr id="6145" name="Chart 3">
          <a:extLst>
            <a:ext uri="{FF2B5EF4-FFF2-40B4-BE49-F238E27FC236}">
              <a16:creationId xmlns:a16="http://schemas.microsoft.com/office/drawing/2014/main" id="{00000000-0008-0000-0100-000001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6</xdr:col>
      <xdr:colOff>390525</xdr:colOff>
      <xdr:row>0</xdr:row>
      <xdr:rowOff>0</xdr:rowOff>
    </xdr:to>
    <xdr:graphicFrame macro="">
      <xdr:nvGraphicFramePr>
        <xdr:cNvPr id="6146" name="Chart 4">
          <a:extLst>
            <a:ext uri="{FF2B5EF4-FFF2-40B4-BE49-F238E27FC236}">
              <a16:creationId xmlns:a16="http://schemas.microsoft.com/office/drawing/2014/main" id="{00000000-0008-0000-0100-000002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114300</xdr:colOff>
      <xdr:row>0</xdr:row>
      <xdr:rowOff>0</xdr:rowOff>
    </xdr:from>
    <xdr:to>
      <xdr:col>6</xdr:col>
      <xdr:colOff>1028700</xdr:colOff>
      <xdr:row>0</xdr:row>
      <xdr:rowOff>0</xdr:rowOff>
    </xdr:to>
    <xdr:graphicFrame macro="">
      <xdr:nvGraphicFramePr>
        <xdr:cNvPr id="6147" name="Chart 5">
          <a:extLst>
            <a:ext uri="{FF2B5EF4-FFF2-40B4-BE49-F238E27FC236}">
              <a16:creationId xmlns:a16="http://schemas.microsoft.com/office/drawing/2014/main" id="{00000000-0008-0000-0100-000003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0</xdr:row>
      <xdr:rowOff>0</xdr:rowOff>
    </xdr:from>
    <xdr:to>
      <xdr:col>1</xdr:col>
      <xdr:colOff>276225</xdr:colOff>
      <xdr:row>0</xdr:row>
      <xdr:rowOff>0</xdr:rowOff>
    </xdr:to>
    <xdr:graphicFrame macro="">
      <xdr:nvGraphicFramePr>
        <xdr:cNvPr id="12289" name="Chart 5">
          <a:extLst>
            <a:ext uri="{FF2B5EF4-FFF2-40B4-BE49-F238E27FC236}">
              <a16:creationId xmlns:a16="http://schemas.microsoft.com/office/drawing/2014/main" id="{00000000-0008-0000-0300-000001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381000</xdr:colOff>
      <xdr:row>0</xdr:row>
      <xdr:rowOff>0</xdr:rowOff>
    </xdr:from>
    <xdr:to>
      <xdr:col>9</xdr:col>
      <xdr:colOff>142875</xdr:colOff>
      <xdr:row>0</xdr:row>
      <xdr:rowOff>0</xdr:rowOff>
    </xdr:to>
    <xdr:graphicFrame macro="">
      <xdr:nvGraphicFramePr>
        <xdr:cNvPr id="12290" name="Chart 52">
          <a:extLst>
            <a:ext uri="{FF2B5EF4-FFF2-40B4-BE49-F238E27FC236}">
              <a16:creationId xmlns:a16="http://schemas.microsoft.com/office/drawing/2014/main" id="{00000000-0008-0000-0300-000002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333375</xdr:colOff>
      <xdr:row>0</xdr:row>
      <xdr:rowOff>0</xdr:rowOff>
    </xdr:from>
    <xdr:to>
      <xdr:col>9</xdr:col>
      <xdr:colOff>257175</xdr:colOff>
      <xdr:row>0</xdr:row>
      <xdr:rowOff>0</xdr:rowOff>
    </xdr:to>
    <xdr:graphicFrame macro="">
      <xdr:nvGraphicFramePr>
        <xdr:cNvPr id="12291" name="Chart 53">
          <a:extLst>
            <a:ext uri="{FF2B5EF4-FFF2-40B4-BE49-F238E27FC236}">
              <a16:creationId xmlns:a16="http://schemas.microsoft.com/office/drawing/2014/main" id="{00000000-0008-0000-0300-000003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342900</xdr:colOff>
      <xdr:row>0</xdr:row>
      <xdr:rowOff>0</xdr:rowOff>
    </xdr:from>
    <xdr:to>
      <xdr:col>9</xdr:col>
      <xdr:colOff>152400</xdr:colOff>
      <xdr:row>0</xdr:row>
      <xdr:rowOff>0</xdr:rowOff>
    </xdr:to>
    <xdr:graphicFrame macro="">
      <xdr:nvGraphicFramePr>
        <xdr:cNvPr id="12292" name="Chart 54">
          <a:extLst>
            <a:ext uri="{FF2B5EF4-FFF2-40B4-BE49-F238E27FC236}">
              <a16:creationId xmlns:a16="http://schemas.microsoft.com/office/drawing/2014/main" id="{00000000-0008-0000-0300-000004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0</xdr:rowOff>
    </xdr:from>
    <xdr:to>
      <xdr:col>4</xdr:col>
      <xdr:colOff>1676400</xdr:colOff>
      <xdr:row>0</xdr:row>
      <xdr:rowOff>0</xdr:rowOff>
    </xdr:to>
    <xdr:graphicFrame macro="">
      <xdr:nvGraphicFramePr>
        <xdr:cNvPr id="2" name="Chart 16">
          <a:extLst>
            <a:ext uri="{FF2B5EF4-FFF2-40B4-BE49-F238E27FC236}">
              <a16:creationId xmlns:a16="http://schemas.microsoft.com/office/drawing/2014/main" id="{1DDA2C0C-51F7-4C14-A091-C94CDD697F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238125</xdr:colOff>
      <xdr:row>0</xdr:row>
      <xdr:rowOff>0</xdr:rowOff>
    </xdr:from>
    <xdr:to>
      <xdr:col>4</xdr:col>
      <xdr:colOff>2124075</xdr:colOff>
      <xdr:row>0</xdr:row>
      <xdr:rowOff>0</xdr:rowOff>
    </xdr:to>
    <xdr:graphicFrame macro="">
      <xdr:nvGraphicFramePr>
        <xdr:cNvPr id="3" name="Chart 17">
          <a:extLst>
            <a:ext uri="{FF2B5EF4-FFF2-40B4-BE49-F238E27FC236}">
              <a16:creationId xmlns:a16="http://schemas.microsoft.com/office/drawing/2014/main" id="{20A7B40F-EFB3-4582-BF13-B71CEF3042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200025</xdr:colOff>
      <xdr:row>0</xdr:row>
      <xdr:rowOff>0</xdr:rowOff>
    </xdr:from>
    <xdr:to>
      <xdr:col>4</xdr:col>
      <xdr:colOff>2247900</xdr:colOff>
      <xdr:row>0</xdr:row>
      <xdr:rowOff>0</xdr:rowOff>
    </xdr:to>
    <xdr:graphicFrame macro="">
      <xdr:nvGraphicFramePr>
        <xdr:cNvPr id="4" name="Chart 18">
          <a:extLst>
            <a:ext uri="{FF2B5EF4-FFF2-40B4-BE49-F238E27FC236}">
              <a16:creationId xmlns:a16="http://schemas.microsoft.com/office/drawing/2014/main" id="{6B1EF5AB-CA78-4897-A415-F1F653B4D8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219075</xdr:colOff>
      <xdr:row>0</xdr:row>
      <xdr:rowOff>0</xdr:rowOff>
    </xdr:from>
    <xdr:to>
      <xdr:col>5</xdr:col>
      <xdr:colOff>695325</xdr:colOff>
      <xdr:row>0</xdr:row>
      <xdr:rowOff>0</xdr:rowOff>
    </xdr:to>
    <xdr:graphicFrame macro="">
      <xdr:nvGraphicFramePr>
        <xdr:cNvPr id="5" name="Chart 19">
          <a:extLst>
            <a:ext uri="{FF2B5EF4-FFF2-40B4-BE49-F238E27FC236}">
              <a16:creationId xmlns:a16="http://schemas.microsoft.com/office/drawing/2014/main" id="{6D17B2A0-F4EC-4F4F-95E5-C821A6807C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609600</xdr:colOff>
      <xdr:row>0</xdr:row>
      <xdr:rowOff>0</xdr:rowOff>
    </xdr:from>
    <xdr:to>
      <xdr:col>4</xdr:col>
      <xdr:colOff>1676400</xdr:colOff>
      <xdr:row>0</xdr:row>
      <xdr:rowOff>0</xdr:rowOff>
    </xdr:to>
    <xdr:graphicFrame macro="">
      <xdr:nvGraphicFramePr>
        <xdr:cNvPr id="6" name="Chart 20">
          <a:extLst>
            <a:ext uri="{FF2B5EF4-FFF2-40B4-BE49-F238E27FC236}">
              <a16:creationId xmlns:a16="http://schemas.microsoft.com/office/drawing/2014/main" id="{E6575FBD-0A28-413D-8F7C-5C8D3FDD5F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790575</xdr:colOff>
      <xdr:row>0</xdr:row>
      <xdr:rowOff>0</xdr:rowOff>
    </xdr:from>
    <xdr:to>
      <xdr:col>4</xdr:col>
      <xdr:colOff>1628775</xdr:colOff>
      <xdr:row>0</xdr:row>
      <xdr:rowOff>0</xdr:rowOff>
    </xdr:to>
    <xdr:graphicFrame macro="">
      <xdr:nvGraphicFramePr>
        <xdr:cNvPr id="7" name="Chart 23">
          <a:extLst>
            <a:ext uri="{FF2B5EF4-FFF2-40B4-BE49-F238E27FC236}">
              <a16:creationId xmlns:a16="http://schemas.microsoft.com/office/drawing/2014/main" id="{EB23FB62-E601-4C45-A564-8F07B3CD24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0</xdr:rowOff>
    </xdr:from>
    <xdr:to>
      <xdr:col>5</xdr:col>
      <xdr:colOff>219075</xdr:colOff>
      <xdr:row>0</xdr:row>
      <xdr:rowOff>0</xdr:rowOff>
    </xdr:to>
    <xdr:graphicFrame macro="">
      <xdr:nvGraphicFramePr>
        <xdr:cNvPr id="2" name="Chart 22">
          <a:extLst>
            <a:ext uri="{FF2B5EF4-FFF2-40B4-BE49-F238E27FC236}">
              <a16:creationId xmlns:a16="http://schemas.microsoft.com/office/drawing/2014/main" id="{8E686394-48E2-418A-9781-66722E30CC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5</xdr:col>
      <xdr:colOff>371475</xdr:colOff>
      <xdr:row>0</xdr:row>
      <xdr:rowOff>0</xdr:rowOff>
    </xdr:to>
    <xdr:graphicFrame macro="">
      <xdr:nvGraphicFramePr>
        <xdr:cNvPr id="3" name="Chart 23">
          <a:extLst>
            <a:ext uri="{FF2B5EF4-FFF2-40B4-BE49-F238E27FC236}">
              <a16:creationId xmlns:a16="http://schemas.microsoft.com/office/drawing/2014/main" id="{ADE3DDDF-93E0-4443-8F68-C8445EA5DE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276225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4" name="Chart 24">
          <a:extLst>
            <a:ext uri="{FF2B5EF4-FFF2-40B4-BE49-F238E27FC236}">
              <a16:creationId xmlns:a16="http://schemas.microsoft.com/office/drawing/2014/main" id="{A1E182B7-8BE0-4454-AA32-C5A83B78D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5" name="Chart 25">
          <a:extLst>
            <a:ext uri="{FF2B5EF4-FFF2-40B4-BE49-F238E27FC236}">
              <a16:creationId xmlns:a16="http://schemas.microsoft.com/office/drawing/2014/main" id="{E256A526-B7D5-4760-952A-14769DF494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kumenty\Raport%20Roczny\2017\MasterRoomData\Statystyki%202017v2.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kumenty\Raport%20Roczny\2017\MasterRoomData\Statystyki%202017v2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ładka"/>
      <sheetName val="Odszkodowania"/>
      <sheetName val="Wynik Techniczny"/>
      <sheetName val="Koszty"/>
      <sheetName val="Rezerwy"/>
      <sheetName val="Lokaty"/>
      <sheetName val="Lokaty V MK"/>
      <sheetName val="Wynik Finansowy"/>
      <sheetName val="Reaskuracja"/>
      <sheetName val="Retencja"/>
      <sheetName val="Szkodowość"/>
      <sheetName val="Poziom Rezerw"/>
      <sheetName val="Kapitały własne "/>
      <sheetName val="Kapitały własne V MK"/>
      <sheetName val="Majątek"/>
      <sheetName val="Majątek VMK"/>
      <sheetName val="Wskaźnik Zespolony"/>
      <sheetName val="Struktura Rynku"/>
      <sheetName val="Rynek 2007-2017"/>
      <sheetName val="Struktura 2007-2017"/>
      <sheetName val="Rynek 2007-2017_OLLD"/>
      <sheetName val="Rynek 2007-2017veryOLD"/>
      <sheetName val="Struktura 2007-2017_OLD"/>
      <sheetName val="Arkusz1"/>
      <sheetName val="&gt;&gt;Rynek 2005-2016 (2)"/>
    </sheetNames>
    <sheetDataSet>
      <sheetData sheetId="0">
        <row r="14">
          <cell r="B14" t="str">
            <v>AEGON SA</v>
          </cell>
          <cell r="C14">
            <v>454022.27529000002</v>
          </cell>
          <cell r="D14">
            <v>448210.65156000003</v>
          </cell>
        </row>
        <row r="15">
          <cell r="B15" t="str">
            <v>ALLIANZ  ŻYCIE POLSKA SA</v>
          </cell>
          <cell r="C15">
            <v>591501.62393</v>
          </cell>
          <cell r="D15">
            <v>596525.51087999996</v>
          </cell>
        </row>
        <row r="16">
          <cell r="B16" t="str">
            <v>AVIVA ŻYCIE SA</v>
          </cell>
          <cell r="C16">
            <v>1934165.6297500001</v>
          </cell>
          <cell r="D16">
            <v>1879343.0009300001</v>
          </cell>
        </row>
        <row r="17">
          <cell r="B17" t="str">
            <v>AXA ŻYCIE SA</v>
          </cell>
          <cell r="C17">
            <v>1093947.3888099999</v>
          </cell>
          <cell r="D17">
            <v>1053531.03886</v>
          </cell>
        </row>
        <row r="18">
          <cell r="B18" t="str">
            <v>BZWBK-Aviva TUnŻ SA</v>
          </cell>
          <cell r="C18">
            <v>230732.39340999999</v>
          </cell>
          <cell r="D18">
            <v>199293.93350000001</v>
          </cell>
        </row>
        <row r="19">
          <cell r="B19" t="str">
            <v>CARDIF POLSKA SA</v>
          </cell>
          <cell r="C19">
            <v>253789.73177000001</v>
          </cell>
          <cell r="D19">
            <v>300240.41375000001</v>
          </cell>
        </row>
        <row r="20">
          <cell r="B20" t="str">
            <v>COMPENSA ŻYCIE SA</v>
          </cell>
          <cell r="C20">
            <v>487512.85350999999</v>
          </cell>
          <cell r="D20">
            <v>533376.53949999996</v>
          </cell>
        </row>
        <row r="21">
          <cell r="B21" t="str">
            <v>CONCORDIA CAPITAL SA</v>
          </cell>
          <cell r="C21">
            <v>59981.222430000002</v>
          </cell>
          <cell r="D21">
            <v>61454.004090000002</v>
          </cell>
        </row>
        <row r="22">
          <cell r="B22" t="str">
            <v>ERGO HESTIA STUnŻ SA</v>
          </cell>
          <cell r="C22">
            <v>904502.70348999999</v>
          </cell>
          <cell r="D22">
            <v>419005.96573</v>
          </cell>
        </row>
        <row r="23">
          <cell r="B23" t="str">
            <v>EUROPA ŻYCIE SA</v>
          </cell>
          <cell r="C23">
            <v>1178567.8028800001</v>
          </cell>
          <cell r="D23">
            <v>1205407.6704599999</v>
          </cell>
        </row>
        <row r="24">
          <cell r="B24" t="str">
            <v>GENERALI ŻYCIE SA</v>
          </cell>
          <cell r="C24">
            <v>984577.03839</v>
          </cell>
          <cell r="D24">
            <v>974902.55437999999</v>
          </cell>
        </row>
        <row r="25">
          <cell r="B25" t="str">
            <v>INTER - ŻYCIE SA</v>
          </cell>
          <cell r="C25">
            <v>11838.32166</v>
          </cell>
          <cell r="D25">
            <v>13054.261479999999</v>
          </cell>
        </row>
        <row r="26">
          <cell r="B26" t="str">
            <v>MACIF ŻYCIE TUW</v>
          </cell>
          <cell r="C26">
            <v>20981.234990000001</v>
          </cell>
          <cell r="D26">
            <v>20505.35008</v>
          </cell>
        </row>
        <row r="27">
          <cell r="B27" t="str">
            <v>METLIFE TUnŻ SA</v>
          </cell>
          <cell r="C27">
            <v>1375880.0380899999</v>
          </cell>
          <cell r="D27">
            <v>850401.18145000003</v>
          </cell>
        </row>
        <row r="28">
          <cell r="B28" t="str">
            <v>NATIONALE NEDERLANDEN SA</v>
          </cell>
          <cell r="C28">
            <v>1356344.9437299999</v>
          </cell>
          <cell r="D28">
            <v>1687057.50859</v>
          </cell>
        </row>
        <row r="29">
          <cell r="B29" t="str">
            <v>OPEN LIFE SA</v>
          </cell>
          <cell r="C29">
            <v>1477775.3573700001</v>
          </cell>
          <cell r="D29">
            <v>2354130.2718400001</v>
          </cell>
        </row>
        <row r="30">
          <cell r="B30" t="str">
            <v>PKO ŻYCIE SA</v>
          </cell>
          <cell r="C30">
            <v>900597.10444999998</v>
          </cell>
          <cell r="D30">
            <v>470964.92265000002</v>
          </cell>
        </row>
        <row r="31">
          <cell r="B31" t="str">
            <v>POCZTOWE ŻYCIE  SA</v>
          </cell>
          <cell r="C31">
            <v>27150.330330000001</v>
          </cell>
          <cell r="D31">
            <v>34263.543919999996</v>
          </cell>
        </row>
        <row r="32">
          <cell r="B32" t="str">
            <v>POLISA - ŻYCIE SA</v>
          </cell>
          <cell r="C32">
            <v>289157.22990999999</v>
          </cell>
          <cell r="D32">
            <v>331322.29473000002</v>
          </cell>
        </row>
        <row r="33">
          <cell r="B33" t="str">
            <v>PRAMERICA ŻYCIE SA</v>
          </cell>
          <cell r="C33">
            <v>248965.29326000001</v>
          </cell>
          <cell r="D33">
            <v>261519.08257999999</v>
          </cell>
        </row>
        <row r="34">
          <cell r="B34" t="str">
            <v>PZU ŻYCIE SA</v>
          </cell>
          <cell r="C34">
            <v>8034417.4689100003</v>
          </cell>
          <cell r="D34">
            <v>8563065.9023199994</v>
          </cell>
        </row>
        <row r="35">
          <cell r="B35" t="str">
            <v>REJENT LIFE TUW</v>
          </cell>
          <cell r="C35">
            <v>16810.967949999998</v>
          </cell>
          <cell r="D35">
            <v>17219.435939999999</v>
          </cell>
        </row>
        <row r="36">
          <cell r="B36" t="str">
            <v>SALTUS ŻYCIE SA</v>
          </cell>
          <cell r="C36">
            <v>45091.319360000001</v>
          </cell>
          <cell r="D36">
            <v>37911.700879999997</v>
          </cell>
        </row>
        <row r="37">
          <cell r="B37" t="str">
            <v>SIGNAL IDUNA ŻYCIE SA</v>
          </cell>
          <cell r="C37">
            <v>39974.551180000002</v>
          </cell>
          <cell r="D37">
            <v>35480.6129</v>
          </cell>
        </row>
        <row r="38">
          <cell r="B38" t="str">
            <v>UNIQA ŻYCIE SA</v>
          </cell>
          <cell r="C38">
            <v>329336.40201999998</v>
          </cell>
          <cell r="D38">
            <v>744893.74341</v>
          </cell>
        </row>
        <row r="39">
          <cell r="B39" t="str">
            <v>VIENNA LIFE SA</v>
          </cell>
          <cell r="C39">
            <v>755341.97577999998</v>
          </cell>
          <cell r="D39">
            <v>662102.60927999998</v>
          </cell>
        </row>
        <row r="40">
          <cell r="B40" t="str">
            <v>WARTA TUnŻ SA</v>
          </cell>
          <cell r="C40">
            <v>743261.92122000002</v>
          </cell>
          <cell r="D40">
            <v>805829.60548000003</v>
          </cell>
        </row>
        <row r="47">
          <cell r="B47" t="str">
            <v>ALLIANZ POLSKA SA</v>
          </cell>
          <cell r="C47">
            <v>1790882.60301</v>
          </cell>
          <cell r="D47">
            <v>1835080.5104700001</v>
          </cell>
        </row>
        <row r="48">
          <cell r="B48" t="str">
            <v>AVIVA - OGÓLNE SA</v>
          </cell>
          <cell r="C48">
            <v>494823.28324999998</v>
          </cell>
          <cell r="D48">
            <v>443239.81638999999</v>
          </cell>
        </row>
        <row r="49">
          <cell r="B49" t="str">
            <v>AXA UBEZPIECZENIA SA</v>
          </cell>
          <cell r="C49">
            <v>1259921.17307</v>
          </cell>
          <cell r="D49">
            <v>1864498.3296699999</v>
          </cell>
        </row>
        <row r="50">
          <cell r="B50" t="str">
            <v>BZWBK-Aviva TUO SA</v>
          </cell>
          <cell r="C50">
            <v>220672.61042000001</v>
          </cell>
          <cell r="D50">
            <v>230473.90461</v>
          </cell>
        </row>
        <row r="51">
          <cell r="B51" t="str">
            <v>COMPENSA SA</v>
          </cell>
          <cell r="C51">
            <v>1193824.20529</v>
          </cell>
          <cell r="D51">
            <v>1410947.1975499999</v>
          </cell>
        </row>
        <row r="52">
          <cell r="B52" t="str">
            <v>CONCORDIA POLSKA TUW</v>
          </cell>
          <cell r="C52">
            <v>364328.5955</v>
          </cell>
          <cell r="D52">
            <v>402888.51314</v>
          </cell>
        </row>
        <row r="53">
          <cell r="B53" t="str">
            <v>CREDIT AGRICOLE TU SA</v>
          </cell>
          <cell r="C53">
            <v>11924.954530000001</v>
          </cell>
          <cell r="D53">
            <v>17255.633460000001</v>
          </cell>
        </row>
        <row r="54">
          <cell r="B54" t="str">
            <v>CUPRUM TUW</v>
          </cell>
          <cell r="C54">
            <v>48347.575709999997</v>
          </cell>
          <cell r="D54">
            <v>52343.114950000003</v>
          </cell>
        </row>
        <row r="55">
          <cell r="B55" t="str">
            <v>D.A.S. SA</v>
          </cell>
          <cell r="C55">
            <v>15824.19392</v>
          </cell>
          <cell r="D55">
            <v>24903.944200000002</v>
          </cell>
        </row>
        <row r="56">
          <cell r="B56" t="str">
            <v>ERGO HESTIA SA</v>
          </cell>
          <cell r="C56">
            <v>4285447.4666600004</v>
          </cell>
          <cell r="D56">
            <v>5434946.1504300004</v>
          </cell>
        </row>
        <row r="57">
          <cell r="B57" t="str">
            <v>EULER HERMES SA</v>
          </cell>
          <cell r="C57">
            <v>287284.81046000001</v>
          </cell>
          <cell r="D57">
            <v>271357.93287000002</v>
          </cell>
        </row>
        <row r="58">
          <cell r="B58" t="str">
            <v>EUROPA SA</v>
          </cell>
          <cell r="C58">
            <v>296501.24508999998</v>
          </cell>
          <cell r="D58">
            <v>383354.69770000002</v>
          </cell>
        </row>
        <row r="59">
          <cell r="B59" t="str">
            <v>GENERALI SA</v>
          </cell>
          <cell r="C59">
            <v>1418786.0754499999</v>
          </cell>
          <cell r="D59">
            <v>1369680.05076</v>
          </cell>
        </row>
        <row r="60">
          <cell r="B60" t="str">
            <v>GOTHAER SA</v>
          </cell>
          <cell r="C60">
            <v>619054.99679999996</v>
          </cell>
          <cell r="D60">
            <v>622890.47994999995</v>
          </cell>
        </row>
        <row r="61">
          <cell r="B61" t="str">
            <v>INTER POLSKA SA</v>
          </cell>
          <cell r="C61">
            <v>115575.60746</v>
          </cell>
          <cell r="D61">
            <v>120885.54914</v>
          </cell>
        </row>
        <row r="62">
          <cell r="B62" t="str">
            <v>INTERRISK SA</v>
          </cell>
          <cell r="C62">
            <v>870416.52073999995</v>
          </cell>
          <cell r="D62">
            <v>924583.78897999995</v>
          </cell>
        </row>
        <row r="63">
          <cell r="B63" t="str">
            <v>KUKE SA</v>
          </cell>
          <cell r="C63">
            <v>46698.424160000002</v>
          </cell>
          <cell r="D63">
            <v>56889.63248</v>
          </cell>
        </row>
        <row r="64">
          <cell r="B64" t="str">
            <v>LINK4 SA</v>
          </cell>
          <cell r="C64">
            <v>729270.40582999995</v>
          </cell>
          <cell r="D64">
            <v>1016660.6532300001</v>
          </cell>
        </row>
        <row r="65">
          <cell r="B65" t="str">
            <v>MEDICUM TUW</v>
          </cell>
          <cell r="C65">
            <v>464.68229000000002</v>
          </cell>
          <cell r="D65">
            <v>3403.8973599999999</v>
          </cell>
        </row>
        <row r="66">
          <cell r="B66" t="str">
            <v>NATIONALE NEDERLANDEN TU SA</v>
          </cell>
          <cell r="C66" t="str">
            <v>X</v>
          </cell>
          <cell r="D66">
            <v>14001.58282</v>
          </cell>
        </row>
        <row r="67">
          <cell r="B67" t="str">
            <v>PARTNER SA</v>
          </cell>
          <cell r="C67">
            <v>670.88</v>
          </cell>
          <cell r="D67">
            <v>553.70299999999997</v>
          </cell>
        </row>
        <row r="68">
          <cell r="B68" t="str">
            <v>PKO TU SA</v>
          </cell>
          <cell r="C68">
            <v>365675.84130999999</v>
          </cell>
          <cell r="D68">
            <v>450714.33973000001</v>
          </cell>
        </row>
        <row r="69">
          <cell r="B69" t="str">
            <v>POCZTOWE  TUW</v>
          </cell>
          <cell r="C69">
            <v>97035.163860000001</v>
          </cell>
          <cell r="D69">
            <v>221594.24737999999</v>
          </cell>
        </row>
        <row r="70">
          <cell r="B70" t="str">
            <v>POLSKI GAZ TUW</v>
          </cell>
          <cell r="C70" t="str">
            <v>X</v>
          </cell>
          <cell r="D70">
            <v>107746.06408</v>
          </cell>
        </row>
        <row r="71">
          <cell r="B71" t="str">
            <v>PTR SA</v>
          </cell>
          <cell r="C71">
            <v>263190.24602999998</v>
          </cell>
          <cell r="D71">
            <v>242084.55694000001</v>
          </cell>
        </row>
        <row r="72">
          <cell r="B72" t="str">
            <v>PZU SA</v>
          </cell>
          <cell r="C72">
            <v>10682014.46497</v>
          </cell>
          <cell r="D72">
            <v>12448394.939230001</v>
          </cell>
        </row>
        <row r="73">
          <cell r="B73" t="str">
            <v>PZUW TUW</v>
          </cell>
          <cell r="C73">
            <v>137751.81399</v>
          </cell>
          <cell r="D73">
            <v>384044.94024999999</v>
          </cell>
        </row>
        <row r="74">
          <cell r="B74" t="str">
            <v>SALTUS TUW</v>
          </cell>
          <cell r="C74">
            <v>179685.37208999999</v>
          </cell>
          <cell r="D74">
            <v>191013.68770000001</v>
          </cell>
        </row>
        <row r="75">
          <cell r="B75" t="str">
            <v>SIGNAL IDUNA POLSKA SA</v>
          </cell>
          <cell r="C75">
            <v>48923.380319999997</v>
          </cell>
          <cell r="D75">
            <v>47376.982479999999</v>
          </cell>
        </row>
        <row r="76">
          <cell r="B76" t="str">
            <v>TUW TUW</v>
          </cell>
          <cell r="C76">
            <v>666715.93813999998</v>
          </cell>
          <cell r="D76">
            <v>698318.75665999996</v>
          </cell>
        </row>
        <row r="77">
          <cell r="B77" t="str">
            <v>TUZ TUW</v>
          </cell>
          <cell r="C77">
            <v>260163.92348</v>
          </cell>
          <cell r="D77">
            <v>207336.15137000001</v>
          </cell>
        </row>
        <row r="78">
          <cell r="B78" t="str">
            <v>UNIQA SA</v>
          </cell>
          <cell r="C78">
            <v>1112731.23731</v>
          </cell>
          <cell r="D78">
            <v>1120691.223</v>
          </cell>
        </row>
        <row r="79">
          <cell r="B79" t="str">
            <v>WARTA SA</v>
          </cell>
          <cell r="C79">
            <v>4119309.17197</v>
          </cell>
          <cell r="D79">
            <v>5120423.6343400003</v>
          </cell>
        </row>
        <row r="80">
          <cell r="B80" t="str">
            <v>ZDROWIE SA</v>
          </cell>
          <cell r="C80">
            <v>30535.418150000001</v>
          </cell>
          <cell r="D80">
            <v>52074.920359999996</v>
          </cell>
        </row>
      </sheetData>
      <sheetData sheetId="1">
        <row r="94">
          <cell r="C94">
            <v>9206.6630000000005</v>
          </cell>
        </row>
      </sheetData>
      <sheetData sheetId="2"/>
      <sheetData sheetId="3"/>
      <sheetData sheetId="4"/>
      <sheetData sheetId="5"/>
      <sheetData sheetId="6"/>
      <sheetData sheetId="7">
        <row r="5">
          <cell r="C5" t="str">
            <v>2016</v>
          </cell>
        </row>
      </sheetData>
      <sheetData sheetId="8"/>
      <sheetData sheetId="9"/>
      <sheetData sheetId="10"/>
      <sheetData sheetId="11">
        <row r="5">
          <cell r="C5" t="str">
            <v>2016</v>
          </cell>
        </row>
      </sheetData>
      <sheetData sheetId="12">
        <row r="5">
          <cell r="C5" t="str">
            <v>2016</v>
          </cell>
        </row>
      </sheetData>
      <sheetData sheetId="13"/>
      <sheetData sheetId="14">
        <row r="5">
          <cell r="C5" t="str">
            <v>2016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ładka"/>
      <sheetName val="Odszkodowania"/>
      <sheetName val="Wynik Techniczny"/>
      <sheetName val="Koszty"/>
      <sheetName val="Rezerwy"/>
      <sheetName val="Lokaty"/>
      <sheetName val="Lokaty V MK"/>
      <sheetName val="Wynik Finansowy"/>
      <sheetName val="Reaskuracja"/>
      <sheetName val="Retencja"/>
      <sheetName val="Szkodowość"/>
      <sheetName val="Poziom Rezerw"/>
      <sheetName val="Kapitały własne "/>
      <sheetName val="Kapitały własne V MK"/>
      <sheetName val="Majątek"/>
      <sheetName val="Majątek VMK"/>
      <sheetName val="Wskaźnik Zespolony"/>
      <sheetName val="Struktura Rynku"/>
      <sheetName val="Rynek 2007-2017"/>
      <sheetName val="Struktura 2007-2017"/>
      <sheetName val="Rynek 2007-2017_OLLD"/>
      <sheetName val="Rynek 2007-2017veryOLD"/>
      <sheetName val="Struktura 2007-2017_OLD"/>
      <sheetName val="Arkusz1"/>
      <sheetName val="&gt;&gt;Rynek 2005-2016 (2)"/>
    </sheetNames>
    <sheetDataSet>
      <sheetData sheetId="0">
        <row r="14">
          <cell r="B14" t="str">
            <v>AEGON SA</v>
          </cell>
          <cell r="C14">
            <v>454022.27529000002</v>
          </cell>
          <cell r="D14">
            <v>448210.65156000003</v>
          </cell>
        </row>
        <row r="15">
          <cell r="B15" t="str">
            <v>ALLIANZ  ŻYCIE POLSKA SA</v>
          </cell>
          <cell r="C15">
            <v>591501.62393</v>
          </cell>
          <cell r="D15">
            <v>596525.51087999996</v>
          </cell>
        </row>
        <row r="16">
          <cell r="B16" t="str">
            <v>AVIVA ŻYCIE SA</v>
          </cell>
          <cell r="C16">
            <v>1934165.6297500001</v>
          </cell>
          <cell r="D16">
            <v>1879343.0009300001</v>
          </cell>
        </row>
        <row r="17">
          <cell r="B17" t="str">
            <v>AXA ŻYCIE SA</v>
          </cell>
          <cell r="C17">
            <v>1093947.3888099999</v>
          </cell>
          <cell r="D17">
            <v>1053531.03886</v>
          </cell>
        </row>
        <row r="18">
          <cell r="B18" t="str">
            <v>BZWBK-Aviva TUnŻ SA</v>
          </cell>
          <cell r="C18">
            <v>230732.39340999999</v>
          </cell>
          <cell r="D18">
            <v>199293.93350000001</v>
          </cell>
        </row>
        <row r="19">
          <cell r="B19" t="str">
            <v>CARDIF POLSKA SA</v>
          </cell>
          <cell r="C19">
            <v>253789.73177000001</v>
          </cell>
          <cell r="D19">
            <v>300240.41375000001</v>
          </cell>
        </row>
        <row r="20">
          <cell r="B20" t="str">
            <v>COMPENSA ŻYCIE SA</v>
          </cell>
          <cell r="C20">
            <v>487512.85350999999</v>
          </cell>
          <cell r="D20">
            <v>533376.53949999996</v>
          </cell>
        </row>
        <row r="21">
          <cell r="B21" t="str">
            <v>CONCORDIA CAPITAL SA</v>
          </cell>
          <cell r="C21">
            <v>59981.222430000002</v>
          </cell>
          <cell r="D21">
            <v>61454.004090000002</v>
          </cell>
        </row>
        <row r="22">
          <cell r="B22" t="str">
            <v>ERGO HESTIA STUnŻ SA</v>
          </cell>
          <cell r="C22">
            <v>904502.70348999999</v>
          </cell>
          <cell r="D22">
            <v>419005.96573</v>
          </cell>
        </row>
        <row r="23">
          <cell r="B23" t="str">
            <v>EUROPA ŻYCIE SA</v>
          </cell>
          <cell r="C23">
            <v>1178567.8028800001</v>
          </cell>
          <cell r="D23">
            <v>1205407.6704599999</v>
          </cell>
        </row>
        <row r="24">
          <cell r="B24" t="str">
            <v>GENERALI ŻYCIE SA</v>
          </cell>
          <cell r="C24">
            <v>984577.03839</v>
          </cell>
          <cell r="D24">
            <v>974902.55437999999</v>
          </cell>
        </row>
        <row r="25">
          <cell r="B25" t="str">
            <v>INTER - ŻYCIE SA</v>
          </cell>
          <cell r="C25">
            <v>11838.32166</v>
          </cell>
          <cell r="D25">
            <v>13054.261479999999</v>
          </cell>
        </row>
        <row r="26">
          <cell r="B26" t="str">
            <v>MACIF ŻYCIE TUW</v>
          </cell>
          <cell r="C26">
            <v>20981.234990000001</v>
          </cell>
          <cell r="D26">
            <v>20505.35008</v>
          </cell>
        </row>
        <row r="27">
          <cell r="B27" t="str">
            <v>METLIFE TUnŻ SA</v>
          </cell>
          <cell r="C27">
            <v>1375880.0380899999</v>
          </cell>
          <cell r="D27">
            <v>850401.18145000003</v>
          </cell>
        </row>
        <row r="28">
          <cell r="B28" t="str">
            <v>NATIONALE NEDERLANDEN SA</v>
          </cell>
          <cell r="C28">
            <v>1356344.9437299999</v>
          </cell>
          <cell r="D28">
            <v>1687057.50859</v>
          </cell>
        </row>
        <row r="29">
          <cell r="B29" t="str">
            <v>OPEN LIFE SA</v>
          </cell>
          <cell r="C29">
            <v>1477775.3573700001</v>
          </cell>
          <cell r="D29">
            <v>2354130.2718400001</v>
          </cell>
        </row>
        <row r="30">
          <cell r="B30" t="str">
            <v>PKO ŻYCIE SA</v>
          </cell>
          <cell r="C30">
            <v>900597.10444999998</v>
          </cell>
          <cell r="D30">
            <v>470964.92265000002</v>
          </cell>
        </row>
        <row r="31">
          <cell r="B31" t="str">
            <v>POCZTOWE ŻYCIE  SA</v>
          </cell>
          <cell r="C31">
            <v>27150.330330000001</v>
          </cell>
          <cell r="D31">
            <v>34263.543919999996</v>
          </cell>
        </row>
        <row r="32">
          <cell r="B32" t="str">
            <v>POLISA - ŻYCIE SA</v>
          </cell>
          <cell r="C32">
            <v>289157.22990999999</v>
          </cell>
          <cell r="D32">
            <v>331322.29473000002</v>
          </cell>
        </row>
        <row r="33">
          <cell r="B33" t="str">
            <v>PRAMERICA ŻYCIE SA</v>
          </cell>
          <cell r="C33">
            <v>248965.29326000001</v>
          </cell>
          <cell r="D33">
            <v>261519.08257999999</v>
          </cell>
        </row>
        <row r="34">
          <cell r="B34" t="str">
            <v>PZU ŻYCIE SA</v>
          </cell>
          <cell r="C34">
            <v>8034417.4689100003</v>
          </cell>
          <cell r="D34">
            <v>8563065.9023199994</v>
          </cell>
        </row>
        <row r="35">
          <cell r="B35" t="str">
            <v>REJENT LIFE TUW</v>
          </cell>
          <cell r="C35">
            <v>16810.967949999998</v>
          </cell>
          <cell r="D35">
            <v>17219.435939999999</v>
          </cell>
        </row>
        <row r="36">
          <cell r="B36" t="str">
            <v>SALTUS ŻYCIE SA</v>
          </cell>
          <cell r="C36">
            <v>45091.319360000001</v>
          </cell>
          <cell r="D36">
            <v>37911.700879999997</v>
          </cell>
        </row>
        <row r="37">
          <cell r="B37" t="str">
            <v>SIGNAL IDUNA ŻYCIE SA</v>
          </cell>
          <cell r="C37">
            <v>39974.551180000002</v>
          </cell>
          <cell r="D37">
            <v>35480.6129</v>
          </cell>
        </row>
        <row r="38">
          <cell r="B38" t="str">
            <v>UNIQA ŻYCIE SA</v>
          </cell>
          <cell r="C38">
            <v>329336.40201999998</v>
          </cell>
          <cell r="D38">
            <v>744893.74341</v>
          </cell>
        </row>
        <row r="39">
          <cell r="B39" t="str">
            <v>VIENNA LIFE SA</v>
          </cell>
          <cell r="C39">
            <v>755341.97577999998</v>
          </cell>
          <cell r="D39">
            <v>662102.60927999998</v>
          </cell>
        </row>
        <row r="40">
          <cell r="B40" t="str">
            <v>WARTA TUnŻ SA</v>
          </cell>
          <cell r="C40">
            <v>743261.92122000002</v>
          </cell>
          <cell r="D40">
            <v>805829.60548000003</v>
          </cell>
        </row>
        <row r="47">
          <cell r="B47" t="str">
            <v>ALLIANZ POLSKA SA</v>
          </cell>
          <cell r="C47">
            <v>1790882.60301</v>
          </cell>
          <cell r="D47">
            <v>1835080.5104700001</v>
          </cell>
        </row>
        <row r="48">
          <cell r="B48" t="str">
            <v>AVIVA - OGÓLNE SA</v>
          </cell>
          <cell r="C48">
            <v>494823.28324999998</v>
          </cell>
          <cell r="D48">
            <v>443239.81638999999</v>
          </cell>
        </row>
        <row r="49">
          <cell r="B49" t="str">
            <v>AXA UBEZPIECZENIA SA</v>
          </cell>
          <cell r="C49">
            <v>1259921.17307</v>
          </cell>
          <cell r="D49">
            <v>1864498.3296699999</v>
          </cell>
        </row>
        <row r="50">
          <cell r="B50" t="str">
            <v>BZWBK-Aviva TUO SA</v>
          </cell>
          <cell r="C50">
            <v>220672.61042000001</v>
          </cell>
          <cell r="D50">
            <v>230473.90461</v>
          </cell>
        </row>
        <row r="51">
          <cell r="B51" t="str">
            <v>COMPENSA SA</v>
          </cell>
          <cell r="C51">
            <v>1193824.20529</v>
          </cell>
          <cell r="D51">
            <v>1410947.1975499999</v>
          </cell>
        </row>
        <row r="52">
          <cell r="B52" t="str">
            <v>CONCORDIA POLSKA TUW</v>
          </cell>
          <cell r="C52">
            <v>364328.5955</v>
          </cell>
          <cell r="D52">
            <v>402888.51314</v>
          </cell>
        </row>
        <row r="53">
          <cell r="B53" t="str">
            <v>CREDIT AGRICOLE TU SA</v>
          </cell>
          <cell r="C53">
            <v>11924.954530000001</v>
          </cell>
          <cell r="D53">
            <v>17255.633460000001</v>
          </cell>
        </row>
        <row r="54">
          <cell r="B54" t="str">
            <v>CUPRUM TUW</v>
          </cell>
          <cell r="C54">
            <v>48347.575709999997</v>
          </cell>
          <cell r="D54">
            <v>52343.114950000003</v>
          </cell>
        </row>
        <row r="55">
          <cell r="B55" t="str">
            <v>D.A.S. SA</v>
          </cell>
          <cell r="C55">
            <v>15824.19392</v>
          </cell>
          <cell r="D55">
            <v>24903.944200000002</v>
          </cell>
        </row>
        <row r="56">
          <cell r="B56" t="str">
            <v>ERGO HESTIA SA</v>
          </cell>
          <cell r="C56">
            <v>4285447.4666600004</v>
          </cell>
          <cell r="D56">
            <v>5434946.1504300004</v>
          </cell>
        </row>
        <row r="57">
          <cell r="B57" t="str">
            <v>EULER HERMES SA</v>
          </cell>
          <cell r="C57">
            <v>287284.81046000001</v>
          </cell>
          <cell r="D57">
            <v>271357.93287000002</v>
          </cell>
        </row>
        <row r="58">
          <cell r="B58" t="str">
            <v>EUROPA SA</v>
          </cell>
          <cell r="C58">
            <v>296501.24508999998</v>
          </cell>
          <cell r="D58">
            <v>383354.69770000002</v>
          </cell>
        </row>
        <row r="59">
          <cell r="B59" t="str">
            <v>GENERALI SA</v>
          </cell>
          <cell r="C59">
            <v>1418786.0754499999</v>
          </cell>
          <cell r="D59">
            <v>1369680.05076</v>
          </cell>
        </row>
        <row r="60">
          <cell r="B60" t="str">
            <v>GOTHAER SA</v>
          </cell>
          <cell r="C60">
            <v>619054.99679999996</v>
          </cell>
          <cell r="D60">
            <v>622890.47994999995</v>
          </cell>
        </row>
        <row r="61">
          <cell r="B61" t="str">
            <v>INTER POLSKA SA</v>
          </cell>
          <cell r="C61">
            <v>115575.60746</v>
          </cell>
          <cell r="D61">
            <v>120885.54914</v>
          </cell>
        </row>
        <row r="62">
          <cell r="B62" t="str">
            <v>INTERRISK SA</v>
          </cell>
          <cell r="C62">
            <v>870416.52073999995</v>
          </cell>
          <cell r="D62">
            <v>924583.78897999995</v>
          </cell>
        </row>
        <row r="63">
          <cell r="B63" t="str">
            <v>KUKE SA</v>
          </cell>
          <cell r="C63">
            <v>46698.424160000002</v>
          </cell>
          <cell r="D63">
            <v>56889.63248</v>
          </cell>
        </row>
        <row r="64">
          <cell r="B64" t="str">
            <v>LINK4 SA</v>
          </cell>
          <cell r="C64">
            <v>729270.40582999995</v>
          </cell>
          <cell r="D64">
            <v>1016660.6532300001</v>
          </cell>
        </row>
        <row r="65">
          <cell r="B65" t="str">
            <v>MEDICUM TUW</v>
          </cell>
          <cell r="C65">
            <v>464.68229000000002</v>
          </cell>
          <cell r="D65">
            <v>3403.8973599999999</v>
          </cell>
        </row>
        <row r="66">
          <cell r="B66" t="str">
            <v>NATIONALE NEDERLANDEN TU SA</v>
          </cell>
          <cell r="C66" t="str">
            <v>X</v>
          </cell>
          <cell r="D66">
            <v>14001.58282</v>
          </cell>
        </row>
        <row r="67">
          <cell r="B67" t="str">
            <v>PARTNER SA</v>
          </cell>
          <cell r="C67">
            <v>670.88</v>
          </cell>
          <cell r="D67">
            <v>553.70299999999997</v>
          </cell>
        </row>
        <row r="68">
          <cell r="B68" t="str">
            <v>PKO TU SA</v>
          </cell>
          <cell r="C68">
            <v>365675.84130999999</v>
          </cell>
          <cell r="D68">
            <v>450714.33973000001</v>
          </cell>
        </row>
        <row r="69">
          <cell r="B69" t="str">
            <v>POCZTOWE  TUW</v>
          </cell>
          <cell r="C69">
            <v>97035.163860000001</v>
          </cell>
          <cell r="D69">
            <v>221594.24737999999</v>
          </cell>
        </row>
        <row r="70">
          <cell r="B70" t="str">
            <v>POLSKI GAZ TUW</v>
          </cell>
          <cell r="C70" t="str">
            <v>X</v>
          </cell>
          <cell r="D70">
            <v>107746.06408</v>
          </cell>
        </row>
        <row r="71">
          <cell r="B71" t="str">
            <v>PTR SA</v>
          </cell>
          <cell r="C71">
            <v>263190.24602999998</v>
          </cell>
          <cell r="D71">
            <v>242084.55694000001</v>
          </cell>
        </row>
        <row r="72">
          <cell r="B72" t="str">
            <v>PZU SA</v>
          </cell>
          <cell r="C72">
            <v>10682014.46497</v>
          </cell>
          <cell r="D72">
            <v>12448394.939230001</v>
          </cell>
        </row>
        <row r="73">
          <cell r="B73" t="str">
            <v>PZUW TUW</v>
          </cell>
          <cell r="C73">
            <v>137751.81399</v>
          </cell>
          <cell r="D73">
            <v>384044.94024999999</v>
          </cell>
        </row>
        <row r="74">
          <cell r="B74" t="str">
            <v>SALTUS TUW</v>
          </cell>
          <cell r="C74">
            <v>179685.37208999999</v>
          </cell>
          <cell r="D74">
            <v>191013.68770000001</v>
          </cell>
        </row>
        <row r="75">
          <cell r="B75" t="str">
            <v>SIGNAL IDUNA POLSKA SA</v>
          </cell>
          <cell r="C75">
            <v>48923.380319999997</v>
          </cell>
          <cell r="D75">
            <v>47376.982479999999</v>
          </cell>
        </row>
        <row r="76">
          <cell r="B76" t="str">
            <v>TUW TUW</v>
          </cell>
          <cell r="C76">
            <v>666715.93813999998</v>
          </cell>
          <cell r="D76">
            <v>698318.75665999996</v>
          </cell>
        </row>
        <row r="77">
          <cell r="B77" t="str">
            <v>TUZ TUW</v>
          </cell>
          <cell r="C77">
            <v>260163.92348</v>
          </cell>
          <cell r="D77">
            <v>207336.15137000001</v>
          </cell>
        </row>
        <row r="78">
          <cell r="B78" t="str">
            <v>UNIQA SA</v>
          </cell>
          <cell r="C78">
            <v>1112731.23731</v>
          </cell>
          <cell r="D78">
            <v>1120691.223</v>
          </cell>
        </row>
        <row r="79">
          <cell r="B79" t="str">
            <v>WARTA SA</v>
          </cell>
          <cell r="C79">
            <v>4119309.17197</v>
          </cell>
          <cell r="D79">
            <v>5120423.6343400003</v>
          </cell>
        </row>
        <row r="80">
          <cell r="B80" t="str">
            <v>ZDROWIE SA</v>
          </cell>
          <cell r="C80">
            <v>30535.418150000001</v>
          </cell>
          <cell r="D80">
            <v>52074.920359999996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C5" t="str">
            <v>2016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K212"/>
  <sheetViews>
    <sheetView tabSelected="1" view="pageBreakPreview" zoomScale="80" zoomScaleNormal="85" zoomScaleSheetLayoutView="80" workbookViewId="0">
      <selection activeCell="A2" sqref="A2:E2"/>
    </sheetView>
  </sheetViews>
  <sheetFormatPr defaultRowHeight="14.25" x14ac:dyDescent="0.2"/>
  <cols>
    <col min="1" max="1" width="3.7109375" style="47" customWidth="1"/>
    <col min="2" max="2" width="52.28515625" style="47" customWidth="1"/>
    <col min="3" max="3" width="19.140625" style="47" customWidth="1"/>
    <col min="4" max="4" width="18.28515625" style="47" customWidth="1"/>
    <col min="5" max="5" width="12.42578125" style="196" customWidth="1"/>
    <col min="6" max="6" width="12.85546875" style="47" customWidth="1"/>
    <col min="7" max="7" width="13.85546875" style="48" customWidth="1"/>
    <col min="8" max="8" width="15.140625" style="9" customWidth="1"/>
    <col min="9" max="9" width="18" style="17" customWidth="1"/>
    <col min="10" max="10" width="15.42578125" style="17" customWidth="1"/>
    <col min="11" max="16384" width="9.140625" style="9"/>
  </cols>
  <sheetData>
    <row r="1" spans="1:10" ht="18" customHeight="1" x14ac:dyDescent="0.2"/>
    <row r="2" spans="1:10" s="47" customFormat="1" ht="18" customHeight="1" x14ac:dyDescent="0.2">
      <c r="A2" s="580" t="s">
        <v>42</v>
      </c>
      <c r="B2" s="580"/>
      <c r="C2" s="580"/>
      <c r="D2" s="580"/>
      <c r="E2" s="580"/>
      <c r="F2" s="50"/>
      <c r="G2" s="52"/>
      <c r="I2" s="49"/>
      <c r="J2" s="49"/>
    </row>
    <row r="3" spans="1:10" ht="18" customHeight="1" thickBot="1" x14ac:dyDescent="0.25">
      <c r="A3" s="50"/>
      <c r="B3" s="50"/>
      <c r="C3" s="50"/>
      <c r="D3" s="50"/>
      <c r="E3" s="197"/>
      <c r="F3" s="50"/>
      <c r="G3" s="52"/>
    </row>
    <row r="4" spans="1:10" ht="14.25" customHeight="1" thickBot="1" x14ac:dyDescent="0.25">
      <c r="A4" s="11" t="s">
        <v>3</v>
      </c>
      <c r="B4" s="11" t="s">
        <v>4</v>
      </c>
      <c r="C4" s="198" t="s">
        <v>5</v>
      </c>
      <c r="D4" s="199"/>
      <c r="E4" s="200" t="s">
        <v>6</v>
      </c>
      <c r="F4" s="273"/>
      <c r="G4" s="53"/>
    </row>
    <row r="5" spans="1:10" ht="18" customHeight="1" thickBot="1" x14ac:dyDescent="0.25">
      <c r="A5" s="12"/>
      <c r="B5" s="12"/>
      <c r="C5" s="11">
        <v>2016</v>
      </c>
      <c r="D5" s="11">
        <v>2017</v>
      </c>
      <c r="E5" s="201" t="s">
        <v>208</v>
      </c>
      <c r="G5" s="54"/>
    </row>
    <row r="6" spans="1:10" ht="18" customHeight="1" x14ac:dyDescent="0.2">
      <c r="A6" s="11" t="s">
        <v>7</v>
      </c>
      <c r="B6" s="202" t="s">
        <v>0</v>
      </c>
      <c r="C6" s="55">
        <f>+C41</f>
        <v>23846225.123870004</v>
      </c>
      <c r="D6" s="55">
        <f t="shared" ref="D6" si="0">+D41</f>
        <v>24561013.311170001</v>
      </c>
      <c r="E6" s="203">
        <f>+D6/C6</f>
        <v>1.0299748989027406</v>
      </c>
      <c r="F6" s="56"/>
      <c r="G6" s="57"/>
    </row>
    <row r="7" spans="1:10" ht="18" customHeight="1" thickBot="1" x14ac:dyDescent="0.25">
      <c r="A7" s="128" t="s">
        <v>8</v>
      </c>
      <c r="B7" s="204" t="s">
        <v>1</v>
      </c>
      <c r="C7" s="205">
        <f>+C81</f>
        <v>32034452.281260002</v>
      </c>
      <c r="D7" s="205">
        <f t="shared" ref="D7" si="1">+D81</f>
        <v>37792653.526680008</v>
      </c>
      <c r="E7" s="126">
        <f>+D7/C7</f>
        <v>1.179750263711814</v>
      </c>
      <c r="F7" s="56"/>
      <c r="G7" s="57"/>
    </row>
    <row r="8" spans="1:10" ht="18" customHeight="1" thickBot="1" x14ac:dyDescent="0.25">
      <c r="A8" s="189"/>
      <c r="B8" s="206" t="s">
        <v>2</v>
      </c>
      <c r="C8" s="58">
        <f>SUM(C6:C7)</f>
        <v>55880677.405130006</v>
      </c>
      <c r="D8" s="58">
        <f>SUM(D6:D7)</f>
        <v>62353666.837850004</v>
      </c>
      <c r="E8" s="127">
        <f>+D8/C8</f>
        <v>1.1158359156205533</v>
      </c>
      <c r="F8" s="56"/>
      <c r="G8" s="57"/>
      <c r="H8" s="69"/>
    </row>
    <row r="9" spans="1:10" ht="18" customHeight="1" x14ac:dyDescent="0.2">
      <c r="A9" s="207"/>
      <c r="C9" s="49"/>
      <c r="D9" s="208"/>
      <c r="E9" s="209"/>
      <c r="G9" s="53"/>
    </row>
    <row r="10" spans="1:10" s="47" customFormat="1" ht="18" customHeight="1" x14ac:dyDescent="0.2">
      <c r="A10" s="580" t="s">
        <v>73</v>
      </c>
      <c r="B10" s="580"/>
      <c r="C10" s="580"/>
      <c r="D10" s="580"/>
      <c r="E10" s="580"/>
      <c r="F10" s="50"/>
      <c r="G10" s="52"/>
      <c r="I10" s="49"/>
      <c r="J10" s="49"/>
    </row>
    <row r="11" spans="1:10" ht="18" customHeight="1" thickBot="1" x14ac:dyDescent="0.25">
      <c r="A11" s="50"/>
      <c r="B11" s="50"/>
      <c r="C11" s="50"/>
      <c r="D11" s="50"/>
      <c r="E11" s="197"/>
      <c r="F11" s="50"/>
      <c r="G11" s="52"/>
    </row>
    <row r="12" spans="1:10" ht="18" customHeight="1" thickBot="1" x14ac:dyDescent="0.25">
      <c r="A12" s="11" t="s">
        <v>3</v>
      </c>
      <c r="B12" s="11" t="s">
        <v>10</v>
      </c>
      <c r="C12" s="210" t="s">
        <v>5</v>
      </c>
      <c r="D12" s="210"/>
      <c r="E12" s="200" t="s">
        <v>6</v>
      </c>
      <c r="F12" s="274"/>
      <c r="G12" s="53"/>
      <c r="H12" s="17"/>
    </row>
    <row r="13" spans="1:10" ht="18" customHeight="1" thickBot="1" x14ac:dyDescent="0.25">
      <c r="A13" s="128"/>
      <c r="B13" s="211"/>
      <c r="C13" s="125">
        <f>+C5</f>
        <v>2016</v>
      </c>
      <c r="D13" s="125">
        <f>+D5</f>
        <v>2017</v>
      </c>
      <c r="E13" s="125" t="str">
        <f>+E5</f>
        <v>17/16</v>
      </c>
      <c r="F13" s="49"/>
      <c r="G13" s="194"/>
      <c r="H13" s="70"/>
      <c r="I13" s="70"/>
      <c r="J13" s="70"/>
    </row>
    <row r="14" spans="1:10" ht="18" customHeight="1" x14ac:dyDescent="0.2">
      <c r="A14" s="11" t="s">
        <v>7</v>
      </c>
      <c r="B14" s="59" t="s">
        <v>107</v>
      </c>
      <c r="C14" s="61">
        <v>454022.27529000002</v>
      </c>
      <c r="D14" s="61">
        <v>448210.65156000003</v>
      </c>
      <c r="E14" s="126">
        <f t="shared" ref="E14:E40" si="2">+IFERROR(IF(D14/C14&gt;0,D14/C14,"X"),"X")</f>
        <v>0.98719969471478486</v>
      </c>
      <c r="F14" s="56"/>
      <c r="G14" s="57"/>
      <c r="H14" s="32"/>
      <c r="I14" s="68"/>
      <c r="J14" s="68"/>
    </row>
    <row r="15" spans="1:10" ht="18" customHeight="1" x14ac:dyDescent="0.2">
      <c r="A15" s="128" t="s">
        <v>8</v>
      </c>
      <c r="B15" s="59" t="s">
        <v>157</v>
      </c>
      <c r="C15" s="61">
        <v>591501.62393</v>
      </c>
      <c r="D15" s="61">
        <v>596525.51087999996</v>
      </c>
      <c r="E15" s="126">
        <f t="shared" si="2"/>
        <v>1.0084934457434296</v>
      </c>
      <c r="F15" s="56"/>
      <c r="G15" s="57"/>
      <c r="H15" s="32"/>
      <c r="I15" s="68"/>
      <c r="J15" s="68"/>
    </row>
    <row r="16" spans="1:10" ht="18" customHeight="1" x14ac:dyDescent="0.2">
      <c r="A16" s="128" t="s">
        <v>9</v>
      </c>
      <c r="B16" s="59" t="s">
        <v>193</v>
      </c>
      <c r="C16" s="61">
        <v>1934165.6297500001</v>
      </c>
      <c r="D16" s="61">
        <v>1879343.0009300001</v>
      </c>
      <c r="E16" s="126">
        <f t="shared" si="2"/>
        <v>0.97165567003324005</v>
      </c>
      <c r="F16" s="56"/>
      <c r="G16" s="57"/>
      <c r="H16" s="32"/>
      <c r="I16" s="68"/>
      <c r="J16" s="68"/>
    </row>
    <row r="17" spans="1:10" ht="18" customHeight="1" x14ac:dyDescent="0.2">
      <c r="A17" s="128" t="s">
        <v>11</v>
      </c>
      <c r="B17" s="59" t="s">
        <v>108</v>
      </c>
      <c r="C17" s="61">
        <v>1093947.3888099999</v>
      </c>
      <c r="D17" s="61">
        <v>1053531.03886</v>
      </c>
      <c r="E17" s="126">
        <f t="shared" si="2"/>
        <v>0.96305457614925616</v>
      </c>
      <c r="F17" s="56"/>
      <c r="G17" s="57"/>
      <c r="H17" s="32"/>
      <c r="I17" s="68"/>
      <c r="J17" s="68"/>
    </row>
    <row r="18" spans="1:10" ht="18" customHeight="1" x14ac:dyDescent="0.2">
      <c r="A18" s="128" t="s">
        <v>12</v>
      </c>
      <c r="B18" s="59" t="s">
        <v>302</v>
      </c>
      <c r="C18" s="61">
        <v>230732.39340999999</v>
      </c>
      <c r="D18" s="61">
        <v>199293.93350000001</v>
      </c>
      <c r="E18" s="126">
        <f t="shared" si="2"/>
        <v>0.86374492352213672</v>
      </c>
      <c r="F18" s="56"/>
      <c r="G18" s="57"/>
      <c r="H18" s="32"/>
      <c r="I18" s="68"/>
      <c r="J18" s="68"/>
    </row>
    <row r="19" spans="1:10" ht="18" customHeight="1" x14ac:dyDescent="0.2">
      <c r="A19" s="128" t="s">
        <v>13</v>
      </c>
      <c r="B19" s="59" t="s">
        <v>109</v>
      </c>
      <c r="C19" s="61">
        <v>253789.73177000001</v>
      </c>
      <c r="D19" s="61">
        <v>300240.41375000001</v>
      </c>
      <c r="E19" s="126">
        <f t="shared" si="2"/>
        <v>1.1830282165320087</v>
      </c>
      <c r="F19" s="56"/>
      <c r="G19" s="57"/>
      <c r="H19" s="32"/>
      <c r="I19" s="68"/>
      <c r="J19" s="68"/>
    </row>
    <row r="20" spans="1:10" ht="18" customHeight="1" x14ac:dyDescent="0.2">
      <c r="A20" s="128" t="s">
        <v>14</v>
      </c>
      <c r="B20" s="59" t="s">
        <v>110</v>
      </c>
      <c r="C20" s="61">
        <v>487512.85350999999</v>
      </c>
      <c r="D20" s="61">
        <v>533376.53949999996</v>
      </c>
      <c r="E20" s="126">
        <f t="shared" si="2"/>
        <v>1.0940768754296224</v>
      </c>
      <c r="F20" s="56"/>
      <c r="G20" s="57"/>
      <c r="H20" s="32"/>
      <c r="I20" s="68"/>
      <c r="J20" s="68"/>
    </row>
    <row r="21" spans="1:10" ht="18" customHeight="1" x14ac:dyDescent="0.2">
      <c r="A21" s="128" t="s">
        <v>15</v>
      </c>
      <c r="B21" s="59" t="s">
        <v>158</v>
      </c>
      <c r="C21" s="61">
        <v>59981.222430000002</v>
      </c>
      <c r="D21" s="61">
        <v>61454.004090000002</v>
      </c>
      <c r="E21" s="126">
        <f t="shared" si="2"/>
        <v>1.0245540454217781</v>
      </c>
      <c r="F21" s="56"/>
      <c r="G21" s="57"/>
      <c r="H21" s="32"/>
      <c r="I21" s="68"/>
      <c r="J21" s="68"/>
    </row>
    <row r="22" spans="1:10" ht="18" customHeight="1" x14ac:dyDescent="0.2">
      <c r="A22" s="128" t="s">
        <v>16</v>
      </c>
      <c r="B22" s="59" t="s">
        <v>139</v>
      </c>
      <c r="C22" s="61">
        <v>904502.70348999999</v>
      </c>
      <c r="D22" s="61">
        <v>419005.96573</v>
      </c>
      <c r="E22" s="126">
        <f t="shared" si="2"/>
        <v>0.4632445697655479</v>
      </c>
      <c r="F22" s="56"/>
      <c r="G22" s="57"/>
      <c r="H22" s="32"/>
      <c r="I22" s="68"/>
      <c r="J22" s="68"/>
    </row>
    <row r="23" spans="1:10" ht="18" customHeight="1" x14ac:dyDescent="0.2">
      <c r="A23" s="128" t="s">
        <v>17</v>
      </c>
      <c r="B23" s="59" t="s">
        <v>111</v>
      </c>
      <c r="C23" s="61">
        <v>1178567.8028800001</v>
      </c>
      <c r="D23" s="61">
        <v>1205407.6704599999</v>
      </c>
      <c r="E23" s="126">
        <f t="shared" si="2"/>
        <v>1.0227732910354523</v>
      </c>
      <c r="F23" s="56"/>
      <c r="G23" s="57"/>
      <c r="H23" s="32"/>
      <c r="I23" s="29"/>
      <c r="J23" s="68"/>
    </row>
    <row r="24" spans="1:10" ht="18" customHeight="1" x14ac:dyDescent="0.2">
      <c r="A24" s="128" t="s">
        <v>18</v>
      </c>
      <c r="B24" s="59" t="s">
        <v>112</v>
      </c>
      <c r="C24" s="61">
        <v>984577.03839</v>
      </c>
      <c r="D24" s="61">
        <v>974902.55437999999</v>
      </c>
      <c r="E24" s="126">
        <f t="shared" si="2"/>
        <v>0.99017396949880132</v>
      </c>
      <c r="F24" s="56"/>
      <c r="G24" s="57"/>
      <c r="H24" s="32"/>
      <c r="I24" s="29"/>
      <c r="J24" s="68"/>
    </row>
    <row r="25" spans="1:10" ht="18" customHeight="1" x14ac:dyDescent="0.2">
      <c r="A25" s="128" t="s">
        <v>19</v>
      </c>
      <c r="B25" s="59" t="s">
        <v>113</v>
      </c>
      <c r="C25" s="61">
        <v>11838.32166</v>
      </c>
      <c r="D25" s="61">
        <v>13054.261479999999</v>
      </c>
      <c r="E25" s="126">
        <f t="shared" si="2"/>
        <v>1.1027121795573849</v>
      </c>
      <c r="F25" s="56"/>
      <c r="G25" s="57"/>
      <c r="H25" s="32"/>
      <c r="I25" s="68"/>
      <c r="J25" s="68"/>
    </row>
    <row r="26" spans="1:10" ht="18" customHeight="1" x14ac:dyDescent="0.2">
      <c r="A26" s="128" t="s">
        <v>20</v>
      </c>
      <c r="B26" s="59" t="s">
        <v>64</v>
      </c>
      <c r="C26" s="61">
        <v>20981.234990000001</v>
      </c>
      <c r="D26" s="61">
        <v>20505.35008</v>
      </c>
      <c r="E26" s="126">
        <f t="shared" si="2"/>
        <v>0.97731854629973802</v>
      </c>
      <c r="F26" s="56"/>
      <c r="G26" s="57"/>
      <c r="H26" s="32"/>
      <c r="I26" s="68"/>
      <c r="J26" s="68"/>
    </row>
    <row r="27" spans="1:10" ht="18" customHeight="1" x14ac:dyDescent="0.2">
      <c r="A27" s="128" t="s">
        <v>21</v>
      </c>
      <c r="B27" s="59" t="s">
        <v>114</v>
      </c>
      <c r="C27" s="61">
        <v>1375880.0380899999</v>
      </c>
      <c r="D27" s="61">
        <v>850401.18145000003</v>
      </c>
      <c r="E27" s="126">
        <f t="shared" si="2"/>
        <v>0.61807799946754738</v>
      </c>
      <c r="F27" s="56"/>
      <c r="G27" s="57"/>
      <c r="H27" s="32"/>
      <c r="I27" s="68"/>
      <c r="J27" s="68"/>
    </row>
    <row r="28" spans="1:10" ht="18" customHeight="1" x14ac:dyDescent="0.2">
      <c r="A28" s="128" t="s">
        <v>22</v>
      </c>
      <c r="B28" s="59" t="s">
        <v>115</v>
      </c>
      <c r="C28" s="61">
        <v>1356344.9437299999</v>
      </c>
      <c r="D28" s="61">
        <v>1687057.50859</v>
      </c>
      <c r="E28" s="126">
        <f t="shared" si="2"/>
        <v>1.2438262968345855</v>
      </c>
      <c r="F28" s="56"/>
      <c r="G28" s="57"/>
      <c r="H28" s="32"/>
      <c r="I28" s="68"/>
      <c r="J28" s="68"/>
    </row>
    <row r="29" spans="1:10" ht="18" customHeight="1" x14ac:dyDescent="0.2">
      <c r="A29" s="128" t="s">
        <v>23</v>
      </c>
      <c r="B29" s="59" t="s">
        <v>116</v>
      </c>
      <c r="C29" s="61">
        <v>1477775.3573700001</v>
      </c>
      <c r="D29" s="61">
        <v>2354130.2718400001</v>
      </c>
      <c r="E29" s="126">
        <f t="shared" si="2"/>
        <v>1.5930230938683743</v>
      </c>
      <c r="F29" s="56"/>
      <c r="G29" s="57"/>
      <c r="H29" s="32"/>
      <c r="I29" s="68"/>
      <c r="J29" s="68"/>
    </row>
    <row r="30" spans="1:10" ht="18" customHeight="1" x14ac:dyDescent="0.2">
      <c r="A30" s="128" t="s">
        <v>24</v>
      </c>
      <c r="B30" s="59" t="s">
        <v>194</v>
      </c>
      <c r="C30" s="61">
        <v>900597.10444999998</v>
      </c>
      <c r="D30" s="61">
        <v>470964.92265000002</v>
      </c>
      <c r="E30" s="126">
        <f t="shared" si="2"/>
        <v>0.52294740936083861</v>
      </c>
      <c r="F30" s="56"/>
      <c r="G30" s="57"/>
      <c r="H30" s="32"/>
      <c r="I30" s="68"/>
      <c r="J30" s="68"/>
    </row>
    <row r="31" spans="1:10" ht="18" customHeight="1" x14ac:dyDescent="0.2">
      <c r="A31" s="128" t="s">
        <v>25</v>
      </c>
      <c r="B31" s="59" t="s">
        <v>195</v>
      </c>
      <c r="C31" s="61">
        <v>27150.330330000001</v>
      </c>
      <c r="D31" s="61">
        <v>34263.543919999996</v>
      </c>
      <c r="E31" s="126">
        <f t="shared" si="2"/>
        <v>1.2619936296738234</v>
      </c>
      <c r="F31" s="56"/>
      <c r="G31" s="57"/>
      <c r="H31" s="32"/>
      <c r="I31" s="68"/>
      <c r="J31" s="68"/>
    </row>
    <row r="32" spans="1:10" ht="18" customHeight="1" x14ac:dyDescent="0.2">
      <c r="A32" s="128" t="s">
        <v>26</v>
      </c>
      <c r="B32" s="59" t="s">
        <v>117</v>
      </c>
      <c r="C32" s="61">
        <v>289157.22990999999</v>
      </c>
      <c r="D32" s="61">
        <v>331322.29473000002</v>
      </c>
      <c r="E32" s="126">
        <f t="shared" si="2"/>
        <v>1.1458205448749246</v>
      </c>
      <c r="F32" s="56"/>
      <c r="G32" s="57"/>
      <c r="H32" s="32"/>
      <c r="I32" s="68"/>
      <c r="J32" s="68"/>
    </row>
    <row r="33" spans="1:10" ht="18" customHeight="1" x14ac:dyDescent="0.2">
      <c r="A33" s="128" t="s">
        <v>27</v>
      </c>
      <c r="B33" s="59" t="s">
        <v>196</v>
      </c>
      <c r="C33" s="61">
        <v>248965.29326000001</v>
      </c>
      <c r="D33" s="61">
        <v>261519.08257999999</v>
      </c>
      <c r="E33" s="126">
        <f t="shared" si="2"/>
        <v>1.050423852881734</v>
      </c>
      <c r="F33" s="56"/>
      <c r="G33" s="57"/>
      <c r="H33" s="32"/>
      <c r="I33" s="68"/>
      <c r="J33" s="68"/>
    </row>
    <row r="34" spans="1:10" ht="18" customHeight="1" x14ac:dyDescent="0.2">
      <c r="A34" s="128" t="s">
        <v>28</v>
      </c>
      <c r="B34" s="59" t="s">
        <v>159</v>
      </c>
      <c r="C34" s="61">
        <v>8034417.4689100003</v>
      </c>
      <c r="D34" s="61">
        <v>8563065.9023199994</v>
      </c>
      <c r="E34" s="126">
        <f t="shared" si="2"/>
        <v>1.0657979791883678</v>
      </c>
      <c r="F34" s="56"/>
      <c r="G34" s="57"/>
      <c r="H34" s="32"/>
      <c r="I34" s="68"/>
      <c r="J34" s="68"/>
    </row>
    <row r="35" spans="1:10" ht="18" customHeight="1" x14ac:dyDescent="0.2">
      <c r="A35" s="128" t="s">
        <v>31</v>
      </c>
      <c r="B35" s="59" t="s">
        <v>141</v>
      </c>
      <c r="C35" s="61">
        <v>16810.967949999998</v>
      </c>
      <c r="D35" s="61">
        <v>17219.435939999999</v>
      </c>
      <c r="E35" s="126">
        <f t="shared" si="2"/>
        <v>1.0242977079734426</v>
      </c>
      <c r="F35" s="56"/>
      <c r="G35" s="57"/>
      <c r="H35" s="32"/>
      <c r="I35" s="68"/>
      <c r="J35" s="68"/>
    </row>
    <row r="36" spans="1:10" ht="18" customHeight="1" x14ac:dyDescent="0.2">
      <c r="A36" s="128" t="s">
        <v>32</v>
      </c>
      <c r="B36" s="59" t="s">
        <v>211</v>
      </c>
      <c r="C36" s="61">
        <v>45091.319360000001</v>
      </c>
      <c r="D36" s="61">
        <v>37911.700879999997</v>
      </c>
      <c r="E36" s="126">
        <f t="shared" si="2"/>
        <v>0.84077603889388597</v>
      </c>
      <c r="F36" s="56"/>
      <c r="G36" s="57"/>
      <c r="H36" s="32"/>
      <c r="I36" s="68"/>
      <c r="J36" s="68"/>
    </row>
    <row r="37" spans="1:10" ht="18" customHeight="1" x14ac:dyDescent="0.2">
      <c r="A37" s="128" t="s">
        <v>32</v>
      </c>
      <c r="B37" s="59" t="s">
        <v>160</v>
      </c>
      <c r="C37" s="61">
        <v>39974.551180000002</v>
      </c>
      <c r="D37" s="61">
        <v>35480.6129</v>
      </c>
      <c r="E37" s="126">
        <f t="shared" si="2"/>
        <v>0.887580019103544</v>
      </c>
      <c r="F37" s="56"/>
      <c r="G37" s="57"/>
      <c r="H37" s="32"/>
      <c r="I37" s="68"/>
      <c r="J37" s="68"/>
    </row>
    <row r="38" spans="1:10" ht="18" customHeight="1" x14ac:dyDescent="0.2">
      <c r="A38" s="128" t="s">
        <v>34</v>
      </c>
      <c r="B38" s="59" t="s">
        <v>118</v>
      </c>
      <c r="C38" s="61">
        <v>329336.40201999998</v>
      </c>
      <c r="D38" s="61">
        <v>744893.74341</v>
      </c>
      <c r="E38" s="126">
        <f t="shared" si="2"/>
        <v>2.2618020323327754</v>
      </c>
      <c r="F38" s="56"/>
      <c r="G38" s="57"/>
      <c r="H38" s="32"/>
      <c r="I38" s="68"/>
      <c r="J38" s="68"/>
    </row>
    <row r="39" spans="1:10" ht="18" customHeight="1" x14ac:dyDescent="0.2">
      <c r="A39" s="128" t="s">
        <v>35</v>
      </c>
      <c r="B39" s="59" t="s">
        <v>197</v>
      </c>
      <c r="C39" s="61">
        <v>755341.97577999998</v>
      </c>
      <c r="D39" s="61">
        <v>662102.60927999998</v>
      </c>
      <c r="E39" s="126">
        <f t="shared" si="2"/>
        <v>0.87656006221060756</v>
      </c>
      <c r="F39" s="56"/>
      <c r="G39" s="57"/>
      <c r="H39" s="32"/>
      <c r="I39" s="68"/>
      <c r="J39" s="68"/>
    </row>
    <row r="40" spans="1:10" ht="18" customHeight="1" thickBot="1" x14ac:dyDescent="0.25">
      <c r="A40" s="128" t="s">
        <v>36</v>
      </c>
      <c r="B40" s="59" t="s">
        <v>161</v>
      </c>
      <c r="C40" s="61">
        <v>743261.92122000002</v>
      </c>
      <c r="D40" s="61">
        <v>805829.60548000003</v>
      </c>
      <c r="E40" s="126">
        <f t="shared" si="2"/>
        <v>1.0841798597152679</v>
      </c>
      <c r="F40" s="56"/>
      <c r="G40" s="57"/>
      <c r="H40" s="32"/>
      <c r="I40" s="68"/>
      <c r="J40" s="68"/>
    </row>
    <row r="41" spans="1:10" ht="18" customHeight="1" thickBot="1" x14ac:dyDescent="0.25">
      <c r="A41" s="189"/>
      <c r="B41" s="62" t="s">
        <v>2</v>
      </c>
      <c r="C41" s="58">
        <f>SUM(C14:C40)</f>
        <v>23846225.123870004</v>
      </c>
      <c r="D41" s="58">
        <f>SUM(D14:D40)</f>
        <v>24561013.311170001</v>
      </c>
      <c r="E41" s="127">
        <f t="shared" ref="E41" si="3">+IF(C41=0,"X",D41/C41)</f>
        <v>1.0299748989027406</v>
      </c>
      <c r="F41" s="56"/>
      <c r="G41" s="57"/>
      <c r="H41" s="32"/>
      <c r="I41" s="68"/>
      <c r="J41" s="68"/>
    </row>
    <row r="42" spans="1:10" ht="18" customHeight="1" x14ac:dyDescent="0.2">
      <c r="A42" s="207"/>
      <c r="C42" s="212"/>
      <c r="D42" s="212"/>
      <c r="E42" s="213"/>
      <c r="F42" s="275"/>
      <c r="G42" s="54"/>
      <c r="H42" s="32"/>
      <c r="I42" s="68"/>
      <c r="J42" s="68"/>
    </row>
    <row r="43" spans="1:10" s="47" customFormat="1" ht="18" customHeight="1" x14ac:dyDescent="0.2">
      <c r="A43" s="580" t="s">
        <v>167</v>
      </c>
      <c r="B43" s="580"/>
      <c r="C43" s="580"/>
      <c r="D43" s="580"/>
      <c r="E43" s="580"/>
      <c r="F43" s="54"/>
      <c r="G43" s="54"/>
      <c r="H43" s="60"/>
      <c r="I43" s="53"/>
      <c r="J43" s="53"/>
    </row>
    <row r="44" spans="1:10" ht="18" customHeight="1" thickBot="1" x14ac:dyDescent="0.25">
      <c r="A44" s="50"/>
      <c r="B44" s="50"/>
      <c r="C44" s="50"/>
      <c r="D44" s="50"/>
      <c r="E44" s="214"/>
      <c r="F44" s="275"/>
      <c r="G44" s="54"/>
      <c r="H44" s="32"/>
      <c r="I44" s="68"/>
      <c r="J44" s="68"/>
    </row>
    <row r="45" spans="1:10" ht="18" customHeight="1" thickBot="1" x14ac:dyDescent="0.25">
      <c r="A45" s="11" t="s">
        <v>3</v>
      </c>
      <c r="B45" s="11" t="s">
        <v>10</v>
      </c>
      <c r="C45" s="199" t="s">
        <v>5</v>
      </c>
      <c r="D45" s="199"/>
      <c r="E45" s="200" t="s">
        <v>6</v>
      </c>
      <c r="F45" s="275"/>
      <c r="G45" s="54"/>
      <c r="H45" s="32"/>
      <c r="I45" s="68"/>
      <c r="J45" s="68"/>
    </row>
    <row r="46" spans="1:10" ht="18" customHeight="1" thickBot="1" x14ac:dyDescent="0.25">
      <c r="A46" s="128"/>
      <c r="B46" s="211"/>
      <c r="C46" s="125">
        <f>+C5</f>
        <v>2016</v>
      </c>
      <c r="D46" s="125">
        <f>+D5</f>
        <v>2017</v>
      </c>
      <c r="E46" s="125" t="str">
        <f>+E5</f>
        <v>17/16</v>
      </c>
      <c r="F46" s="275"/>
      <c r="G46" s="54"/>
      <c r="H46" s="32"/>
      <c r="I46" s="70"/>
      <c r="J46" s="68"/>
    </row>
    <row r="47" spans="1:10" ht="18" customHeight="1" x14ac:dyDescent="0.2">
      <c r="A47" s="11" t="s">
        <v>7</v>
      </c>
      <c r="B47" s="59" t="s">
        <v>119</v>
      </c>
      <c r="C47" s="61">
        <v>1790882.60301</v>
      </c>
      <c r="D47" s="61">
        <v>1835080.5104700001</v>
      </c>
      <c r="E47" s="126">
        <f t="shared" ref="E47:E80" si="4">+IFERROR(IF(D47/C47&gt;0,D47/C47,"X"),"X")</f>
        <v>1.024679399635529</v>
      </c>
      <c r="F47" s="56"/>
      <c r="G47" s="57"/>
      <c r="H47"/>
      <c r="I47" s="68"/>
      <c r="J47" s="68"/>
    </row>
    <row r="48" spans="1:10" ht="18" customHeight="1" x14ac:dyDescent="0.2">
      <c r="A48" s="128" t="s">
        <v>8</v>
      </c>
      <c r="B48" s="59" t="s">
        <v>120</v>
      </c>
      <c r="C48" s="61">
        <v>494823.28324999998</v>
      </c>
      <c r="D48" s="61">
        <v>443239.81638999999</v>
      </c>
      <c r="E48" s="126">
        <f t="shared" si="4"/>
        <v>0.89575375976409255</v>
      </c>
      <c r="F48" s="56"/>
      <c r="G48" s="57"/>
      <c r="H48"/>
      <c r="I48" s="68"/>
      <c r="J48" s="68"/>
    </row>
    <row r="49" spans="1:10" ht="18" customHeight="1" x14ac:dyDescent="0.2">
      <c r="A49" s="128" t="s">
        <v>9</v>
      </c>
      <c r="B49" s="59" t="s">
        <v>162</v>
      </c>
      <c r="C49" s="61">
        <v>1259921.17307</v>
      </c>
      <c r="D49" s="61">
        <v>1864498.3296699999</v>
      </c>
      <c r="E49" s="126">
        <f t="shared" si="4"/>
        <v>1.4798531602789489</v>
      </c>
      <c r="F49" s="56"/>
      <c r="G49" s="57"/>
      <c r="H49"/>
      <c r="I49" s="68"/>
      <c r="J49" s="68"/>
    </row>
    <row r="50" spans="1:10" ht="18" customHeight="1" x14ac:dyDescent="0.2">
      <c r="A50" s="128" t="s">
        <v>11</v>
      </c>
      <c r="B50" s="59" t="s">
        <v>301</v>
      </c>
      <c r="C50" s="61">
        <v>220672.61042000001</v>
      </c>
      <c r="D50" s="61">
        <v>230473.90461</v>
      </c>
      <c r="E50" s="126">
        <f t="shared" si="4"/>
        <v>1.0444155446901429</v>
      </c>
      <c r="F50" s="56"/>
      <c r="G50" s="57"/>
      <c r="H50"/>
      <c r="I50" s="68"/>
      <c r="J50" s="68"/>
    </row>
    <row r="51" spans="1:10" ht="18" customHeight="1" x14ac:dyDescent="0.2">
      <c r="A51" s="128" t="s">
        <v>12</v>
      </c>
      <c r="B51" s="59" t="s">
        <v>121</v>
      </c>
      <c r="C51" s="61">
        <v>1193824.20529</v>
      </c>
      <c r="D51" s="61">
        <v>1410947.1975499999</v>
      </c>
      <c r="E51" s="126">
        <f t="shared" si="4"/>
        <v>1.1818718294518555</v>
      </c>
      <c r="F51" s="56"/>
      <c r="G51" s="57"/>
      <c r="H51"/>
      <c r="I51" s="68"/>
      <c r="J51" s="68"/>
    </row>
    <row r="52" spans="1:10" ht="18" customHeight="1" x14ac:dyDescent="0.2">
      <c r="A52" s="128" t="s">
        <v>13</v>
      </c>
      <c r="B52" s="59" t="s">
        <v>142</v>
      </c>
      <c r="C52" s="61">
        <v>364328.5955</v>
      </c>
      <c r="D52" s="61">
        <v>402888.51314</v>
      </c>
      <c r="E52" s="126">
        <f t="shared" si="4"/>
        <v>1.1058382957480482</v>
      </c>
      <c r="F52" s="56"/>
      <c r="G52" s="57"/>
      <c r="H52"/>
      <c r="I52" s="68"/>
      <c r="J52" s="68"/>
    </row>
    <row r="53" spans="1:10" ht="18" customHeight="1" x14ac:dyDescent="0.2">
      <c r="A53" s="128" t="s">
        <v>14</v>
      </c>
      <c r="B53" s="59" t="s">
        <v>122</v>
      </c>
      <c r="C53" s="61">
        <v>11924.954530000001</v>
      </c>
      <c r="D53" s="61">
        <v>17255.633460000001</v>
      </c>
      <c r="E53" s="126">
        <f t="shared" si="4"/>
        <v>1.4470188055299864</v>
      </c>
      <c r="F53" s="56"/>
      <c r="G53" s="57"/>
      <c r="H53"/>
      <c r="I53" s="68"/>
      <c r="J53" s="68"/>
    </row>
    <row r="54" spans="1:10" ht="18" customHeight="1" x14ac:dyDescent="0.2">
      <c r="A54" s="128" t="s">
        <v>15</v>
      </c>
      <c r="B54" s="59" t="s">
        <v>143</v>
      </c>
      <c r="C54" s="61">
        <v>48347.575709999997</v>
      </c>
      <c r="D54" s="61">
        <v>52343.114950000003</v>
      </c>
      <c r="E54" s="126">
        <f t="shared" si="4"/>
        <v>1.0826419770034836</v>
      </c>
      <c r="F54" s="56"/>
      <c r="G54" s="57"/>
      <c r="H54"/>
      <c r="I54" s="68"/>
      <c r="J54" s="68"/>
    </row>
    <row r="55" spans="1:10" ht="18" customHeight="1" x14ac:dyDescent="0.2">
      <c r="A55" s="128" t="s">
        <v>16</v>
      </c>
      <c r="B55" s="59" t="s">
        <v>123</v>
      </c>
      <c r="C55" s="61">
        <v>15824.19392</v>
      </c>
      <c r="D55" s="61">
        <v>24903.944200000002</v>
      </c>
      <c r="E55" s="126">
        <f t="shared" si="4"/>
        <v>1.5737891184791548</v>
      </c>
      <c r="F55" s="56"/>
      <c r="G55" s="57"/>
      <c r="H55"/>
      <c r="I55" s="68"/>
      <c r="J55" s="68"/>
    </row>
    <row r="56" spans="1:10" ht="18" customHeight="1" x14ac:dyDescent="0.2">
      <c r="A56" s="128" t="s">
        <v>17</v>
      </c>
      <c r="B56" s="59" t="s">
        <v>163</v>
      </c>
      <c r="C56" s="61">
        <v>4285447.4666600004</v>
      </c>
      <c r="D56" s="61">
        <v>5434946.1504300004</v>
      </c>
      <c r="E56" s="126">
        <f t="shared" si="4"/>
        <v>1.2682330591409392</v>
      </c>
      <c r="F56" s="56"/>
      <c r="G56" s="57"/>
      <c r="H56"/>
      <c r="I56" s="68"/>
      <c r="J56" s="68"/>
    </row>
    <row r="57" spans="1:10" ht="18" customHeight="1" x14ac:dyDescent="0.2">
      <c r="A57" s="128" t="s">
        <v>18</v>
      </c>
      <c r="B57" s="59" t="s">
        <v>124</v>
      </c>
      <c r="C57" s="61">
        <v>287284.81046000001</v>
      </c>
      <c r="D57" s="61">
        <v>271357.93287000002</v>
      </c>
      <c r="E57" s="126">
        <f t="shared" si="4"/>
        <v>0.94456066937720129</v>
      </c>
      <c r="F57" s="56"/>
      <c r="G57" s="57"/>
      <c r="H57"/>
      <c r="I57" s="68"/>
      <c r="J57" s="68"/>
    </row>
    <row r="58" spans="1:10" ht="18" customHeight="1" x14ac:dyDescent="0.2">
      <c r="A58" s="128" t="s">
        <v>19</v>
      </c>
      <c r="B58" s="59" t="s">
        <v>125</v>
      </c>
      <c r="C58" s="61">
        <v>296501.24508999998</v>
      </c>
      <c r="D58" s="61">
        <v>383354.69770000002</v>
      </c>
      <c r="E58" s="126">
        <f t="shared" si="4"/>
        <v>1.2929277837724984</v>
      </c>
      <c r="F58" s="56"/>
      <c r="G58" s="57"/>
      <c r="H58"/>
      <c r="I58" s="68"/>
      <c r="J58" s="68"/>
    </row>
    <row r="59" spans="1:10" ht="18" customHeight="1" x14ac:dyDescent="0.2">
      <c r="A59" s="128" t="s">
        <v>20</v>
      </c>
      <c r="B59" s="59" t="s">
        <v>164</v>
      </c>
      <c r="C59" s="61">
        <v>1418786.0754499999</v>
      </c>
      <c r="D59" s="61">
        <v>1369680.05076</v>
      </c>
      <c r="E59" s="126">
        <f t="shared" si="4"/>
        <v>0.96538870409027322</v>
      </c>
      <c r="F59" s="56"/>
      <c r="G59" s="57"/>
      <c r="H59"/>
      <c r="I59" s="68"/>
      <c r="J59" s="68"/>
    </row>
    <row r="60" spans="1:10" ht="18" customHeight="1" x14ac:dyDescent="0.2">
      <c r="A60" s="128" t="s">
        <v>21</v>
      </c>
      <c r="B60" s="59" t="s">
        <v>126</v>
      </c>
      <c r="C60" s="61">
        <v>619054.99679999996</v>
      </c>
      <c r="D60" s="61">
        <v>622890.47994999995</v>
      </c>
      <c r="E60" s="126">
        <f t="shared" si="4"/>
        <v>1.0061957066332172</v>
      </c>
      <c r="F60" s="56"/>
      <c r="G60" s="57"/>
      <c r="H60"/>
      <c r="I60" s="68"/>
      <c r="J60" s="68"/>
    </row>
    <row r="61" spans="1:10" ht="18" customHeight="1" x14ac:dyDescent="0.2">
      <c r="A61" s="128" t="s">
        <v>22</v>
      </c>
      <c r="B61" s="59" t="s">
        <v>165</v>
      </c>
      <c r="C61" s="61">
        <v>115575.60746</v>
      </c>
      <c r="D61" s="61">
        <v>120885.54914</v>
      </c>
      <c r="E61" s="126">
        <f t="shared" si="4"/>
        <v>1.0459434459977877</v>
      </c>
      <c r="F61" s="56"/>
      <c r="G61" s="57"/>
      <c r="H61"/>
      <c r="I61" s="68"/>
      <c r="J61" s="68"/>
    </row>
    <row r="62" spans="1:10" ht="18" customHeight="1" x14ac:dyDescent="0.2">
      <c r="A62" s="128" t="s">
        <v>23</v>
      </c>
      <c r="B62" s="59" t="s">
        <v>127</v>
      </c>
      <c r="C62" s="61">
        <v>870416.52073999995</v>
      </c>
      <c r="D62" s="61">
        <v>924583.78897999995</v>
      </c>
      <c r="E62" s="126">
        <f t="shared" si="4"/>
        <v>1.0622314339736438</v>
      </c>
      <c r="F62" s="56"/>
      <c r="G62" s="57"/>
      <c r="H62"/>
      <c r="I62" s="68"/>
      <c r="J62" s="68"/>
    </row>
    <row r="63" spans="1:10" ht="18" customHeight="1" x14ac:dyDescent="0.2">
      <c r="A63" s="128" t="s">
        <v>24</v>
      </c>
      <c r="B63" s="59" t="s">
        <v>128</v>
      </c>
      <c r="C63" s="61">
        <v>46698.424160000002</v>
      </c>
      <c r="D63" s="61">
        <v>56889.63248</v>
      </c>
      <c r="E63" s="126">
        <f t="shared" si="4"/>
        <v>1.2182345229698217</v>
      </c>
      <c r="F63" s="56"/>
      <c r="G63" s="57"/>
      <c r="H63"/>
      <c r="I63" s="68"/>
      <c r="J63" s="68"/>
    </row>
    <row r="64" spans="1:10" ht="18" customHeight="1" x14ac:dyDescent="0.2">
      <c r="A64" s="128" t="s">
        <v>25</v>
      </c>
      <c r="B64" s="59" t="s">
        <v>129</v>
      </c>
      <c r="C64" s="61">
        <v>729270.40582999995</v>
      </c>
      <c r="D64" s="61">
        <v>1016660.6532300001</v>
      </c>
      <c r="E64" s="126">
        <f t="shared" si="4"/>
        <v>1.3940791304604148</v>
      </c>
      <c r="F64" s="56"/>
      <c r="G64" s="57"/>
      <c r="H64"/>
      <c r="I64" s="68"/>
      <c r="J64" s="68"/>
    </row>
    <row r="65" spans="1:10" ht="18" customHeight="1" x14ac:dyDescent="0.2">
      <c r="A65" s="128" t="s">
        <v>26</v>
      </c>
      <c r="B65" s="59" t="s">
        <v>199</v>
      </c>
      <c r="C65" s="61">
        <v>464.68229000000002</v>
      </c>
      <c r="D65" s="61">
        <v>3403.8973599999999</v>
      </c>
      <c r="E65" s="126">
        <f t="shared" si="4"/>
        <v>7.3252143093294988</v>
      </c>
      <c r="F65" s="56"/>
      <c r="G65" s="57"/>
      <c r="H65"/>
      <c r="I65" s="68"/>
      <c r="J65" s="68"/>
    </row>
    <row r="66" spans="1:10" ht="18" customHeight="1" x14ac:dyDescent="0.2">
      <c r="A66" s="128" t="s">
        <v>27</v>
      </c>
      <c r="B66" s="59" t="s">
        <v>210</v>
      </c>
      <c r="C66" s="131" t="s">
        <v>41</v>
      </c>
      <c r="D66" s="61">
        <v>14001.58282</v>
      </c>
      <c r="E66" s="126" t="str">
        <f t="shared" si="4"/>
        <v>X</v>
      </c>
      <c r="F66" s="56"/>
      <c r="G66" s="57"/>
      <c r="H66"/>
      <c r="I66" s="68"/>
      <c r="J66" s="68"/>
    </row>
    <row r="67" spans="1:10" ht="18" customHeight="1" x14ac:dyDescent="0.2">
      <c r="A67" s="128" t="s">
        <v>28</v>
      </c>
      <c r="B67" s="59" t="s">
        <v>130</v>
      </c>
      <c r="C67" s="61">
        <v>670.88</v>
      </c>
      <c r="D67" s="61">
        <v>553.70299999999997</v>
      </c>
      <c r="E67" s="126">
        <f t="shared" si="4"/>
        <v>0.82533836155497253</v>
      </c>
      <c r="F67" s="56"/>
      <c r="G67" s="57"/>
      <c r="H67"/>
      <c r="I67" s="68"/>
      <c r="J67" s="68"/>
    </row>
    <row r="68" spans="1:10" ht="18" customHeight="1" x14ac:dyDescent="0.2">
      <c r="A68" s="128" t="s">
        <v>31</v>
      </c>
      <c r="B68" s="59" t="s">
        <v>200</v>
      </c>
      <c r="C68" s="61">
        <v>365675.84130999999</v>
      </c>
      <c r="D68" s="61">
        <v>450714.33973000001</v>
      </c>
      <c r="E68" s="126">
        <f t="shared" si="4"/>
        <v>1.2325515902701076</v>
      </c>
      <c r="F68" s="56"/>
      <c r="G68" s="57"/>
      <c r="H68"/>
      <c r="I68" s="68"/>
      <c r="J68" s="68"/>
    </row>
    <row r="69" spans="1:10" ht="18" customHeight="1" x14ac:dyDescent="0.2">
      <c r="A69" s="128" t="s">
        <v>32</v>
      </c>
      <c r="B69" s="59" t="s">
        <v>166</v>
      </c>
      <c r="C69" s="61">
        <v>97035.163860000001</v>
      </c>
      <c r="D69" s="61">
        <v>221594.24737999999</v>
      </c>
      <c r="E69" s="126">
        <f t="shared" si="4"/>
        <v>2.2836489223608756</v>
      </c>
      <c r="F69" s="56"/>
      <c r="G69" s="57"/>
      <c r="H69"/>
      <c r="I69" s="68"/>
      <c r="J69" s="68"/>
    </row>
    <row r="70" spans="1:10" ht="18" customHeight="1" x14ac:dyDescent="0.2">
      <c r="A70" s="128" t="s">
        <v>33</v>
      </c>
      <c r="B70" s="59" t="s">
        <v>206</v>
      </c>
      <c r="C70" s="131" t="s">
        <v>41</v>
      </c>
      <c r="D70" s="61">
        <v>107746.06408</v>
      </c>
      <c r="E70" s="126" t="str">
        <f t="shared" si="4"/>
        <v>X</v>
      </c>
      <c r="F70" s="56"/>
      <c r="G70" s="57"/>
      <c r="H70"/>
      <c r="I70" s="68"/>
      <c r="J70" s="68"/>
    </row>
    <row r="71" spans="1:10" ht="18" customHeight="1" x14ac:dyDescent="0.2">
      <c r="A71" s="128" t="s">
        <v>34</v>
      </c>
      <c r="B71" s="59" t="s">
        <v>131</v>
      </c>
      <c r="C71" s="61">
        <v>263190.24602999998</v>
      </c>
      <c r="D71" s="61">
        <v>242084.55694000001</v>
      </c>
      <c r="E71" s="126">
        <f t="shared" si="4"/>
        <v>0.91980823982514071</v>
      </c>
      <c r="F71" s="56"/>
      <c r="G71" s="57"/>
      <c r="H71"/>
      <c r="I71" s="68"/>
      <c r="J71" s="68"/>
    </row>
    <row r="72" spans="1:10" ht="18" customHeight="1" x14ac:dyDescent="0.2">
      <c r="A72" s="128" t="s">
        <v>35</v>
      </c>
      <c r="B72" s="59" t="s">
        <v>132</v>
      </c>
      <c r="C72" s="61">
        <v>10682014.46497</v>
      </c>
      <c r="D72" s="61">
        <v>12448394.939230001</v>
      </c>
      <c r="E72" s="126">
        <f t="shared" si="4"/>
        <v>1.1653602398735341</v>
      </c>
      <c r="F72" s="56"/>
      <c r="G72" s="57"/>
      <c r="H72"/>
      <c r="I72" s="68"/>
      <c r="J72" s="68"/>
    </row>
    <row r="73" spans="1:10" ht="18" customHeight="1" x14ac:dyDescent="0.2">
      <c r="A73" s="128" t="s">
        <v>36</v>
      </c>
      <c r="B73" s="59" t="s">
        <v>201</v>
      </c>
      <c r="C73" s="61">
        <v>137751.81399</v>
      </c>
      <c r="D73" s="61">
        <v>384044.94024999999</v>
      </c>
      <c r="E73" s="126">
        <f t="shared" si="4"/>
        <v>2.7879483334998367</v>
      </c>
      <c r="F73" s="56"/>
      <c r="G73" s="57"/>
      <c r="H73"/>
      <c r="I73" s="68"/>
      <c r="J73" s="68"/>
    </row>
    <row r="74" spans="1:10" ht="18" customHeight="1" x14ac:dyDescent="0.2">
      <c r="A74" s="128" t="s">
        <v>37</v>
      </c>
      <c r="B74" s="59" t="s">
        <v>212</v>
      </c>
      <c r="C74" s="61">
        <v>179685.37208999999</v>
      </c>
      <c r="D74" s="61">
        <v>191013.68770000001</v>
      </c>
      <c r="E74" s="126">
        <f t="shared" si="4"/>
        <v>1.0630452856469916</v>
      </c>
      <c r="F74" s="56"/>
      <c r="G74" s="57"/>
      <c r="H74"/>
      <c r="I74" s="68"/>
      <c r="J74" s="68"/>
    </row>
    <row r="75" spans="1:10" ht="18" customHeight="1" x14ac:dyDescent="0.2">
      <c r="A75" s="128" t="s">
        <v>38</v>
      </c>
      <c r="B75" s="59" t="s">
        <v>133</v>
      </c>
      <c r="C75" s="61">
        <v>48923.380319999997</v>
      </c>
      <c r="D75" s="61">
        <v>47376.982479999999</v>
      </c>
      <c r="E75" s="126">
        <f t="shared" si="4"/>
        <v>0.96839143514031012</v>
      </c>
      <c r="F75" s="56"/>
      <c r="G75" s="57"/>
      <c r="H75"/>
      <c r="I75" s="68"/>
      <c r="J75" s="68"/>
    </row>
    <row r="76" spans="1:10" ht="18" customHeight="1" x14ac:dyDescent="0.2">
      <c r="A76" s="128" t="s">
        <v>39</v>
      </c>
      <c r="B76" s="59" t="s">
        <v>144</v>
      </c>
      <c r="C76" s="61">
        <v>666715.93813999998</v>
      </c>
      <c r="D76" s="61">
        <v>698318.75665999996</v>
      </c>
      <c r="E76" s="126">
        <f t="shared" si="4"/>
        <v>1.0474007245246983</v>
      </c>
      <c r="F76" s="56"/>
      <c r="G76" s="57"/>
      <c r="H76"/>
      <c r="I76" s="68"/>
      <c r="J76" s="68"/>
    </row>
    <row r="77" spans="1:10" ht="18" customHeight="1" x14ac:dyDescent="0.2">
      <c r="A77" s="128" t="s">
        <v>40</v>
      </c>
      <c r="B77" s="59" t="s">
        <v>145</v>
      </c>
      <c r="C77" s="61">
        <v>260163.92348</v>
      </c>
      <c r="D77" s="61">
        <v>207336.15137000001</v>
      </c>
      <c r="E77" s="126">
        <f t="shared" si="4"/>
        <v>0.7969442826531592</v>
      </c>
      <c r="F77" s="56"/>
      <c r="G77" s="57"/>
      <c r="H77"/>
      <c r="I77" s="68"/>
    </row>
    <row r="78" spans="1:10" ht="18" customHeight="1" x14ac:dyDescent="0.2">
      <c r="A78" s="128" t="s">
        <v>202</v>
      </c>
      <c r="B78" s="59" t="s">
        <v>134</v>
      </c>
      <c r="C78" s="61">
        <v>1112731.23731</v>
      </c>
      <c r="D78" s="61">
        <v>1120691.223</v>
      </c>
      <c r="E78" s="126">
        <f t="shared" si="4"/>
        <v>1.0071535564232412</v>
      </c>
      <c r="F78" s="56"/>
      <c r="G78" s="57"/>
      <c r="H78"/>
      <c r="I78" s="68"/>
    </row>
    <row r="79" spans="1:10" ht="18" customHeight="1" x14ac:dyDescent="0.2">
      <c r="A79" s="128" t="s">
        <v>203</v>
      </c>
      <c r="B79" s="59" t="s">
        <v>135</v>
      </c>
      <c r="C79" s="61">
        <v>4119309.17197</v>
      </c>
      <c r="D79" s="61">
        <v>5120423.6343400003</v>
      </c>
      <c r="E79" s="126">
        <f t="shared" si="4"/>
        <v>1.2430296975964132</v>
      </c>
      <c r="F79" s="56"/>
      <c r="G79" s="57"/>
      <c r="H79"/>
      <c r="I79" s="68"/>
    </row>
    <row r="80" spans="1:10" ht="18" customHeight="1" thickBot="1" x14ac:dyDescent="0.25">
      <c r="A80" s="128" t="s">
        <v>205</v>
      </c>
      <c r="B80" s="59" t="s">
        <v>136</v>
      </c>
      <c r="C80" s="61">
        <v>30535.418150000001</v>
      </c>
      <c r="D80" s="61">
        <v>52074.920359999996</v>
      </c>
      <c r="E80" s="126">
        <f t="shared" si="4"/>
        <v>1.7053940477969185</v>
      </c>
      <c r="F80" s="56"/>
      <c r="G80" s="57"/>
      <c r="H80"/>
      <c r="I80" s="68"/>
    </row>
    <row r="81" spans="1:10" ht="18" customHeight="1" thickBot="1" x14ac:dyDescent="0.25">
      <c r="A81" s="189"/>
      <c r="B81" s="206" t="s">
        <v>2</v>
      </c>
      <c r="C81" s="215">
        <f>SUM(C47:C80)</f>
        <v>32034452.281260002</v>
      </c>
      <c r="D81" s="58">
        <f>+SUM(D47:D80)</f>
        <v>37792653.526680008</v>
      </c>
      <c r="E81" s="127">
        <f t="shared" ref="E81" si="5">+IF(C81=0,"X",D81/C81)</f>
        <v>1.179750263711814</v>
      </c>
      <c r="F81" s="56"/>
      <c r="G81" s="57"/>
      <c r="H81"/>
      <c r="I81" s="68"/>
    </row>
    <row r="82" spans="1:10" x14ac:dyDescent="0.2">
      <c r="C82" s="212"/>
      <c r="D82" s="212"/>
      <c r="E82" s="213"/>
      <c r="H82"/>
    </row>
    <row r="83" spans="1:10" s="47" customFormat="1" ht="15" customHeight="1" x14ac:dyDescent="0.2">
      <c r="A83" s="580" t="s">
        <v>74</v>
      </c>
      <c r="B83" s="580"/>
      <c r="C83" s="580"/>
      <c r="D83" s="580"/>
      <c r="E83" s="580"/>
      <c r="F83" s="50"/>
      <c r="G83" s="51"/>
      <c r="H83"/>
      <c r="I83" s="49"/>
      <c r="J83" s="49"/>
    </row>
    <row r="84" spans="1:10" ht="15" customHeight="1" thickBot="1" x14ac:dyDescent="0.25">
      <c r="A84" s="50"/>
      <c r="B84" s="50"/>
      <c r="C84" s="50"/>
      <c r="D84" s="50"/>
      <c r="E84" s="197"/>
      <c r="F84" s="50"/>
      <c r="G84" s="51"/>
    </row>
    <row r="85" spans="1:10" ht="27.75" customHeight="1" x14ac:dyDescent="0.2">
      <c r="A85" s="584" t="s">
        <v>3</v>
      </c>
      <c r="B85" s="584" t="s">
        <v>30</v>
      </c>
      <c r="C85" s="587" t="s">
        <v>5</v>
      </c>
      <c r="D85" s="588"/>
      <c r="E85" s="591" t="s">
        <v>6</v>
      </c>
      <c r="F85" s="587" t="s">
        <v>106</v>
      </c>
      <c r="G85" s="588"/>
    </row>
    <row r="86" spans="1:10" ht="15" customHeight="1" thickBot="1" x14ac:dyDescent="0.25">
      <c r="A86" s="585"/>
      <c r="B86" s="585"/>
      <c r="C86" s="589"/>
      <c r="D86" s="590"/>
      <c r="E86" s="592"/>
      <c r="F86" s="589"/>
      <c r="G86" s="590"/>
    </row>
    <row r="87" spans="1:10" ht="15" customHeight="1" thickBot="1" x14ac:dyDescent="0.25">
      <c r="A87" s="586"/>
      <c r="B87" s="586"/>
      <c r="C87" s="216">
        <f>+C5</f>
        <v>2016</v>
      </c>
      <c r="D87" s="125">
        <f>+D5</f>
        <v>2017</v>
      </c>
      <c r="E87" s="125" t="str">
        <f>+E5</f>
        <v>17/16</v>
      </c>
      <c r="F87" s="125">
        <f>+C87</f>
        <v>2016</v>
      </c>
      <c r="G87" s="125">
        <f>+D87</f>
        <v>2017</v>
      </c>
    </row>
    <row r="88" spans="1:10" ht="15" customHeight="1" x14ac:dyDescent="0.2">
      <c r="A88" s="11"/>
      <c r="B88" s="217"/>
      <c r="C88" s="218"/>
      <c r="D88" s="219"/>
      <c r="E88" s="175"/>
      <c r="F88" s="261"/>
      <c r="G88" s="261"/>
      <c r="H88" s="71"/>
      <c r="I88" s="3"/>
    </row>
    <row r="89" spans="1:10" x14ac:dyDescent="0.2">
      <c r="A89" s="128" t="s">
        <v>7</v>
      </c>
      <c r="B89" s="220" t="s">
        <v>168</v>
      </c>
      <c r="C89" s="205">
        <v>7804880.7413900001</v>
      </c>
      <c r="D89" s="205">
        <v>7496605.4397200001</v>
      </c>
      <c r="E89" s="126">
        <f t="shared" ref="E89:E94" si="6">+IFERROR(IF(D89/C89&gt;0,D89/C89,"X"),"X")</f>
        <v>0.96050224059988676</v>
      </c>
      <c r="F89" s="249">
        <f>+C89/$C$97</f>
        <v>0.32730047212324426</v>
      </c>
      <c r="G89" s="249">
        <f>+D89/$D$97</f>
        <v>0.30522378473328909</v>
      </c>
      <c r="H89" s="3"/>
      <c r="I89" s="3"/>
    </row>
    <row r="90" spans="1:10" ht="28.5" x14ac:dyDescent="0.2">
      <c r="A90" s="128" t="s">
        <v>8</v>
      </c>
      <c r="B90" s="220" t="s">
        <v>169</v>
      </c>
      <c r="C90" s="205">
        <v>125994.35043000001</v>
      </c>
      <c r="D90" s="205">
        <v>111977.9736</v>
      </c>
      <c r="E90" s="126">
        <f t="shared" si="6"/>
        <v>0.88875392601204584</v>
      </c>
      <c r="F90" s="249">
        <f t="shared" ref="F90:F94" si="7">+C90/$C$97</f>
        <v>5.2836182572158375E-3</v>
      </c>
      <c r="G90" s="249">
        <f t="shared" ref="G90:G94" si="8">+D90/$D$97</f>
        <v>4.5591756407327867E-3</v>
      </c>
      <c r="H90" s="3"/>
      <c r="I90" s="3"/>
    </row>
    <row r="91" spans="1:10" ht="28.5" x14ac:dyDescent="0.2">
      <c r="A91" s="128" t="s">
        <v>9</v>
      </c>
      <c r="B91" s="220" t="s">
        <v>105</v>
      </c>
      <c r="C91" s="205">
        <v>10325116.19345</v>
      </c>
      <c r="D91" s="205">
        <v>11282757.820489999</v>
      </c>
      <c r="E91" s="126">
        <f t="shared" si="6"/>
        <v>1.0927487506288309</v>
      </c>
      <c r="F91" s="249">
        <f t="shared" si="7"/>
        <v>0.43298744936898131</v>
      </c>
      <c r="G91" s="249">
        <f t="shared" si="8"/>
        <v>0.45937672349042541</v>
      </c>
      <c r="H91" s="3"/>
      <c r="I91" s="3"/>
    </row>
    <row r="92" spans="1:10" x14ac:dyDescent="0.2">
      <c r="A92" s="128" t="s">
        <v>11</v>
      </c>
      <c r="B92" s="220" t="s">
        <v>170</v>
      </c>
      <c r="C92" s="205">
        <v>137885.74437</v>
      </c>
      <c r="D92" s="205">
        <v>135375.08977000002</v>
      </c>
      <c r="E92" s="126">
        <f t="shared" si="6"/>
        <v>0.98179177541905316</v>
      </c>
      <c r="F92" s="249">
        <f t="shared" si="7"/>
        <v>5.7822881254337511E-3</v>
      </c>
      <c r="G92" s="249">
        <f t="shared" si="8"/>
        <v>5.5117876471502646E-3</v>
      </c>
      <c r="H92" s="3"/>
      <c r="I92" s="3"/>
    </row>
    <row r="93" spans="1:10" ht="42.75" x14ac:dyDescent="0.2">
      <c r="A93" s="128" t="s">
        <v>12</v>
      </c>
      <c r="B93" s="220" t="s">
        <v>171</v>
      </c>
      <c r="C93" s="205">
        <v>5428848.25538</v>
      </c>
      <c r="D93" s="205">
        <v>5511838.6182399997</v>
      </c>
      <c r="E93" s="126">
        <f t="shared" si="6"/>
        <v>1.015286918874138</v>
      </c>
      <c r="F93" s="249">
        <f t="shared" si="7"/>
        <v>0.22766069795896415</v>
      </c>
      <c r="G93" s="249">
        <f t="shared" si="8"/>
        <v>0.22441413749543035</v>
      </c>
      <c r="H93" s="3"/>
      <c r="I93" s="3"/>
    </row>
    <row r="94" spans="1:10" x14ac:dyDescent="0.2">
      <c r="A94" s="128" t="s">
        <v>13</v>
      </c>
      <c r="B94" s="221" t="s">
        <v>56</v>
      </c>
      <c r="C94" s="205">
        <v>23499.838820000001</v>
      </c>
      <c r="D94" s="205">
        <v>22458.369350000001</v>
      </c>
      <c r="E94" s="126">
        <f t="shared" si="6"/>
        <v>0.95568184624680763</v>
      </c>
      <c r="F94" s="249">
        <f t="shared" si="7"/>
        <v>9.8547416616084449E-4</v>
      </c>
      <c r="G94" s="249">
        <f t="shared" si="8"/>
        <v>9.1439099297203072E-4</v>
      </c>
      <c r="H94" s="3"/>
      <c r="I94" s="3"/>
    </row>
    <row r="95" spans="1:10" ht="15" customHeight="1" thickBot="1" x14ac:dyDescent="0.25">
      <c r="A95" s="128"/>
      <c r="B95" s="222"/>
      <c r="C95" s="64"/>
      <c r="D95" s="64"/>
      <c r="E95" s="175"/>
      <c r="F95" s="261"/>
      <c r="G95" s="261"/>
      <c r="H95" s="3"/>
      <c r="I95" s="3"/>
    </row>
    <row r="96" spans="1:10" ht="15" customHeight="1" x14ac:dyDescent="0.2">
      <c r="A96" s="11"/>
      <c r="B96" s="223"/>
      <c r="C96" s="205"/>
      <c r="D96" s="205"/>
      <c r="E96" s="203"/>
      <c r="F96" s="264"/>
      <c r="G96" s="264"/>
      <c r="H96" s="3"/>
      <c r="I96" s="3"/>
    </row>
    <row r="97" spans="1:11" ht="15" customHeight="1" x14ac:dyDescent="0.2">
      <c r="A97" s="224"/>
      <c r="B97" s="225" t="s">
        <v>2</v>
      </c>
      <c r="C97" s="226">
        <f>SUM(C89:C94)</f>
        <v>23846225.123839997</v>
      </c>
      <c r="D97" s="226">
        <f>SUM(D89:D94)</f>
        <v>24561013.311170001</v>
      </c>
      <c r="E97" s="227">
        <f t="shared" ref="E97" si="9">+IF(C97=0,"X",D97/C97)</f>
        <v>1.0299748989040367</v>
      </c>
      <c r="F97" s="261">
        <f>SUM(F89:F94)</f>
        <v>1.0000000000000002</v>
      </c>
      <c r="G97" s="261">
        <f>SUM(G89:G94)</f>
        <v>0.99999999999999989</v>
      </c>
      <c r="H97" s="3"/>
      <c r="I97" s="3"/>
    </row>
    <row r="98" spans="1:11" ht="15" customHeight="1" thickBot="1" x14ac:dyDescent="0.25">
      <c r="A98" s="12"/>
      <c r="B98" s="228"/>
      <c r="C98" s="64"/>
      <c r="D98" s="229"/>
      <c r="E98" s="230"/>
      <c r="F98" s="266"/>
      <c r="G98" s="276"/>
      <c r="H98" s="3"/>
      <c r="I98" s="3"/>
    </row>
    <row r="99" spans="1:11" ht="15" customHeight="1" x14ac:dyDescent="0.2">
      <c r="C99" s="212"/>
      <c r="D99" s="212"/>
      <c r="E99" s="213"/>
      <c r="F99" s="59"/>
      <c r="G99" s="275"/>
      <c r="H99" s="3"/>
      <c r="I99" s="3"/>
    </row>
    <row r="100" spans="1:11" s="47" customFormat="1" ht="15" customHeight="1" x14ac:dyDescent="0.2">
      <c r="A100" s="580" t="s">
        <v>87</v>
      </c>
      <c r="B100" s="580"/>
      <c r="C100" s="580"/>
      <c r="D100" s="580"/>
      <c r="E100" s="580"/>
      <c r="F100" s="65"/>
      <c r="G100" s="65"/>
      <c r="H100" s="57"/>
      <c r="I100" s="57"/>
      <c r="J100" s="49"/>
    </row>
    <row r="101" spans="1:11" ht="15" customHeight="1" thickBot="1" x14ac:dyDescent="0.25">
      <c r="C101" s="208"/>
      <c r="D101" s="208"/>
      <c r="F101" s="48"/>
      <c r="H101" s="3"/>
      <c r="I101" s="3"/>
    </row>
    <row r="102" spans="1:11" ht="27.75" customHeight="1" x14ac:dyDescent="0.2">
      <c r="A102" s="581" t="s">
        <v>3</v>
      </c>
      <c r="B102" s="584" t="s">
        <v>30</v>
      </c>
      <c r="C102" s="587" t="s">
        <v>5</v>
      </c>
      <c r="D102" s="588"/>
      <c r="E102" s="591" t="s">
        <v>6</v>
      </c>
      <c r="F102" s="587" t="s">
        <v>106</v>
      </c>
      <c r="G102" s="588"/>
      <c r="H102" s="3"/>
      <c r="I102" s="3"/>
    </row>
    <row r="103" spans="1:11" ht="15" customHeight="1" thickBot="1" x14ac:dyDescent="0.25">
      <c r="A103" s="582"/>
      <c r="B103" s="585"/>
      <c r="C103" s="589"/>
      <c r="D103" s="590"/>
      <c r="E103" s="592"/>
      <c r="F103" s="589"/>
      <c r="G103" s="590"/>
      <c r="H103" s="3"/>
      <c r="I103" s="3"/>
    </row>
    <row r="104" spans="1:11" ht="15" customHeight="1" thickBot="1" x14ac:dyDescent="0.25">
      <c r="A104" s="583"/>
      <c r="B104" s="586"/>
      <c r="C104" s="216">
        <f>+C5</f>
        <v>2016</v>
      </c>
      <c r="D104" s="216">
        <f>+D5</f>
        <v>2017</v>
      </c>
      <c r="E104" s="216" t="str">
        <f>+E5</f>
        <v>17/16</v>
      </c>
      <c r="F104" s="125">
        <f>+C104</f>
        <v>2016</v>
      </c>
      <c r="G104" s="125">
        <f>+D104</f>
        <v>2017</v>
      </c>
      <c r="H104" s="3"/>
      <c r="I104" s="3"/>
    </row>
    <row r="105" spans="1:11" ht="15" customHeight="1" x14ac:dyDescent="0.2">
      <c r="A105" s="218"/>
      <c r="B105" s="231"/>
      <c r="C105" s="232"/>
      <c r="D105" s="232"/>
      <c r="E105" s="203"/>
      <c r="F105" s="248"/>
      <c r="G105" s="248"/>
      <c r="H105" s="3"/>
      <c r="I105" s="3"/>
    </row>
    <row r="106" spans="1:11" ht="28.5" x14ac:dyDescent="0.2">
      <c r="A106" s="128" t="s">
        <v>7</v>
      </c>
      <c r="B106" s="233" t="s">
        <v>172</v>
      </c>
      <c r="C106" s="205">
        <v>1396287.54104</v>
      </c>
      <c r="D106" s="205">
        <v>1492687.9439100001</v>
      </c>
      <c r="E106" s="126">
        <f t="shared" ref="E106:E124" si="10">+IFERROR(IF(D106/C106&gt;0,D106/C106,"X"),"X")</f>
        <v>1.0690405092336481</v>
      </c>
      <c r="F106" s="249">
        <f>+C106/$C$127</f>
        <v>4.3587058357692644E-2</v>
      </c>
      <c r="G106" s="249">
        <f>+D106/$D$127</f>
        <v>3.9496775288654619E-2</v>
      </c>
      <c r="H106" s="3"/>
      <c r="I106" s="3"/>
    </row>
    <row r="107" spans="1:11" x14ac:dyDescent="0.2">
      <c r="A107" s="128" t="s">
        <v>8</v>
      </c>
      <c r="B107" s="233" t="s">
        <v>173</v>
      </c>
      <c r="C107" s="205">
        <v>619250.11790999991</v>
      </c>
      <c r="D107" s="205">
        <v>688605.48904000001</v>
      </c>
      <c r="E107" s="126">
        <f t="shared" si="10"/>
        <v>1.1119989631396081</v>
      </c>
      <c r="F107" s="249">
        <f t="shared" ref="F107:F124" si="11">+C107/$C$127</f>
        <v>1.9330754041712091E-2</v>
      </c>
      <c r="G107" s="249">
        <f t="shared" ref="G107:G124" si="12">+D107/$D$127</f>
        <v>1.8220617627489097E-2</v>
      </c>
      <c r="H107" s="3"/>
      <c r="I107" s="3"/>
    </row>
    <row r="108" spans="1:11" ht="28.5" x14ac:dyDescent="0.2">
      <c r="A108" s="128" t="s">
        <v>9</v>
      </c>
      <c r="B108" s="233" t="s">
        <v>174</v>
      </c>
      <c r="C108" s="205">
        <v>6575844.10207</v>
      </c>
      <c r="D108" s="205">
        <v>7652782.0620600004</v>
      </c>
      <c r="E108" s="126">
        <f t="shared" si="10"/>
        <v>1.163771820510616</v>
      </c>
      <c r="F108" s="249">
        <f t="shared" si="11"/>
        <v>0.20527412313263857</v>
      </c>
      <c r="G108" s="249">
        <f t="shared" si="12"/>
        <v>0.20249390682856297</v>
      </c>
      <c r="H108" s="3"/>
      <c r="I108" s="68"/>
      <c r="J108" s="68"/>
      <c r="K108" s="67"/>
    </row>
    <row r="109" spans="1:11" x14ac:dyDescent="0.2">
      <c r="A109" s="128" t="s">
        <v>11</v>
      </c>
      <c r="B109" s="233" t="s">
        <v>175</v>
      </c>
      <c r="C109" s="205">
        <v>27388.71542</v>
      </c>
      <c r="D109" s="205">
        <v>39326.743350000004</v>
      </c>
      <c r="E109" s="126">
        <f t="shared" si="10"/>
        <v>1.4358739629417787</v>
      </c>
      <c r="F109" s="249">
        <f t="shared" si="11"/>
        <v>8.5497685989849954E-4</v>
      </c>
      <c r="G109" s="249">
        <f t="shared" si="12"/>
        <v>1.0405922760123771E-3</v>
      </c>
      <c r="H109" s="3"/>
      <c r="I109" s="3"/>
    </row>
    <row r="110" spans="1:11" x14ac:dyDescent="0.2">
      <c r="A110" s="128" t="s">
        <v>12</v>
      </c>
      <c r="B110" s="233" t="s">
        <v>176</v>
      </c>
      <c r="C110" s="205">
        <v>17627.881359999999</v>
      </c>
      <c r="D110" s="205">
        <v>23373.45937</v>
      </c>
      <c r="E110" s="126">
        <f t="shared" si="10"/>
        <v>1.3259369570660646</v>
      </c>
      <c r="F110" s="249">
        <f t="shared" si="11"/>
        <v>5.5027884370329079E-4</v>
      </c>
      <c r="G110" s="249">
        <f t="shared" si="12"/>
        <v>6.1846568549162918E-4</v>
      </c>
      <c r="H110" s="3"/>
      <c r="I110" s="3"/>
    </row>
    <row r="111" spans="1:11" ht="28.5" x14ac:dyDescent="0.2">
      <c r="A111" s="128" t="s">
        <v>13</v>
      </c>
      <c r="B111" s="233" t="s">
        <v>177</v>
      </c>
      <c r="C111" s="205">
        <v>68311.530879999991</v>
      </c>
      <c r="D111" s="205">
        <v>59250.363539999998</v>
      </c>
      <c r="E111" s="126">
        <f t="shared" si="10"/>
        <v>0.86735522944263443</v>
      </c>
      <c r="F111" s="249">
        <f t="shared" si="11"/>
        <v>2.1324394835981605E-3</v>
      </c>
      <c r="G111" s="249">
        <f t="shared" si="12"/>
        <v>1.5677746337124394E-3</v>
      </c>
      <c r="H111" s="3"/>
      <c r="I111" s="3"/>
    </row>
    <row r="112" spans="1:11" x14ac:dyDescent="0.2">
      <c r="A112" s="128" t="s">
        <v>14</v>
      </c>
      <c r="B112" s="233" t="s">
        <v>178</v>
      </c>
      <c r="C112" s="205">
        <v>120270.24036</v>
      </c>
      <c r="D112" s="205">
        <v>130835.06487999999</v>
      </c>
      <c r="E112" s="126">
        <f t="shared" si="10"/>
        <v>1.0878423830232378</v>
      </c>
      <c r="F112" s="249">
        <f t="shared" si="11"/>
        <v>3.7544028942351386E-3</v>
      </c>
      <c r="G112" s="249">
        <f t="shared" si="12"/>
        <v>3.4619179303517441E-3</v>
      </c>
      <c r="H112" s="3"/>
      <c r="I112" s="3"/>
    </row>
    <row r="113" spans="1:9" ht="28.5" x14ac:dyDescent="0.2">
      <c r="A113" s="128" t="s">
        <v>15</v>
      </c>
      <c r="B113" s="233" t="s">
        <v>179</v>
      </c>
      <c r="C113" s="205">
        <v>2977674.1404899997</v>
      </c>
      <c r="D113" s="205">
        <v>3180086.0893299999</v>
      </c>
      <c r="E113" s="126">
        <f t="shared" si="10"/>
        <v>1.0679765277495044</v>
      </c>
      <c r="F113" s="249">
        <f t="shared" si="11"/>
        <v>9.2952241366459215E-2</v>
      </c>
      <c r="G113" s="249">
        <f t="shared" si="12"/>
        <v>8.4145615419009875E-2</v>
      </c>
      <c r="H113" s="3"/>
      <c r="I113" s="3"/>
    </row>
    <row r="114" spans="1:9" ht="28.5" x14ac:dyDescent="0.2">
      <c r="A114" s="128" t="s">
        <v>16</v>
      </c>
      <c r="B114" s="233" t="s">
        <v>180</v>
      </c>
      <c r="C114" s="205">
        <v>2554764.6455799998</v>
      </c>
      <c r="D114" s="205">
        <v>3041259.2456799997</v>
      </c>
      <c r="E114" s="126">
        <f t="shared" si="10"/>
        <v>1.1904263866112617</v>
      </c>
      <c r="F114" s="249">
        <f t="shared" si="11"/>
        <v>7.9750533055766487E-2</v>
      </c>
      <c r="G114" s="249">
        <f t="shared" si="12"/>
        <v>8.0472233671640539E-2</v>
      </c>
      <c r="H114" s="3"/>
      <c r="I114" s="3"/>
    </row>
    <row r="115" spans="1:9" ht="42.75" x14ac:dyDescent="0.2">
      <c r="A115" s="128" t="s">
        <v>17</v>
      </c>
      <c r="B115" s="233" t="s">
        <v>181</v>
      </c>
      <c r="C115" s="205">
        <v>11660864.80532</v>
      </c>
      <c r="D115" s="205">
        <v>14810087.089330001</v>
      </c>
      <c r="E115" s="126">
        <f t="shared" si="10"/>
        <v>1.2700676439172196</v>
      </c>
      <c r="F115" s="249">
        <f t="shared" si="11"/>
        <v>0.36401011957184448</v>
      </c>
      <c r="G115" s="249">
        <f t="shared" si="12"/>
        <v>0.39187740757149236</v>
      </c>
      <c r="H115" s="139"/>
      <c r="I115" s="3"/>
    </row>
    <row r="116" spans="1:9" ht="42.75" x14ac:dyDescent="0.2">
      <c r="A116" s="128" t="s">
        <v>18</v>
      </c>
      <c r="B116" s="233" t="s">
        <v>182</v>
      </c>
      <c r="C116" s="205">
        <v>24327.017749999999</v>
      </c>
      <c r="D116" s="205">
        <v>21778.053739999999</v>
      </c>
      <c r="E116" s="126">
        <f t="shared" si="10"/>
        <v>0.89522085953178543</v>
      </c>
      <c r="F116" s="249">
        <f t="shared" si="11"/>
        <v>7.5940170714987331E-4</v>
      </c>
      <c r="G116" s="249">
        <f t="shared" si="12"/>
        <v>5.762509828677807E-4</v>
      </c>
      <c r="H116" s="3"/>
      <c r="I116" s="3"/>
    </row>
    <row r="117" spans="1:9" ht="28.5" x14ac:dyDescent="0.2">
      <c r="A117" s="128" t="s">
        <v>19</v>
      </c>
      <c r="B117" s="233" t="s">
        <v>183</v>
      </c>
      <c r="C117" s="205">
        <v>23007.187539999999</v>
      </c>
      <c r="D117" s="205">
        <v>20112.377710000001</v>
      </c>
      <c r="E117" s="126">
        <f t="shared" si="10"/>
        <v>0.87417802263022726</v>
      </c>
      <c r="F117" s="249">
        <f t="shared" si="11"/>
        <v>7.1820137076166249E-4</v>
      </c>
      <c r="G117" s="249">
        <f t="shared" si="12"/>
        <v>5.3217691358289139E-4</v>
      </c>
      <c r="H117" s="3"/>
      <c r="I117" s="3"/>
    </row>
    <row r="118" spans="1:9" ht="28.5" x14ac:dyDescent="0.2">
      <c r="A118" s="128" t="s">
        <v>20</v>
      </c>
      <c r="B118" s="233" t="s">
        <v>184</v>
      </c>
      <c r="C118" s="205">
        <v>1863794.6274999999</v>
      </c>
      <c r="D118" s="205">
        <v>1953253.4508499999</v>
      </c>
      <c r="E118" s="126">
        <f t="shared" si="10"/>
        <v>1.0479982193478021</v>
      </c>
      <c r="F118" s="249">
        <f t="shared" si="11"/>
        <v>5.8180942540737947E-2</v>
      </c>
      <c r="G118" s="249">
        <f t="shared" si="12"/>
        <v>5.1683416446661634E-2</v>
      </c>
      <c r="H118" s="3"/>
      <c r="I118" s="3"/>
    </row>
    <row r="119" spans="1:9" x14ac:dyDescent="0.2">
      <c r="A119" s="128" t="s">
        <v>21</v>
      </c>
      <c r="B119" s="233" t="s">
        <v>185</v>
      </c>
      <c r="C119" s="205">
        <v>415663.34211999999</v>
      </c>
      <c r="D119" s="205">
        <v>389666.86531999998</v>
      </c>
      <c r="E119" s="126">
        <f t="shared" si="10"/>
        <v>0.93745785551496874</v>
      </c>
      <c r="F119" s="249">
        <f t="shared" si="11"/>
        <v>1.2975509569213424E-2</v>
      </c>
      <c r="G119" s="249">
        <f t="shared" si="12"/>
        <v>1.0310651117516121E-2</v>
      </c>
      <c r="H119" s="3"/>
      <c r="I119" s="3"/>
    </row>
    <row r="120" spans="1:9" x14ac:dyDescent="0.2">
      <c r="A120" s="128" t="s">
        <v>22</v>
      </c>
      <c r="B120" s="233" t="s">
        <v>186</v>
      </c>
      <c r="C120" s="205">
        <v>336358.27901999996</v>
      </c>
      <c r="D120" s="205">
        <v>449096.38202999998</v>
      </c>
      <c r="E120" s="126">
        <f t="shared" si="10"/>
        <v>1.3351726716478312</v>
      </c>
      <c r="F120" s="249">
        <f t="shared" si="11"/>
        <v>1.0499891681206235E-2</v>
      </c>
      <c r="G120" s="249">
        <f t="shared" si="12"/>
        <v>1.1883166174387071E-2</v>
      </c>
      <c r="H120" s="3"/>
      <c r="I120" s="3"/>
    </row>
    <row r="121" spans="1:9" x14ac:dyDescent="0.2">
      <c r="A121" s="128" t="s">
        <v>23</v>
      </c>
      <c r="B121" s="233" t="s">
        <v>187</v>
      </c>
      <c r="C121" s="205">
        <v>667618.30688000005</v>
      </c>
      <c r="D121" s="205">
        <v>763912.16137999995</v>
      </c>
      <c r="E121" s="126">
        <f t="shared" si="10"/>
        <v>1.1442348921646752</v>
      </c>
      <c r="F121" s="249">
        <f t="shared" si="11"/>
        <v>2.0840634358857246E-2</v>
      </c>
      <c r="G121" s="249">
        <f t="shared" si="12"/>
        <v>2.0213244905872646E-2</v>
      </c>
      <c r="H121" s="3"/>
      <c r="I121" s="3"/>
    </row>
    <row r="122" spans="1:9" x14ac:dyDescent="0.2">
      <c r="A122" s="128" t="s">
        <v>24</v>
      </c>
      <c r="B122" s="233" t="s">
        <v>188</v>
      </c>
      <c r="C122" s="205">
        <v>74645.715689999997</v>
      </c>
      <c r="D122" s="205">
        <v>99322.506939999992</v>
      </c>
      <c r="E122" s="126">
        <f t="shared" si="10"/>
        <v>1.3305855000772113</v>
      </c>
      <c r="F122" s="249">
        <f t="shared" si="11"/>
        <v>2.3301698756893487E-3</v>
      </c>
      <c r="G122" s="249">
        <f t="shared" si="12"/>
        <v>2.6280903210346733E-3</v>
      </c>
      <c r="H122" s="3"/>
      <c r="I122" s="3"/>
    </row>
    <row r="123" spans="1:9" ht="42.75" x14ac:dyDescent="0.2">
      <c r="A123" s="128" t="s">
        <v>25</v>
      </c>
      <c r="B123" s="233" t="s">
        <v>189</v>
      </c>
      <c r="C123" s="205">
        <v>843142.28586000006</v>
      </c>
      <c r="D123" s="205">
        <v>985583.73713000002</v>
      </c>
      <c r="E123" s="126">
        <f t="shared" si="10"/>
        <v>1.1689411783263965</v>
      </c>
      <c r="F123" s="249">
        <f t="shared" si="11"/>
        <v>2.6319859582966374E-2</v>
      </c>
      <c r="G123" s="249">
        <f t="shared" si="12"/>
        <v>2.6078712266951316E-2</v>
      </c>
      <c r="H123" s="3"/>
      <c r="I123" s="3"/>
    </row>
    <row r="124" spans="1:9" x14ac:dyDescent="0.2">
      <c r="A124" s="128" t="s">
        <v>26</v>
      </c>
      <c r="B124" s="233" t="s">
        <v>43</v>
      </c>
      <c r="C124" s="205">
        <v>1767611.79847</v>
      </c>
      <c r="D124" s="205">
        <v>1991634.4412100001</v>
      </c>
      <c r="E124" s="126">
        <f t="shared" si="10"/>
        <v>1.1267374674314283</v>
      </c>
      <c r="F124" s="249">
        <f t="shared" si="11"/>
        <v>5.5178461705869222E-2</v>
      </c>
      <c r="G124" s="249">
        <f t="shared" si="12"/>
        <v>5.2698983938708283E-2</v>
      </c>
      <c r="H124" s="3"/>
      <c r="I124" s="3"/>
    </row>
    <row r="125" spans="1:9" ht="15" customHeight="1" thickBot="1" x14ac:dyDescent="0.25">
      <c r="A125" s="12"/>
      <c r="C125" s="205"/>
      <c r="D125" s="205"/>
      <c r="E125" s="175"/>
      <c r="F125" s="249"/>
      <c r="G125" s="249"/>
      <c r="H125" s="72"/>
    </row>
    <row r="126" spans="1:9" ht="15" customHeight="1" x14ac:dyDescent="0.2">
      <c r="A126" s="234"/>
      <c r="B126" s="217"/>
      <c r="C126" s="235"/>
      <c r="D126" s="235"/>
      <c r="E126" s="203"/>
      <c r="F126" s="248"/>
      <c r="G126" s="248"/>
    </row>
    <row r="127" spans="1:9" ht="15" customHeight="1" x14ac:dyDescent="0.2">
      <c r="A127" s="224"/>
      <c r="B127" s="236" t="s">
        <v>2</v>
      </c>
      <c r="C127" s="237">
        <f>+SUM(C106:C124)</f>
        <v>32034452.281260002</v>
      </c>
      <c r="D127" s="237">
        <f>+SUM(D106:D124)</f>
        <v>37792653.526799999</v>
      </c>
      <c r="E127" s="227">
        <f t="shared" ref="E127" si="13">+IF(C127=0,"X",D127/C127)</f>
        <v>1.1797502637155597</v>
      </c>
      <c r="F127" s="261">
        <f>SUM(F106:F124)</f>
        <v>0.99999999999999989</v>
      </c>
      <c r="G127" s="261">
        <f>SUM(G106:G124)</f>
        <v>1</v>
      </c>
      <c r="H127" s="67"/>
    </row>
    <row r="128" spans="1:9" ht="15" customHeight="1" thickBot="1" x14ac:dyDescent="0.25">
      <c r="A128" s="238"/>
      <c r="B128" s="239"/>
      <c r="C128" s="240"/>
      <c r="D128" s="240"/>
      <c r="E128" s="230"/>
      <c r="F128" s="265"/>
      <c r="G128" s="265"/>
    </row>
    <row r="129" spans="1:10" x14ac:dyDescent="0.2">
      <c r="C129" s="212"/>
      <c r="D129" s="212"/>
      <c r="E129" s="241"/>
      <c r="F129" s="48"/>
      <c r="H129" s="67"/>
    </row>
    <row r="130" spans="1:10" s="47" customFormat="1" ht="18" customHeight="1" x14ac:dyDescent="0.2">
      <c r="A130" s="580" t="s">
        <v>88</v>
      </c>
      <c r="B130" s="580"/>
      <c r="C130" s="580"/>
      <c r="D130" s="580"/>
      <c r="E130" s="580"/>
      <c r="G130" s="48"/>
      <c r="I130" s="49"/>
      <c r="J130" s="49"/>
    </row>
    <row r="131" spans="1:10" ht="18" customHeight="1" thickBot="1" x14ac:dyDescent="0.25">
      <c r="A131" s="50"/>
      <c r="B131" s="50"/>
      <c r="C131" s="50"/>
      <c r="D131" s="50"/>
      <c r="E131" s="242"/>
    </row>
    <row r="132" spans="1:10" ht="18" customHeight="1" thickBot="1" x14ac:dyDescent="0.25">
      <c r="A132" s="11" t="s">
        <v>3</v>
      </c>
      <c r="B132" s="11" t="s">
        <v>4</v>
      </c>
      <c r="C132" s="198" t="s">
        <v>5</v>
      </c>
      <c r="D132" s="199"/>
      <c r="E132" s="200" t="s">
        <v>6</v>
      </c>
    </row>
    <row r="133" spans="1:10" ht="18" customHeight="1" thickBot="1" x14ac:dyDescent="0.25">
      <c r="A133" s="12"/>
      <c r="B133" s="12"/>
      <c r="C133" s="11">
        <f>+C5</f>
        <v>2016</v>
      </c>
      <c r="D133" s="11">
        <f>+D5</f>
        <v>2017</v>
      </c>
      <c r="E133" s="11" t="str">
        <f>+E5</f>
        <v>17/16</v>
      </c>
    </row>
    <row r="134" spans="1:10" ht="18" customHeight="1" x14ac:dyDescent="0.2">
      <c r="A134" s="11" t="s">
        <v>7</v>
      </c>
      <c r="B134" s="202" t="s">
        <v>0</v>
      </c>
      <c r="C134" s="55">
        <f>+C169</f>
        <v>23659788.225320008</v>
      </c>
      <c r="D134" s="55">
        <f t="shared" ref="D134" si="14">+D169</f>
        <v>24672465.012379996</v>
      </c>
      <c r="E134" s="203">
        <f>+D134/C134</f>
        <v>1.0428015998036808</v>
      </c>
      <c r="F134" s="56"/>
      <c r="G134" s="57"/>
    </row>
    <row r="135" spans="1:10" ht="18" customHeight="1" thickBot="1" x14ac:dyDescent="0.25">
      <c r="A135" s="128" t="s">
        <v>8</v>
      </c>
      <c r="B135" s="204" t="s">
        <v>1</v>
      </c>
      <c r="C135" s="205">
        <f>+C209</f>
        <v>23941831.384450004</v>
      </c>
      <c r="D135" s="205">
        <f t="shared" ref="D135" si="15">+D209</f>
        <v>28623860.489750002</v>
      </c>
      <c r="E135" s="126">
        <f>+D135/C135</f>
        <v>1.1955585197355008</v>
      </c>
      <c r="F135" s="56"/>
      <c r="G135" s="57"/>
    </row>
    <row r="136" spans="1:10" ht="18" customHeight="1" thickBot="1" x14ac:dyDescent="0.25">
      <c r="A136" s="189"/>
      <c r="B136" s="206" t="s">
        <v>2</v>
      </c>
      <c r="C136" s="58">
        <f>SUM(C134:C135)</f>
        <v>47601619.609770015</v>
      </c>
      <c r="D136" s="58">
        <f>SUM(D134:D135)</f>
        <v>53296325.502130002</v>
      </c>
      <c r="E136" s="127">
        <f>+D136/C136</f>
        <v>1.1196326078617538</v>
      </c>
      <c r="F136" s="56"/>
      <c r="G136" s="57"/>
    </row>
    <row r="137" spans="1:10" ht="18" customHeight="1" x14ac:dyDescent="0.2">
      <c r="A137" s="207"/>
      <c r="E137" s="243"/>
    </row>
    <row r="138" spans="1:10" s="47" customFormat="1" ht="18" customHeight="1" x14ac:dyDescent="0.2">
      <c r="A138" s="580" t="s">
        <v>89</v>
      </c>
      <c r="B138" s="580"/>
      <c r="C138" s="580"/>
      <c r="D138" s="580"/>
      <c r="E138" s="580"/>
      <c r="G138" s="48"/>
      <c r="I138" s="49"/>
      <c r="J138" s="49"/>
    </row>
    <row r="139" spans="1:10" ht="18" customHeight="1" thickBot="1" x14ac:dyDescent="0.25">
      <c r="A139" s="50"/>
      <c r="B139" s="50"/>
      <c r="C139" s="50"/>
      <c r="D139" s="50"/>
      <c r="E139" s="242"/>
    </row>
    <row r="140" spans="1:10" ht="18" customHeight="1" thickBot="1" x14ac:dyDescent="0.25">
      <c r="A140" s="11" t="s">
        <v>3</v>
      </c>
      <c r="B140" s="11" t="s">
        <v>10</v>
      </c>
      <c r="C140" s="198" t="s">
        <v>65</v>
      </c>
      <c r="D140" s="199"/>
      <c r="E140" s="200" t="s">
        <v>6</v>
      </c>
    </row>
    <row r="141" spans="1:10" ht="18" customHeight="1" thickBot="1" x14ac:dyDescent="0.25">
      <c r="A141" s="128"/>
      <c r="B141" s="12"/>
      <c r="C141" s="63">
        <f>+C5</f>
        <v>2016</v>
      </c>
      <c r="D141" s="63">
        <f>+D5</f>
        <v>2017</v>
      </c>
      <c r="E141" s="63" t="str">
        <f>+E5</f>
        <v>17/16</v>
      </c>
    </row>
    <row r="142" spans="1:10" ht="18" customHeight="1" x14ac:dyDescent="0.2">
      <c r="A142" s="11" t="s">
        <v>7</v>
      </c>
      <c r="B142" s="59" t="s">
        <v>107</v>
      </c>
      <c r="C142" s="205">
        <v>451141.13923999999</v>
      </c>
      <c r="D142" s="205">
        <v>448785.30313000001</v>
      </c>
      <c r="E142" s="126">
        <f t="shared" ref="E142:E168" si="16">+IFERROR(IF(D142/C142&gt;0,D142/C142,"X"),"X")</f>
        <v>0.99477805080253012</v>
      </c>
      <c r="F142" s="56"/>
      <c r="G142" s="57"/>
    </row>
    <row r="143" spans="1:10" ht="18" customHeight="1" x14ac:dyDescent="0.2">
      <c r="A143" s="128" t="s">
        <v>8</v>
      </c>
      <c r="B143" s="59" t="s">
        <v>157</v>
      </c>
      <c r="C143" s="205">
        <v>578052.76729999995</v>
      </c>
      <c r="D143" s="205">
        <v>578599.43987</v>
      </c>
      <c r="E143" s="126">
        <f t="shared" si="16"/>
        <v>1.0009457139571418</v>
      </c>
      <c r="F143" s="56"/>
      <c r="G143" s="57"/>
    </row>
    <row r="144" spans="1:10" ht="18" customHeight="1" x14ac:dyDescent="0.2">
      <c r="A144" s="128" t="s">
        <v>9</v>
      </c>
      <c r="B144" s="59" t="s">
        <v>193</v>
      </c>
      <c r="C144" s="205">
        <v>1922502.6785200001</v>
      </c>
      <c r="D144" s="205">
        <v>1867047.6280400001</v>
      </c>
      <c r="E144" s="126">
        <f t="shared" si="16"/>
        <v>0.97115476035503323</v>
      </c>
      <c r="F144" s="56"/>
      <c r="G144" s="57"/>
    </row>
    <row r="145" spans="1:7" ht="18" customHeight="1" x14ac:dyDescent="0.2">
      <c r="A145" s="128" t="s">
        <v>11</v>
      </c>
      <c r="B145" s="59" t="s">
        <v>108</v>
      </c>
      <c r="C145" s="205">
        <v>1086144.1085600001</v>
      </c>
      <c r="D145" s="205">
        <v>1044105.17551</v>
      </c>
      <c r="E145" s="126">
        <f t="shared" si="16"/>
        <v>0.9612952528870824</v>
      </c>
      <c r="F145" s="56"/>
      <c r="G145" s="57"/>
    </row>
    <row r="146" spans="1:7" ht="18" customHeight="1" x14ac:dyDescent="0.2">
      <c r="A146" s="128" t="s">
        <v>12</v>
      </c>
      <c r="B146" s="59" t="s">
        <v>302</v>
      </c>
      <c r="C146" s="205">
        <v>226022.86298000001</v>
      </c>
      <c r="D146" s="205">
        <v>195155.36673000001</v>
      </c>
      <c r="E146" s="126">
        <f t="shared" si="16"/>
        <v>0.86343197390287307</v>
      </c>
      <c r="F146" s="56"/>
      <c r="G146" s="57"/>
    </row>
    <row r="147" spans="1:7" ht="18" customHeight="1" x14ac:dyDescent="0.2">
      <c r="A147" s="128" t="s">
        <v>13</v>
      </c>
      <c r="B147" s="59" t="s">
        <v>109</v>
      </c>
      <c r="C147" s="205">
        <v>259447.9706</v>
      </c>
      <c r="D147" s="205">
        <v>303878.32728999999</v>
      </c>
      <c r="E147" s="126">
        <f t="shared" si="16"/>
        <v>1.1712495826706613</v>
      </c>
      <c r="F147" s="56"/>
      <c r="G147" s="57"/>
    </row>
    <row r="148" spans="1:7" ht="18" customHeight="1" x14ac:dyDescent="0.2">
      <c r="A148" s="128" t="s">
        <v>14</v>
      </c>
      <c r="B148" s="59" t="s">
        <v>110</v>
      </c>
      <c r="C148" s="205">
        <v>471758.04908000003</v>
      </c>
      <c r="D148" s="205">
        <v>515632.11339000001</v>
      </c>
      <c r="E148" s="126">
        <f t="shared" si="16"/>
        <v>1.0930011992282083</v>
      </c>
      <c r="F148" s="56"/>
      <c r="G148" s="57"/>
    </row>
    <row r="149" spans="1:7" ht="18" customHeight="1" x14ac:dyDescent="0.2">
      <c r="A149" s="128" t="s">
        <v>15</v>
      </c>
      <c r="B149" s="59" t="s">
        <v>158</v>
      </c>
      <c r="C149" s="205">
        <v>58366.468119999998</v>
      </c>
      <c r="D149" s="205">
        <v>59614.408109999997</v>
      </c>
      <c r="E149" s="126">
        <f t="shared" si="16"/>
        <v>1.0213811119671361</v>
      </c>
      <c r="F149" s="56"/>
      <c r="G149" s="57"/>
    </row>
    <row r="150" spans="1:7" ht="18" customHeight="1" x14ac:dyDescent="0.2">
      <c r="A150" s="128" t="s">
        <v>16</v>
      </c>
      <c r="B150" s="59" t="s">
        <v>139</v>
      </c>
      <c r="C150" s="205">
        <v>883242.36222999997</v>
      </c>
      <c r="D150" s="205">
        <v>397569.65766999999</v>
      </c>
      <c r="E150" s="126">
        <f t="shared" si="16"/>
        <v>0.45012521440459535</v>
      </c>
      <c r="F150" s="56"/>
      <c r="G150" s="57"/>
    </row>
    <row r="151" spans="1:7" ht="18" customHeight="1" x14ac:dyDescent="0.2">
      <c r="A151" s="128" t="s">
        <v>17</v>
      </c>
      <c r="B151" s="59" t="s">
        <v>111</v>
      </c>
      <c r="C151" s="205">
        <v>1164485.2212</v>
      </c>
      <c r="D151" s="205">
        <v>1222714.70731</v>
      </c>
      <c r="E151" s="126">
        <f t="shared" si="16"/>
        <v>1.0500044870041327</v>
      </c>
      <c r="F151" s="56"/>
      <c r="G151" s="57"/>
    </row>
    <row r="152" spans="1:7" ht="18" customHeight="1" x14ac:dyDescent="0.2">
      <c r="A152" s="128" t="s">
        <v>18</v>
      </c>
      <c r="B152" s="59" t="s">
        <v>112</v>
      </c>
      <c r="C152" s="205">
        <v>915518.21563999995</v>
      </c>
      <c r="D152" s="205">
        <v>890455.90563000005</v>
      </c>
      <c r="E152" s="126">
        <f t="shared" si="16"/>
        <v>0.97262500124863172</v>
      </c>
      <c r="F152" s="56"/>
      <c r="G152" s="57"/>
    </row>
    <row r="153" spans="1:7" ht="18" customHeight="1" x14ac:dyDescent="0.2">
      <c r="A153" s="128" t="s">
        <v>19</v>
      </c>
      <c r="B153" s="59" t="s">
        <v>113</v>
      </c>
      <c r="C153" s="205">
        <v>10603.02729</v>
      </c>
      <c r="D153" s="205">
        <v>11526.243829999999</v>
      </c>
      <c r="E153" s="126">
        <f t="shared" si="16"/>
        <v>1.0870710330879474</v>
      </c>
      <c r="F153" s="56"/>
      <c r="G153" s="57"/>
    </row>
    <row r="154" spans="1:7" ht="18" customHeight="1" x14ac:dyDescent="0.2">
      <c r="A154" s="128" t="s">
        <v>20</v>
      </c>
      <c r="B154" s="59" t="s">
        <v>64</v>
      </c>
      <c r="C154" s="205">
        <v>18101.056369999998</v>
      </c>
      <c r="D154" s="205">
        <v>17575.511719999999</v>
      </c>
      <c r="E154" s="126">
        <f t="shared" si="16"/>
        <v>0.97096607848418082</v>
      </c>
      <c r="F154" s="56"/>
      <c r="G154" s="57"/>
    </row>
    <row r="155" spans="1:7" ht="18" customHeight="1" x14ac:dyDescent="0.2">
      <c r="A155" s="128" t="s">
        <v>21</v>
      </c>
      <c r="B155" s="59" t="s">
        <v>114</v>
      </c>
      <c r="C155" s="205">
        <v>1333961.8129</v>
      </c>
      <c r="D155" s="205">
        <v>1137246.0795199999</v>
      </c>
      <c r="E155" s="126">
        <f t="shared" si="16"/>
        <v>0.85253271009884091</v>
      </c>
      <c r="F155" s="56"/>
      <c r="G155" s="57"/>
    </row>
    <row r="156" spans="1:7" ht="18" customHeight="1" x14ac:dyDescent="0.2">
      <c r="A156" s="128" t="s">
        <v>22</v>
      </c>
      <c r="B156" s="59" t="s">
        <v>115</v>
      </c>
      <c r="C156" s="205">
        <v>1342427.7232600001</v>
      </c>
      <c r="D156" s="205">
        <v>1670477.42496</v>
      </c>
      <c r="E156" s="126">
        <f t="shared" si="16"/>
        <v>1.2443704759786636</v>
      </c>
      <c r="F156" s="56"/>
      <c r="G156" s="57"/>
    </row>
    <row r="157" spans="1:7" ht="18" customHeight="1" x14ac:dyDescent="0.2">
      <c r="A157" s="128" t="s">
        <v>23</v>
      </c>
      <c r="B157" s="59" t="s">
        <v>116</v>
      </c>
      <c r="C157" s="205">
        <v>1477232.98498</v>
      </c>
      <c r="D157" s="205">
        <v>2353395.1574499998</v>
      </c>
      <c r="E157" s="126">
        <f t="shared" si="16"/>
        <v>1.5931103498084036</v>
      </c>
      <c r="F157" s="56"/>
      <c r="G157" s="57"/>
    </row>
    <row r="158" spans="1:7" ht="18" customHeight="1" x14ac:dyDescent="0.2">
      <c r="A158" s="128" t="s">
        <v>24</v>
      </c>
      <c r="B158" s="59" t="s">
        <v>194</v>
      </c>
      <c r="C158" s="205">
        <v>958117.97675000003</v>
      </c>
      <c r="D158" s="205">
        <v>497206.96307</v>
      </c>
      <c r="E158" s="126">
        <f t="shared" si="16"/>
        <v>0.51894127355438957</v>
      </c>
      <c r="F158" s="56"/>
      <c r="G158" s="57"/>
    </row>
    <row r="159" spans="1:7" ht="18" customHeight="1" x14ac:dyDescent="0.2">
      <c r="A159" s="128" t="s">
        <v>25</v>
      </c>
      <c r="B159" s="59" t="s">
        <v>195</v>
      </c>
      <c r="C159" s="205">
        <v>27111.495180000002</v>
      </c>
      <c r="D159" s="205">
        <v>34089.114009999998</v>
      </c>
      <c r="E159" s="126">
        <f t="shared" si="16"/>
        <v>1.257367540361527</v>
      </c>
      <c r="F159" s="56"/>
      <c r="G159" s="57"/>
    </row>
    <row r="160" spans="1:7" ht="18" customHeight="1" x14ac:dyDescent="0.2">
      <c r="A160" s="128" t="s">
        <v>26</v>
      </c>
      <c r="B160" s="59" t="s">
        <v>117</v>
      </c>
      <c r="C160" s="205">
        <v>276642.55969000002</v>
      </c>
      <c r="D160" s="205">
        <v>318341.12127</v>
      </c>
      <c r="E160" s="126">
        <f t="shared" si="16"/>
        <v>1.1507308261849751</v>
      </c>
      <c r="F160" s="56"/>
      <c r="G160" s="57"/>
    </row>
    <row r="161" spans="1:7" ht="18" customHeight="1" x14ac:dyDescent="0.2">
      <c r="A161" s="128" t="s">
        <v>27</v>
      </c>
      <c r="B161" s="59" t="s">
        <v>196</v>
      </c>
      <c r="C161" s="205">
        <v>240794.25606000001</v>
      </c>
      <c r="D161" s="205">
        <v>252128.47750000001</v>
      </c>
      <c r="E161" s="126">
        <f t="shared" si="16"/>
        <v>1.0470701487047755</v>
      </c>
      <c r="F161" s="56"/>
      <c r="G161" s="57"/>
    </row>
    <row r="162" spans="1:7" ht="18" customHeight="1" x14ac:dyDescent="0.2">
      <c r="A162" s="128" t="s">
        <v>28</v>
      </c>
      <c r="B162" s="59" t="s">
        <v>159</v>
      </c>
      <c r="C162" s="205">
        <v>8035732.9421100002</v>
      </c>
      <c r="D162" s="205">
        <v>8560358.1093300004</v>
      </c>
      <c r="E162" s="126">
        <f t="shared" si="16"/>
        <v>1.0652865359015087</v>
      </c>
      <c r="F162" s="56"/>
      <c r="G162" s="57"/>
    </row>
    <row r="163" spans="1:7" ht="18" customHeight="1" x14ac:dyDescent="0.2">
      <c r="A163" s="128" t="s">
        <v>31</v>
      </c>
      <c r="B163" s="59" t="s">
        <v>141</v>
      </c>
      <c r="C163" s="205">
        <v>16819.694380000001</v>
      </c>
      <c r="D163" s="205">
        <v>17222.709019999998</v>
      </c>
      <c r="E163" s="126">
        <f t="shared" si="16"/>
        <v>1.0239608777005613</v>
      </c>
      <c r="F163" s="56"/>
      <c r="G163" s="57"/>
    </row>
    <row r="164" spans="1:7" ht="18" customHeight="1" x14ac:dyDescent="0.2">
      <c r="A164" s="128" t="s">
        <v>32</v>
      </c>
      <c r="B164" s="59" t="s">
        <v>211</v>
      </c>
      <c r="C164" s="205">
        <v>61965.296159999998</v>
      </c>
      <c r="D164" s="205">
        <v>54534.888379999997</v>
      </c>
      <c r="E164" s="126">
        <f t="shared" si="16"/>
        <v>0.88008759353277333</v>
      </c>
      <c r="F164" s="56"/>
      <c r="G164" s="57"/>
    </row>
    <row r="165" spans="1:7" ht="18" customHeight="1" x14ac:dyDescent="0.2">
      <c r="A165" s="128" t="s">
        <v>33</v>
      </c>
      <c r="B165" s="59" t="s">
        <v>160</v>
      </c>
      <c r="C165" s="205">
        <v>40498.537020000003</v>
      </c>
      <c r="D165" s="205">
        <v>35192.317900000002</v>
      </c>
      <c r="E165" s="126">
        <f t="shared" si="16"/>
        <v>0.8689775110301009</v>
      </c>
      <c r="F165" s="56"/>
      <c r="G165" s="57"/>
    </row>
    <row r="166" spans="1:7" ht="18" customHeight="1" x14ac:dyDescent="0.2">
      <c r="A166" s="128" t="s">
        <v>34</v>
      </c>
      <c r="B166" s="59" t="s">
        <v>118</v>
      </c>
      <c r="C166" s="205">
        <v>316994.09402000002</v>
      </c>
      <c r="D166" s="205">
        <v>734630.84710999997</v>
      </c>
      <c r="E166" s="126">
        <f t="shared" si="16"/>
        <v>2.317490644048561</v>
      </c>
      <c r="F166" s="56"/>
      <c r="G166" s="57"/>
    </row>
    <row r="167" spans="1:7" ht="18" customHeight="1" x14ac:dyDescent="0.2">
      <c r="A167" s="128" t="s">
        <v>35</v>
      </c>
      <c r="B167" s="59" t="s">
        <v>197</v>
      </c>
      <c r="C167" s="205">
        <v>753777.93969000003</v>
      </c>
      <c r="D167" s="205">
        <v>660652.82519</v>
      </c>
      <c r="E167" s="126">
        <f t="shared" si="16"/>
        <v>0.87645550553217466</v>
      </c>
      <c r="F167" s="56"/>
      <c r="G167" s="57"/>
    </row>
    <row r="168" spans="1:7" ht="18" customHeight="1" thickBot="1" x14ac:dyDescent="0.25">
      <c r="A168" s="128" t="s">
        <v>36</v>
      </c>
      <c r="B168" s="59" t="s">
        <v>161</v>
      </c>
      <c r="C168" s="205">
        <v>732324.98598999996</v>
      </c>
      <c r="D168" s="205">
        <v>794329.18943999999</v>
      </c>
      <c r="E168" s="126">
        <f t="shared" si="16"/>
        <v>1.0846676060986491</v>
      </c>
      <c r="F168" s="56"/>
      <c r="G168" s="57"/>
    </row>
    <row r="169" spans="1:7" ht="18" customHeight="1" thickBot="1" x14ac:dyDescent="0.25">
      <c r="A169" s="189"/>
      <c r="B169" s="62" t="s">
        <v>2</v>
      </c>
      <c r="C169" s="180">
        <f>+SUM(C142:C168)</f>
        <v>23659788.225320008</v>
      </c>
      <c r="D169" s="180">
        <f>+SUM(D142:D168)</f>
        <v>24672465.012379996</v>
      </c>
      <c r="E169" s="127">
        <f>+D169/C169</f>
        <v>1.0428015998036808</v>
      </c>
      <c r="F169" s="56"/>
      <c r="G169" s="57"/>
    </row>
    <row r="170" spans="1:7" ht="18" customHeight="1" x14ac:dyDescent="0.2">
      <c r="A170" s="244"/>
      <c r="B170" s="225"/>
      <c r="C170" s="212"/>
      <c r="D170" s="212"/>
      <c r="E170" s="245"/>
    </row>
    <row r="171" spans="1:7" ht="18" customHeight="1" x14ac:dyDescent="0.2">
      <c r="A171" s="580" t="s">
        <v>90</v>
      </c>
      <c r="B171" s="580"/>
      <c r="C171" s="580"/>
      <c r="D171" s="580"/>
      <c r="E171" s="580"/>
    </row>
    <row r="172" spans="1:7" ht="18" customHeight="1" thickBot="1" x14ac:dyDescent="0.25">
      <c r="A172" s="50"/>
      <c r="B172" s="50"/>
      <c r="C172" s="50"/>
      <c r="D172" s="50"/>
      <c r="E172" s="197"/>
    </row>
    <row r="173" spans="1:7" ht="18" customHeight="1" thickBot="1" x14ac:dyDescent="0.25">
      <c r="A173" s="11" t="s">
        <v>3</v>
      </c>
      <c r="B173" s="11" t="s">
        <v>10</v>
      </c>
      <c r="C173" s="198" t="s">
        <v>68</v>
      </c>
      <c r="D173" s="199"/>
      <c r="E173" s="200" t="s">
        <v>6</v>
      </c>
    </row>
    <row r="174" spans="1:7" ht="18" customHeight="1" thickBot="1" x14ac:dyDescent="0.25">
      <c r="A174" s="12"/>
      <c r="B174" s="12"/>
      <c r="C174" s="63">
        <f>+C5</f>
        <v>2016</v>
      </c>
      <c r="D174" s="63">
        <f>+D5</f>
        <v>2017</v>
      </c>
      <c r="E174" s="63" t="str">
        <f>+E5</f>
        <v>17/16</v>
      </c>
    </row>
    <row r="175" spans="1:7" ht="18" customHeight="1" x14ac:dyDescent="0.2">
      <c r="A175" s="11" t="s">
        <v>7</v>
      </c>
      <c r="B175" s="59" t="s">
        <v>119</v>
      </c>
      <c r="C175" s="205">
        <v>1510823.4774</v>
      </c>
      <c r="D175" s="205">
        <v>1572958.68102</v>
      </c>
      <c r="E175" s="126">
        <f t="shared" ref="E175:E208" si="17">+IFERROR(IF(D175/C175&gt;0,D175/C175,"X"),"X")</f>
        <v>1.0411267130471982</v>
      </c>
      <c r="F175" s="56"/>
      <c r="G175" s="57"/>
    </row>
    <row r="176" spans="1:7" ht="18" customHeight="1" x14ac:dyDescent="0.2">
      <c r="A176" s="128" t="s">
        <v>8</v>
      </c>
      <c r="B176" s="59" t="s">
        <v>120</v>
      </c>
      <c r="C176" s="205">
        <v>372057.64421</v>
      </c>
      <c r="D176" s="205">
        <v>408652.98134</v>
      </c>
      <c r="E176" s="126">
        <f t="shared" si="17"/>
        <v>1.0983593206577005</v>
      </c>
      <c r="F176" s="56"/>
      <c r="G176" s="57"/>
    </row>
    <row r="177" spans="1:7" ht="18" customHeight="1" x14ac:dyDescent="0.2">
      <c r="A177" s="128" t="s">
        <v>9</v>
      </c>
      <c r="B177" s="59" t="s">
        <v>162</v>
      </c>
      <c r="C177" s="205">
        <v>828027.56363999995</v>
      </c>
      <c r="D177" s="205">
        <v>1456203.5906400001</v>
      </c>
      <c r="E177" s="126">
        <f t="shared" si="17"/>
        <v>1.7586414445414658</v>
      </c>
      <c r="F177" s="56"/>
      <c r="G177" s="57"/>
    </row>
    <row r="178" spans="1:7" ht="18" customHeight="1" x14ac:dyDescent="0.2">
      <c r="A178" s="128" t="s">
        <v>11</v>
      </c>
      <c r="B178" s="59" t="s">
        <v>301</v>
      </c>
      <c r="C178" s="205">
        <v>181650.85451999999</v>
      </c>
      <c r="D178" s="205">
        <v>176429.05324000001</v>
      </c>
      <c r="E178" s="126">
        <f t="shared" si="17"/>
        <v>0.9712536376787313</v>
      </c>
      <c r="F178" s="56"/>
      <c r="G178" s="57"/>
    </row>
    <row r="179" spans="1:7" ht="18" customHeight="1" x14ac:dyDescent="0.2">
      <c r="A179" s="128" t="s">
        <v>12</v>
      </c>
      <c r="B179" s="59" t="s">
        <v>121</v>
      </c>
      <c r="C179" s="205">
        <v>888459.87569000002</v>
      </c>
      <c r="D179" s="205">
        <v>977693.93940999999</v>
      </c>
      <c r="E179" s="126">
        <f t="shared" si="17"/>
        <v>1.1004367964852646</v>
      </c>
      <c r="F179" s="56"/>
      <c r="G179" s="57"/>
    </row>
    <row r="180" spans="1:7" ht="18" customHeight="1" x14ac:dyDescent="0.2">
      <c r="A180" s="128" t="s">
        <v>13</v>
      </c>
      <c r="B180" s="59" t="s">
        <v>142</v>
      </c>
      <c r="C180" s="205">
        <v>176662.31692000001</v>
      </c>
      <c r="D180" s="205">
        <v>226798.07112000001</v>
      </c>
      <c r="E180" s="126">
        <f t="shared" si="17"/>
        <v>1.2837942752822806</v>
      </c>
      <c r="F180" s="56"/>
      <c r="G180" s="57"/>
    </row>
    <row r="181" spans="1:7" ht="18" customHeight="1" x14ac:dyDescent="0.2">
      <c r="A181" s="128" t="s">
        <v>14</v>
      </c>
      <c r="B181" s="59" t="s">
        <v>122</v>
      </c>
      <c r="C181" s="205">
        <v>6764.0776400000004</v>
      </c>
      <c r="D181" s="205">
        <v>11457.478510000001</v>
      </c>
      <c r="E181" s="126">
        <f t="shared" si="17"/>
        <v>1.6938715254013554</v>
      </c>
      <c r="F181" s="56"/>
      <c r="G181" s="57"/>
    </row>
    <row r="182" spans="1:7" ht="18" customHeight="1" x14ac:dyDescent="0.2">
      <c r="A182" s="128" t="s">
        <v>15</v>
      </c>
      <c r="B182" s="59" t="s">
        <v>143</v>
      </c>
      <c r="C182" s="205">
        <v>46073.655570000003</v>
      </c>
      <c r="D182" s="205">
        <v>50310.346980000002</v>
      </c>
      <c r="E182" s="126">
        <f t="shared" si="17"/>
        <v>1.0919547484909933</v>
      </c>
      <c r="F182" s="56"/>
      <c r="G182" s="57"/>
    </row>
    <row r="183" spans="1:7" ht="18" customHeight="1" x14ac:dyDescent="0.2">
      <c r="A183" s="128" t="s">
        <v>16</v>
      </c>
      <c r="B183" s="59" t="s">
        <v>123</v>
      </c>
      <c r="C183" s="205">
        <v>7238.2119899999998</v>
      </c>
      <c r="D183" s="205">
        <v>8724.7416099999991</v>
      </c>
      <c r="E183" s="126">
        <f t="shared" si="17"/>
        <v>1.205372490064359</v>
      </c>
      <c r="F183" s="56"/>
      <c r="G183" s="57"/>
    </row>
    <row r="184" spans="1:7" ht="18" customHeight="1" x14ac:dyDescent="0.2">
      <c r="A184" s="128" t="s">
        <v>17</v>
      </c>
      <c r="B184" s="59" t="s">
        <v>163</v>
      </c>
      <c r="C184" s="205">
        <v>3188067.6788900001</v>
      </c>
      <c r="D184" s="205">
        <v>3790181.8533899998</v>
      </c>
      <c r="E184" s="126">
        <f t="shared" si="17"/>
        <v>1.1888649285857193</v>
      </c>
      <c r="F184" s="56"/>
      <c r="G184" s="57"/>
    </row>
    <row r="185" spans="1:7" ht="18" customHeight="1" x14ac:dyDescent="0.2">
      <c r="A185" s="128" t="s">
        <v>18</v>
      </c>
      <c r="B185" s="59" t="s">
        <v>124</v>
      </c>
      <c r="C185" s="205">
        <v>53635.481959999997</v>
      </c>
      <c r="D185" s="205">
        <v>60368.732859999996</v>
      </c>
      <c r="E185" s="126">
        <f t="shared" si="17"/>
        <v>1.1255372498567551</v>
      </c>
      <c r="F185" s="56"/>
      <c r="G185" s="57"/>
    </row>
    <row r="186" spans="1:7" ht="18" customHeight="1" x14ac:dyDescent="0.2">
      <c r="A186" s="128" t="s">
        <v>19</v>
      </c>
      <c r="B186" s="59" t="s">
        <v>125</v>
      </c>
      <c r="C186" s="205">
        <v>524085.10113999998</v>
      </c>
      <c r="D186" s="205">
        <v>459162.02636999998</v>
      </c>
      <c r="E186" s="126">
        <f t="shared" si="17"/>
        <v>0.87612112111415097</v>
      </c>
      <c r="F186" s="56"/>
      <c r="G186" s="57"/>
    </row>
    <row r="187" spans="1:7" ht="18" customHeight="1" x14ac:dyDescent="0.2">
      <c r="A187" s="128" t="s">
        <v>20</v>
      </c>
      <c r="B187" s="59" t="s">
        <v>164</v>
      </c>
      <c r="C187" s="205">
        <v>800517.09728999995</v>
      </c>
      <c r="D187" s="205">
        <v>653810.86225999997</v>
      </c>
      <c r="E187" s="126">
        <f t="shared" si="17"/>
        <v>0.81673566307747036</v>
      </c>
      <c r="F187" s="56"/>
      <c r="G187" s="57"/>
    </row>
    <row r="188" spans="1:7" ht="18" customHeight="1" x14ac:dyDescent="0.2">
      <c r="A188" s="128" t="s">
        <v>21</v>
      </c>
      <c r="B188" s="59" t="s">
        <v>126</v>
      </c>
      <c r="C188" s="205">
        <v>361405.67421000003</v>
      </c>
      <c r="D188" s="205">
        <v>360482.87907999998</v>
      </c>
      <c r="E188" s="126">
        <f t="shared" si="17"/>
        <v>0.9974466501334901</v>
      </c>
      <c r="F188" s="56"/>
      <c r="G188" s="57"/>
    </row>
    <row r="189" spans="1:7" ht="18" customHeight="1" x14ac:dyDescent="0.2">
      <c r="A189" s="128" t="s">
        <v>22</v>
      </c>
      <c r="B189" s="59" t="s">
        <v>165</v>
      </c>
      <c r="C189" s="205">
        <v>85516.942559999996</v>
      </c>
      <c r="D189" s="205">
        <v>88400.318700000003</v>
      </c>
      <c r="E189" s="126">
        <f t="shared" si="17"/>
        <v>1.0337170162272462</v>
      </c>
      <c r="F189" s="56"/>
      <c r="G189" s="57"/>
    </row>
    <row r="190" spans="1:7" ht="18" customHeight="1" x14ac:dyDescent="0.2">
      <c r="A190" s="128" t="s">
        <v>23</v>
      </c>
      <c r="B190" s="59" t="s">
        <v>127</v>
      </c>
      <c r="C190" s="205">
        <v>587916.79194999998</v>
      </c>
      <c r="D190" s="205">
        <v>621066.81639000005</v>
      </c>
      <c r="E190" s="126">
        <f t="shared" si="17"/>
        <v>1.0563855717235906</v>
      </c>
      <c r="F190" s="56"/>
      <c r="G190" s="57"/>
    </row>
    <row r="191" spans="1:7" ht="18" customHeight="1" x14ac:dyDescent="0.2">
      <c r="A191" s="128" t="s">
        <v>24</v>
      </c>
      <c r="B191" s="59" t="s">
        <v>128</v>
      </c>
      <c r="C191" s="205">
        <v>22330.050429999999</v>
      </c>
      <c r="D191" s="205">
        <v>23892.349770000001</v>
      </c>
      <c r="E191" s="126">
        <f t="shared" si="17"/>
        <v>1.0699639861941861</v>
      </c>
      <c r="F191" s="56"/>
      <c r="G191" s="57"/>
    </row>
    <row r="192" spans="1:7" ht="18" customHeight="1" x14ac:dyDescent="0.2">
      <c r="A192" s="128" t="s">
        <v>25</v>
      </c>
      <c r="B192" s="59" t="s">
        <v>129</v>
      </c>
      <c r="C192" s="205">
        <v>264113.81435</v>
      </c>
      <c r="D192" s="205">
        <v>336536.69838000002</v>
      </c>
      <c r="E192" s="126">
        <f t="shared" si="17"/>
        <v>1.2742108897568918</v>
      </c>
      <c r="F192" s="56"/>
      <c r="G192" s="57"/>
    </row>
    <row r="193" spans="1:7" ht="18" customHeight="1" x14ac:dyDescent="0.2">
      <c r="A193" s="128" t="s">
        <v>26</v>
      </c>
      <c r="B193" s="59" t="s">
        <v>199</v>
      </c>
      <c r="C193" s="205">
        <v>126.26553</v>
      </c>
      <c r="D193" s="205">
        <v>926.84235999999999</v>
      </c>
      <c r="E193" s="126">
        <f t="shared" si="17"/>
        <v>7.3404226790953953</v>
      </c>
      <c r="F193" s="56"/>
      <c r="G193" s="57"/>
    </row>
    <row r="194" spans="1:7" ht="18" customHeight="1" x14ac:dyDescent="0.2">
      <c r="A194" s="128" t="s">
        <v>27</v>
      </c>
      <c r="B194" s="59" t="s">
        <v>210</v>
      </c>
      <c r="C194" s="188" t="s">
        <v>41</v>
      </c>
      <c r="D194" s="205">
        <v>252.28953000000001</v>
      </c>
      <c r="E194" s="126" t="str">
        <f t="shared" si="17"/>
        <v>X</v>
      </c>
      <c r="F194" s="56"/>
      <c r="G194" s="57"/>
    </row>
    <row r="195" spans="1:7" ht="18" customHeight="1" x14ac:dyDescent="0.2">
      <c r="A195" s="128" t="s">
        <v>28</v>
      </c>
      <c r="B195" s="59" t="s">
        <v>130</v>
      </c>
      <c r="C195" s="205">
        <v>451.15881000000002</v>
      </c>
      <c r="D195" s="205">
        <v>849.86166000000003</v>
      </c>
      <c r="E195" s="126">
        <f t="shared" si="17"/>
        <v>1.8837306091839368</v>
      </c>
      <c r="F195" s="56"/>
      <c r="G195" s="57"/>
    </row>
    <row r="196" spans="1:7" ht="18" customHeight="1" x14ac:dyDescent="0.2">
      <c r="A196" s="128" t="s">
        <v>31</v>
      </c>
      <c r="B196" s="59" t="s">
        <v>200</v>
      </c>
      <c r="C196" s="205">
        <v>8478.0309600000001</v>
      </c>
      <c r="D196" s="205">
        <v>44016.629390000002</v>
      </c>
      <c r="E196" s="126">
        <f t="shared" si="17"/>
        <v>5.1918457950523926</v>
      </c>
      <c r="F196" s="56"/>
      <c r="G196" s="57"/>
    </row>
    <row r="197" spans="1:7" ht="18" customHeight="1" x14ac:dyDescent="0.2">
      <c r="A197" s="128" t="s">
        <v>32</v>
      </c>
      <c r="B197" s="59" t="s">
        <v>166</v>
      </c>
      <c r="C197" s="205">
        <v>64362.418660000003</v>
      </c>
      <c r="D197" s="205">
        <v>85728.324909999996</v>
      </c>
      <c r="E197" s="126">
        <f t="shared" si="17"/>
        <v>1.3319624509897185</v>
      </c>
      <c r="F197" s="56"/>
      <c r="G197" s="57"/>
    </row>
    <row r="198" spans="1:7" ht="18" customHeight="1" x14ac:dyDescent="0.2">
      <c r="A198" s="128" t="s">
        <v>33</v>
      </c>
      <c r="B198" s="59" t="s">
        <v>206</v>
      </c>
      <c r="C198" s="188" t="s">
        <v>41</v>
      </c>
      <c r="D198" s="205">
        <v>14181.40465</v>
      </c>
      <c r="E198" s="126" t="str">
        <f t="shared" si="17"/>
        <v>X</v>
      </c>
      <c r="F198" s="56"/>
      <c r="G198" s="57"/>
    </row>
    <row r="199" spans="1:7" ht="18" customHeight="1" x14ac:dyDescent="0.2">
      <c r="A199" s="128" t="s">
        <v>34</v>
      </c>
      <c r="B199" s="59" t="s">
        <v>131</v>
      </c>
      <c r="C199" s="205">
        <v>231598.26229000001</v>
      </c>
      <c r="D199" s="205">
        <v>232458.11076000001</v>
      </c>
      <c r="E199" s="126">
        <f t="shared" si="17"/>
        <v>1.003712672372832</v>
      </c>
      <c r="F199" s="56"/>
      <c r="G199" s="57"/>
    </row>
    <row r="200" spans="1:7" ht="18" customHeight="1" x14ac:dyDescent="0.2">
      <c r="A200" s="128" t="s">
        <v>35</v>
      </c>
      <c r="B200" s="59" t="s">
        <v>132</v>
      </c>
      <c r="C200" s="205">
        <v>9212815.5465300009</v>
      </c>
      <c r="D200" s="205">
        <v>11191311.43028</v>
      </c>
      <c r="E200" s="126">
        <f t="shared" si="17"/>
        <v>1.2147547482913839</v>
      </c>
      <c r="F200" s="56"/>
      <c r="G200" s="57"/>
    </row>
    <row r="201" spans="1:7" ht="18" customHeight="1" x14ac:dyDescent="0.2">
      <c r="A201" s="128" t="s">
        <v>36</v>
      </c>
      <c r="B201" s="59" t="s">
        <v>201</v>
      </c>
      <c r="C201" s="205">
        <v>552.57887000000005</v>
      </c>
      <c r="D201" s="205">
        <v>12980.665300000001</v>
      </c>
      <c r="E201" s="126">
        <f t="shared" ref="E201:E203" si="18">+IFERROR(IF(D201/C201&gt;0,D201/C201,"X"),"X")</f>
        <v>23.491063456697141</v>
      </c>
      <c r="F201" s="56"/>
      <c r="G201" s="57"/>
    </row>
    <row r="202" spans="1:7" ht="18" customHeight="1" x14ac:dyDescent="0.2">
      <c r="A202" s="128" t="s">
        <v>37</v>
      </c>
      <c r="B202" s="59" t="s">
        <v>212</v>
      </c>
      <c r="C202" s="205">
        <v>157421.72102</v>
      </c>
      <c r="D202" s="205">
        <v>169219.99612</v>
      </c>
      <c r="E202" s="126">
        <f t="shared" si="18"/>
        <v>1.0749469325043211</v>
      </c>
      <c r="F202" s="56"/>
      <c r="G202" s="57"/>
    </row>
    <row r="203" spans="1:7" ht="18" customHeight="1" x14ac:dyDescent="0.2">
      <c r="A203" s="128" t="s">
        <v>38</v>
      </c>
      <c r="B203" s="59" t="s">
        <v>133</v>
      </c>
      <c r="C203" s="205">
        <v>46113.047380000004</v>
      </c>
      <c r="D203" s="205">
        <v>47737.528380000003</v>
      </c>
      <c r="E203" s="126">
        <f t="shared" si="18"/>
        <v>1.0352282291520072</v>
      </c>
      <c r="F203" s="56"/>
      <c r="G203" s="57"/>
    </row>
    <row r="204" spans="1:7" ht="18" customHeight="1" x14ac:dyDescent="0.2">
      <c r="A204" s="128" t="s">
        <v>39</v>
      </c>
      <c r="B204" s="59" t="s">
        <v>144</v>
      </c>
      <c r="C204" s="205">
        <v>244834.03193</v>
      </c>
      <c r="D204" s="205">
        <v>284483.05723999999</v>
      </c>
      <c r="E204" s="126">
        <f t="shared" si="17"/>
        <v>1.1619424595406571</v>
      </c>
      <c r="F204" s="56"/>
      <c r="G204" s="57"/>
    </row>
    <row r="205" spans="1:7" ht="18" customHeight="1" x14ac:dyDescent="0.2">
      <c r="A205" s="128" t="s">
        <v>40</v>
      </c>
      <c r="B205" s="59" t="s">
        <v>145</v>
      </c>
      <c r="C205" s="205">
        <v>146658.27788000001</v>
      </c>
      <c r="D205" s="205">
        <v>96077.363530000002</v>
      </c>
      <c r="E205" s="126">
        <f t="shared" si="17"/>
        <v>0.65511040303236923</v>
      </c>
      <c r="F205" s="56"/>
      <c r="G205" s="57"/>
    </row>
    <row r="206" spans="1:7" ht="18" customHeight="1" x14ac:dyDescent="0.2">
      <c r="A206" s="128" t="s">
        <v>202</v>
      </c>
      <c r="B206" s="59" t="s">
        <v>134</v>
      </c>
      <c r="C206" s="205">
        <v>562111.23779000004</v>
      </c>
      <c r="D206" s="205">
        <v>588021.85786999995</v>
      </c>
      <c r="E206" s="126">
        <f t="shared" si="17"/>
        <v>1.04609518248002</v>
      </c>
      <c r="F206" s="56"/>
      <c r="G206" s="57"/>
    </row>
    <row r="207" spans="1:7" ht="18" customHeight="1" x14ac:dyDescent="0.2">
      <c r="A207" s="128" t="s">
        <v>203</v>
      </c>
      <c r="B207" s="59" t="s">
        <v>135</v>
      </c>
      <c r="C207" s="205">
        <v>3333315.6843099999</v>
      </c>
      <c r="D207" s="205">
        <v>4535608.2464399999</v>
      </c>
      <c r="E207" s="126">
        <f t="shared" si="17"/>
        <v>1.360689678385165</v>
      </c>
      <c r="F207" s="56"/>
      <c r="G207" s="57"/>
    </row>
    <row r="208" spans="1:7" ht="18" customHeight="1" thickBot="1" x14ac:dyDescent="0.25">
      <c r="A208" s="128" t="s">
        <v>205</v>
      </c>
      <c r="B208" s="59" t="s">
        <v>136</v>
      </c>
      <c r="C208" s="205">
        <v>27646.812129999998</v>
      </c>
      <c r="D208" s="205">
        <v>36875.46026</v>
      </c>
      <c r="E208" s="126">
        <f t="shared" si="17"/>
        <v>1.3338051449333592</v>
      </c>
      <c r="F208" s="56"/>
      <c r="G208" s="57"/>
    </row>
    <row r="209" spans="1:8" ht="18" customHeight="1" thickBot="1" x14ac:dyDescent="0.25">
      <c r="A209" s="189"/>
      <c r="B209" s="62" t="s">
        <v>2</v>
      </c>
      <c r="C209" s="58">
        <f>SUM(C175:C208)</f>
        <v>23941831.384450004</v>
      </c>
      <c r="D209" s="58">
        <f>SUM(D175:D208)</f>
        <v>28623860.489750002</v>
      </c>
      <c r="E209" s="127">
        <f>+D209/C209</f>
        <v>1.1955585197355008</v>
      </c>
      <c r="F209" s="56"/>
      <c r="G209" s="57"/>
    </row>
    <row r="210" spans="1:8" x14ac:dyDescent="0.2">
      <c r="C210" s="212"/>
      <c r="D210" s="212"/>
      <c r="E210" s="245"/>
      <c r="G210" s="53"/>
      <c r="H210" s="17"/>
    </row>
    <row r="211" spans="1:8" x14ac:dyDescent="0.2">
      <c r="C211" s="57"/>
      <c r="D211" s="57"/>
    </row>
    <row r="212" spans="1:8" x14ac:dyDescent="0.2">
      <c r="C212" s="208"/>
    </row>
  </sheetData>
  <sortState ref="B181:E210">
    <sortCondition ref="B181"/>
  </sortState>
  <mergeCells count="18">
    <mergeCell ref="F85:G86"/>
    <mergeCell ref="F102:G103"/>
    <mergeCell ref="B102:B104"/>
    <mergeCell ref="C102:D103"/>
    <mergeCell ref="E102:E103"/>
    <mergeCell ref="B85:B87"/>
    <mergeCell ref="C85:D86"/>
    <mergeCell ref="E85:E86"/>
    <mergeCell ref="A130:E130"/>
    <mergeCell ref="A138:E138"/>
    <mergeCell ref="A171:E171"/>
    <mergeCell ref="A2:E2"/>
    <mergeCell ref="A10:E10"/>
    <mergeCell ref="A43:E43"/>
    <mergeCell ref="A83:E83"/>
    <mergeCell ref="A100:E100"/>
    <mergeCell ref="A102:A104"/>
    <mergeCell ref="A85:A87"/>
  </mergeCells>
  <phoneticPr fontId="0" type="noConversion"/>
  <conditionalFormatting sqref="I88:I124 H89:H124 C211:D211 G134:G136 G6:G8 G14:G41 G142:G169 G47:G81 G175:G209">
    <cfRule type="cellIs" dxfId="13" priority="19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5" fitToHeight="10" orientation="portrait" r:id="rId1"/>
  <headerFooter alignWithMargins="0"/>
  <rowBreaks count="3" manualBreakCount="3">
    <brk id="42" max="6" man="1"/>
    <brk id="98" max="6" man="1"/>
    <brk id="137" max="6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515E7-5BB1-439D-BED0-B06FDCC2CB80}">
  <dimension ref="A1:L603"/>
  <sheetViews>
    <sheetView view="pageBreakPreview" zoomScale="80" zoomScaleNormal="80" zoomScaleSheetLayoutView="80" workbookViewId="0">
      <selection sqref="A1:E1"/>
    </sheetView>
  </sheetViews>
  <sheetFormatPr defaultRowHeight="14.25" x14ac:dyDescent="0.2"/>
  <cols>
    <col min="1" max="1" width="3.5703125" style="389" customWidth="1"/>
    <col min="2" max="2" width="34.28515625" style="389" customWidth="1"/>
    <col min="3" max="3" width="16.42578125" style="389" customWidth="1"/>
    <col min="4" max="4" width="15.28515625" style="389" customWidth="1"/>
    <col min="5" max="5" width="15.7109375" style="389" customWidth="1"/>
    <col min="6" max="8" width="9.140625" style="389"/>
    <col min="9" max="9" width="41.7109375" style="389" bestFit="1" customWidth="1"/>
    <col min="10" max="11" width="15.5703125" style="389" bestFit="1" customWidth="1"/>
    <col min="12" max="12" width="19.140625" style="440" bestFit="1" customWidth="1"/>
    <col min="13" max="16384" width="9.140625" style="389"/>
  </cols>
  <sheetData>
    <row r="1" spans="1:12" s="436" customFormat="1" ht="20.100000000000001" customHeight="1" x14ac:dyDescent="0.2">
      <c r="A1" s="638" t="s">
        <v>266</v>
      </c>
      <c r="B1" s="638"/>
      <c r="C1" s="638"/>
      <c r="D1" s="638"/>
      <c r="E1" s="638"/>
      <c r="L1" s="437"/>
    </row>
    <row r="2" spans="1:12" s="436" customFormat="1" ht="20.100000000000001" customHeight="1" x14ac:dyDescent="0.2">
      <c r="A2" s="438"/>
      <c r="B2" s="438"/>
      <c r="C2" s="438"/>
      <c r="D2" s="438"/>
      <c r="E2" s="438"/>
      <c r="L2" s="437"/>
    </row>
    <row r="3" spans="1:12" ht="20.100000000000001" customHeight="1" thickBot="1" x14ac:dyDescent="0.25">
      <c r="A3" s="439"/>
      <c r="B3" s="439"/>
      <c r="C3" s="439"/>
      <c r="D3" s="439"/>
      <c r="E3" s="439"/>
    </row>
    <row r="4" spans="1:12" ht="20.100000000000001" customHeight="1" thickBot="1" x14ac:dyDescent="0.25">
      <c r="A4" s="423" t="s">
        <v>3</v>
      </c>
      <c r="B4" s="424" t="s">
        <v>4</v>
      </c>
      <c r="C4" s="639" t="s">
        <v>266</v>
      </c>
      <c r="D4" s="640"/>
      <c r="E4" s="641"/>
      <c r="I4" s="441"/>
    </row>
    <row r="5" spans="1:12" ht="20.100000000000001" customHeight="1" thickBot="1" x14ac:dyDescent="0.25">
      <c r="A5" s="425"/>
      <c r="B5" s="426"/>
      <c r="C5" s="125" t="s">
        <v>198</v>
      </c>
      <c r="D5" s="125" t="s">
        <v>209</v>
      </c>
      <c r="E5" s="201" t="s">
        <v>241</v>
      </c>
      <c r="J5" s="441"/>
      <c r="K5" s="441"/>
      <c r="L5" s="442"/>
    </row>
    <row r="6" spans="1:12" ht="20.100000000000001" customHeight="1" x14ac:dyDescent="0.2">
      <c r="A6" s="371" t="s">
        <v>7</v>
      </c>
      <c r="B6" s="428" t="s">
        <v>0</v>
      </c>
      <c r="C6" s="411">
        <v>0.77</v>
      </c>
      <c r="D6" s="411">
        <v>0.82</v>
      </c>
      <c r="E6" s="378">
        <f>+(D6-C6)*100</f>
        <v>4.9999999999999929</v>
      </c>
      <c r="F6" s="443"/>
      <c r="J6" s="415"/>
      <c r="K6" s="416"/>
    </row>
    <row r="7" spans="1:12" ht="20.100000000000001" customHeight="1" thickBot="1" x14ac:dyDescent="0.25">
      <c r="A7" s="379" t="s">
        <v>8</v>
      </c>
      <c r="B7" s="429" t="s">
        <v>1</v>
      </c>
      <c r="C7" s="404">
        <v>0.65600000000000003</v>
      </c>
      <c r="D7" s="404">
        <v>0.63500000000000001</v>
      </c>
      <c r="E7" s="378">
        <f>+(D7-C7)*100</f>
        <v>-2.1000000000000019</v>
      </c>
      <c r="F7" s="443"/>
      <c r="J7" s="415"/>
      <c r="K7" s="416"/>
    </row>
    <row r="8" spans="1:12" ht="20.100000000000001" customHeight="1" thickBot="1" x14ac:dyDescent="0.25">
      <c r="A8" s="383"/>
      <c r="B8" s="430" t="s">
        <v>2</v>
      </c>
      <c r="C8" s="402">
        <v>0.70780857687196375</v>
      </c>
      <c r="D8" s="402">
        <v>0.71241353931981743</v>
      </c>
      <c r="E8" s="387">
        <f>+(D8-C8)*100</f>
        <v>0.46049624478536888</v>
      </c>
      <c r="F8" s="443"/>
      <c r="J8" s="418"/>
      <c r="K8" s="418"/>
      <c r="L8" s="418"/>
    </row>
    <row r="9" spans="1:12" ht="20.100000000000001" customHeight="1" x14ac:dyDescent="0.2">
      <c r="A9" s="436"/>
      <c r="C9" s="444"/>
      <c r="J9" s="445"/>
      <c r="K9" s="445"/>
    </row>
    <row r="10" spans="1:12" s="436" customFormat="1" ht="20.100000000000001" customHeight="1" x14ac:dyDescent="0.2">
      <c r="A10" s="446" t="s">
        <v>268</v>
      </c>
      <c r="B10" s="446"/>
      <c r="C10" s="446"/>
      <c r="D10" s="446"/>
      <c r="E10" s="446"/>
      <c r="L10" s="437"/>
    </row>
    <row r="11" spans="1:12" ht="20.100000000000001" customHeight="1" thickBot="1" x14ac:dyDescent="0.25">
      <c r="A11" s="447"/>
      <c r="B11" s="448"/>
      <c r="C11" s="448"/>
      <c r="D11" s="448"/>
      <c r="E11" s="448"/>
    </row>
    <row r="12" spans="1:12" ht="20.100000000000001" customHeight="1" thickBot="1" x14ac:dyDescent="0.25">
      <c r="A12" s="423" t="s">
        <v>3</v>
      </c>
      <c r="B12" s="424" t="s">
        <v>10</v>
      </c>
      <c r="C12" s="639" t="s">
        <v>266</v>
      </c>
      <c r="D12" s="640"/>
      <c r="E12" s="641"/>
      <c r="I12" s="441"/>
    </row>
    <row r="13" spans="1:12" ht="20.100000000000001" customHeight="1" thickBot="1" x14ac:dyDescent="0.25">
      <c r="A13" s="425"/>
      <c r="B13" s="426"/>
      <c r="C13" s="125" t="str">
        <f>+C5</f>
        <v>2016</v>
      </c>
      <c r="D13" s="125" t="str">
        <f>+D5</f>
        <v>2017</v>
      </c>
      <c r="E13" s="201" t="s">
        <v>241</v>
      </c>
      <c r="J13" s="441"/>
      <c r="K13" s="441"/>
      <c r="L13" s="442"/>
    </row>
    <row r="14" spans="1:12" ht="20.100000000000001" customHeight="1" x14ac:dyDescent="0.2">
      <c r="A14" s="11" t="s">
        <v>7</v>
      </c>
      <c r="B14" s="389" t="s">
        <v>107</v>
      </c>
      <c r="C14" s="449">
        <v>1.59</v>
      </c>
      <c r="D14" s="449">
        <v>1.75</v>
      </c>
      <c r="E14" s="378">
        <f t="shared" ref="E14:E41" si="0">+(D14-C14)*100</f>
        <v>15.999999999999993</v>
      </c>
      <c r="F14" s="450"/>
      <c r="J14" s="415"/>
      <c r="K14" s="416"/>
    </row>
    <row r="15" spans="1:12" ht="20.100000000000001" customHeight="1" x14ac:dyDescent="0.2">
      <c r="A15" s="128" t="s">
        <v>8</v>
      </c>
      <c r="B15" s="389" t="s">
        <v>157</v>
      </c>
      <c r="C15" s="449">
        <v>1.0309999999999999</v>
      </c>
      <c r="D15" s="449">
        <v>0.94399999999999995</v>
      </c>
      <c r="E15" s="378">
        <f t="shared" si="0"/>
        <v>-8.6999999999999957</v>
      </c>
      <c r="F15" s="450"/>
      <c r="J15" s="415"/>
      <c r="K15" s="416"/>
    </row>
    <row r="16" spans="1:12" ht="20.100000000000001" customHeight="1" x14ac:dyDescent="0.2">
      <c r="A16" s="128" t="s">
        <v>9</v>
      </c>
      <c r="B16" s="389" t="s">
        <v>193</v>
      </c>
      <c r="C16" s="449">
        <v>0.73099999999999998</v>
      </c>
      <c r="D16" s="449">
        <v>0.749</v>
      </c>
      <c r="E16" s="378">
        <f t="shared" si="0"/>
        <v>1.8000000000000016</v>
      </c>
      <c r="F16" s="450"/>
      <c r="J16" s="418"/>
      <c r="K16" s="418"/>
      <c r="L16" s="418"/>
    </row>
    <row r="17" spans="1:10" ht="20.100000000000001" customHeight="1" x14ac:dyDescent="0.2">
      <c r="A17" s="128" t="s">
        <v>11</v>
      </c>
      <c r="B17" s="389" t="s">
        <v>108</v>
      </c>
      <c r="C17" s="449">
        <v>0.68899999999999995</v>
      </c>
      <c r="D17" s="449">
        <v>0.95899999999999996</v>
      </c>
      <c r="E17" s="378">
        <f t="shared" si="0"/>
        <v>27</v>
      </c>
      <c r="F17" s="450"/>
      <c r="J17" s="419"/>
    </row>
    <row r="18" spans="1:10" ht="20.100000000000001" customHeight="1" x14ac:dyDescent="0.2">
      <c r="A18" s="128" t="s">
        <v>12</v>
      </c>
      <c r="B18" s="389" t="s">
        <v>302</v>
      </c>
      <c r="C18" s="449">
        <v>0.54300000000000004</v>
      </c>
      <c r="D18" s="449">
        <v>1.046</v>
      </c>
      <c r="E18" s="378">
        <f t="shared" si="0"/>
        <v>50.3</v>
      </c>
      <c r="F18" s="450"/>
    </row>
    <row r="19" spans="1:10" ht="20.100000000000001" customHeight="1" x14ac:dyDescent="0.2">
      <c r="A19" s="128" t="s">
        <v>13</v>
      </c>
      <c r="B19" s="389" t="s">
        <v>109</v>
      </c>
      <c r="C19" s="449">
        <v>0.11899999999999999</v>
      </c>
      <c r="D19" s="449">
        <v>0.104</v>
      </c>
      <c r="E19" s="378">
        <f t="shared" si="0"/>
        <v>-1.5</v>
      </c>
      <c r="F19" s="450"/>
    </row>
    <row r="20" spans="1:10" ht="20.100000000000001" customHeight="1" x14ac:dyDescent="0.2">
      <c r="A20" s="128" t="s">
        <v>14</v>
      </c>
      <c r="B20" s="389" t="s">
        <v>110</v>
      </c>
      <c r="C20" s="449">
        <v>0.58599999999999997</v>
      </c>
      <c r="D20" s="449">
        <v>0.56200000000000006</v>
      </c>
      <c r="E20" s="378">
        <f t="shared" si="0"/>
        <v>-2.399999999999991</v>
      </c>
      <c r="F20" s="450"/>
    </row>
    <row r="21" spans="1:10" ht="20.100000000000001" customHeight="1" x14ac:dyDescent="0.2">
      <c r="A21" s="128" t="s">
        <v>15</v>
      </c>
      <c r="B21" s="389" t="s">
        <v>158</v>
      </c>
      <c r="C21" s="449">
        <v>0.315</v>
      </c>
      <c r="D21" s="449">
        <v>0.32400000000000001</v>
      </c>
      <c r="E21" s="378">
        <f t="shared" si="0"/>
        <v>0.9000000000000008</v>
      </c>
      <c r="F21" s="450"/>
    </row>
    <row r="22" spans="1:10" ht="20.100000000000001" customHeight="1" x14ac:dyDescent="0.2">
      <c r="A22" s="128" t="s">
        <v>16</v>
      </c>
      <c r="B22" s="389" t="s">
        <v>139</v>
      </c>
      <c r="C22" s="449">
        <v>0.57999999999999996</v>
      </c>
      <c r="D22" s="449">
        <v>1.708</v>
      </c>
      <c r="E22" s="378">
        <f t="shared" si="0"/>
        <v>112.80000000000001</v>
      </c>
      <c r="F22" s="450"/>
    </row>
    <row r="23" spans="1:10" ht="20.100000000000001" customHeight="1" x14ac:dyDescent="0.2">
      <c r="A23" s="128" t="s">
        <v>17</v>
      </c>
      <c r="B23" s="389" t="s">
        <v>111</v>
      </c>
      <c r="C23" s="449">
        <v>0.70899999999999996</v>
      </c>
      <c r="D23" s="449">
        <v>0.72299999999999998</v>
      </c>
      <c r="E23" s="378">
        <f t="shared" si="0"/>
        <v>1.4000000000000012</v>
      </c>
      <c r="F23" s="450"/>
    </row>
    <row r="24" spans="1:10" ht="20.100000000000001" customHeight="1" x14ac:dyDescent="0.2">
      <c r="A24" s="128" t="s">
        <v>18</v>
      </c>
      <c r="B24" s="389" t="s">
        <v>112</v>
      </c>
      <c r="C24" s="449">
        <v>0.66800000000000004</v>
      </c>
      <c r="D24" s="449">
        <v>0.77400000000000002</v>
      </c>
      <c r="E24" s="378">
        <f t="shared" si="0"/>
        <v>10.599999999999998</v>
      </c>
      <c r="F24" s="450"/>
    </row>
    <row r="25" spans="1:10" ht="20.100000000000001" customHeight="1" x14ac:dyDescent="0.2">
      <c r="A25" s="128" t="s">
        <v>19</v>
      </c>
      <c r="B25" s="389" t="s">
        <v>113</v>
      </c>
      <c r="C25" s="449">
        <v>0.85399999999999998</v>
      </c>
      <c r="D25" s="449">
        <v>0.79700000000000004</v>
      </c>
      <c r="E25" s="378">
        <f t="shared" si="0"/>
        <v>-5.699999999999994</v>
      </c>
      <c r="F25" s="450"/>
    </row>
    <row r="26" spans="1:10" ht="20.100000000000001" customHeight="1" x14ac:dyDescent="0.2">
      <c r="A26" s="128" t="s">
        <v>20</v>
      </c>
      <c r="B26" s="389" t="s">
        <v>64</v>
      </c>
      <c r="C26" s="449">
        <v>0.27900000000000003</v>
      </c>
      <c r="D26" s="449">
        <v>0.35099999999999998</v>
      </c>
      <c r="E26" s="378">
        <f t="shared" si="0"/>
        <v>7.1999999999999957</v>
      </c>
      <c r="F26" s="450"/>
    </row>
    <row r="27" spans="1:10" ht="20.100000000000001" customHeight="1" x14ac:dyDescent="0.2">
      <c r="A27" s="128" t="s">
        <v>21</v>
      </c>
      <c r="B27" s="389" t="s">
        <v>114</v>
      </c>
      <c r="C27" s="449">
        <v>0.72</v>
      </c>
      <c r="D27" s="449">
        <v>0.86599999999999999</v>
      </c>
      <c r="E27" s="378">
        <f t="shared" si="0"/>
        <v>14.600000000000001</v>
      </c>
      <c r="F27" s="450"/>
    </row>
    <row r="28" spans="1:10" ht="20.100000000000001" customHeight="1" x14ac:dyDescent="0.2">
      <c r="A28" s="128" t="s">
        <v>22</v>
      </c>
      <c r="B28" s="389" t="s">
        <v>115</v>
      </c>
      <c r="C28" s="449">
        <v>0.74099999999999999</v>
      </c>
      <c r="D28" s="449">
        <v>0.628</v>
      </c>
      <c r="E28" s="378">
        <f t="shared" si="0"/>
        <v>-11.299999999999999</v>
      </c>
      <c r="F28" s="450"/>
    </row>
    <row r="29" spans="1:10" ht="20.100000000000001" customHeight="1" x14ac:dyDescent="0.2">
      <c r="A29" s="128" t="s">
        <v>23</v>
      </c>
      <c r="B29" s="389" t="s">
        <v>116</v>
      </c>
      <c r="C29" s="449">
        <v>1.0620000000000001</v>
      </c>
      <c r="D29" s="449">
        <v>1.032</v>
      </c>
      <c r="E29" s="378">
        <f t="shared" si="0"/>
        <v>-3.0000000000000027</v>
      </c>
      <c r="F29" s="450"/>
    </row>
    <row r="30" spans="1:10" ht="20.100000000000001" customHeight="1" x14ac:dyDescent="0.2">
      <c r="A30" s="128" t="s">
        <v>24</v>
      </c>
      <c r="B30" s="389" t="s">
        <v>194</v>
      </c>
      <c r="C30" s="449">
        <v>0.57699999999999996</v>
      </c>
      <c r="D30" s="449">
        <v>1.1539999999999999</v>
      </c>
      <c r="E30" s="378">
        <f t="shared" si="0"/>
        <v>57.699999999999996</v>
      </c>
      <c r="F30" s="450"/>
    </row>
    <row r="31" spans="1:10" ht="20.100000000000001" customHeight="1" x14ac:dyDescent="0.2">
      <c r="A31" s="128" t="s">
        <v>25</v>
      </c>
      <c r="B31" s="389" t="s">
        <v>195</v>
      </c>
      <c r="C31" s="449">
        <v>0.53100000000000003</v>
      </c>
      <c r="D31" s="449">
        <v>0.50600000000000001</v>
      </c>
      <c r="E31" s="378">
        <f t="shared" si="0"/>
        <v>-2.5000000000000022</v>
      </c>
      <c r="F31" s="450"/>
    </row>
    <row r="32" spans="1:10" ht="20.100000000000001" customHeight="1" x14ac:dyDescent="0.2">
      <c r="A32" s="128" t="s">
        <v>26</v>
      </c>
      <c r="B32" s="389" t="s">
        <v>117</v>
      </c>
      <c r="C32" s="449">
        <v>0.82299999999999995</v>
      </c>
      <c r="D32" s="449">
        <v>0.83899999999999997</v>
      </c>
      <c r="E32" s="378">
        <f t="shared" si="0"/>
        <v>1.6000000000000014</v>
      </c>
      <c r="F32" s="450"/>
    </row>
    <row r="33" spans="1:6" ht="20.100000000000001" customHeight="1" x14ac:dyDescent="0.2">
      <c r="A33" s="128" t="s">
        <v>27</v>
      </c>
      <c r="B33" s="389" t="s">
        <v>196</v>
      </c>
      <c r="C33" s="449">
        <v>0.33700000000000002</v>
      </c>
      <c r="D33" s="449">
        <v>0.33100000000000002</v>
      </c>
      <c r="E33" s="378">
        <f t="shared" si="0"/>
        <v>-0.60000000000000053</v>
      </c>
      <c r="F33" s="450"/>
    </row>
    <row r="34" spans="1:6" ht="20.100000000000001" customHeight="1" x14ac:dyDescent="0.2">
      <c r="A34" s="128" t="s">
        <v>28</v>
      </c>
      <c r="B34" s="389" t="s">
        <v>159</v>
      </c>
      <c r="C34" s="449">
        <v>0.77</v>
      </c>
      <c r="D34" s="449">
        <v>0.73</v>
      </c>
      <c r="E34" s="378">
        <f t="shared" si="0"/>
        <v>-4.0000000000000036</v>
      </c>
      <c r="F34" s="450"/>
    </row>
    <row r="35" spans="1:6" ht="20.100000000000001" customHeight="1" x14ac:dyDescent="0.2">
      <c r="A35" s="128" t="s">
        <v>31</v>
      </c>
      <c r="B35" s="389" t="s">
        <v>141</v>
      </c>
      <c r="C35" s="449">
        <v>0.51500000000000001</v>
      </c>
      <c r="D35" s="449">
        <v>0.42299999999999999</v>
      </c>
      <c r="E35" s="378">
        <f t="shared" si="0"/>
        <v>-9.2000000000000028</v>
      </c>
      <c r="F35" s="450"/>
    </row>
    <row r="36" spans="1:6" ht="20.100000000000001" customHeight="1" x14ac:dyDescent="0.2">
      <c r="A36" s="128" t="s">
        <v>32</v>
      </c>
      <c r="B36" s="389" t="s">
        <v>211</v>
      </c>
      <c r="C36" s="449">
        <v>0.36899999999999999</v>
      </c>
      <c r="D36" s="449">
        <v>0.40699999999999997</v>
      </c>
      <c r="E36" s="378">
        <f t="shared" si="0"/>
        <v>3.799999999999998</v>
      </c>
      <c r="F36" s="450"/>
    </row>
    <row r="37" spans="1:6" ht="20.100000000000001" customHeight="1" x14ac:dyDescent="0.2">
      <c r="A37" s="128" t="s">
        <v>33</v>
      </c>
      <c r="B37" s="389" t="s">
        <v>160</v>
      </c>
      <c r="C37" s="449">
        <v>0.41799999999999998</v>
      </c>
      <c r="D37" s="449">
        <v>0.49099999999999999</v>
      </c>
      <c r="E37" s="378">
        <f t="shared" si="0"/>
        <v>7.3000000000000007</v>
      </c>
      <c r="F37" s="450"/>
    </row>
    <row r="38" spans="1:6" ht="20.100000000000001" customHeight="1" x14ac:dyDescent="0.2">
      <c r="A38" s="128" t="s">
        <v>34</v>
      </c>
      <c r="B38" s="389" t="s">
        <v>118</v>
      </c>
      <c r="C38" s="449">
        <v>0.54</v>
      </c>
      <c r="D38" s="449">
        <v>0.59799999999999998</v>
      </c>
      <c r="E38" s="378">
        <f t="shared" si="0"/>
        <v>5.7999999999999936</v>
      </c>
      <c r="F38" s="450"/>
    </row>
    <row r="39" spans="1:6" ht="20.100000000000001" customHeight="1" x14ac:dyDescent="0.2">
      <c r="A39" s="128" t="s">
        <v>35</v>
      </c>
      <c r="B39" s="389" t="s">
        <v>197</v>
      </c>
      <c r="C39" s="449">
        <v>0.51800000000000002</v>
      </c>
      <c r="D39" s="449">
        <v>0.76500000000000001</v>
      </c>
      <c r="E39" s="378">
        <f t="shared" si="0"/>
        <v>24.7</v>
      </c>
      <c r="F39" s="450"/>
    </row>
    <row r="40" spans="1:6" ht="20.100000000000001" customHeight="1" thickBot="1" x14ac:dyDescent="0.25">
      <c r="A40" s="128" t="s">
        <v>36</v>
      </c>
      <c r="B40" s="389" t="s">
        <v>161</v>
      </c>
      <c r="C40" s="449">
        <v>1.605</v>
      </c>
      <c r="D40" s="449">
        <v>1.2869999999999999</v>
      </c>
      <c r="E40" s="378">
        <f t="shared" si="0"/>
        <v>-31.800000000000004</v>
      </c>
      <c r="F40" s="450"/>
    </row>
    <row r="41" spans="1:6" ht="20.100000000000001" customHeight="1" thickBot="1" x14ac:dyDescent="0.25">
      <c r="A41" s="93"/>
      <c r="B41" s="87" t="s">
        <v>2</v>
      </c>
      <c r="C41" s="355">
        <v>0.77</v>
      </c>
      <c r="D41" s="355">
        <v>0.82</v>
      </c>
      <c r="E41" s="387">
        <f t="shared" si="0"/>
        <v>4.9999999999999929</v>
      </c>
      <c r="F41" s="450"/>
    </row>
    <row r="42" spans="1:6" ht="20.100000000000001" customHeight="1" x14ac:dyDescent="0.2">
      <c r="A42" s="436"/>
      <c r="C42" s="431"/>
      <c r="D42" s="431"/>
      <c r="E42" s="431"/>
    </row>
    <row r="43" spans="1:6" ht="20.100000000000001" customHeight="1" x14ac:dyDescent="0.2">
      <c r="A43" s="638" t="s">
        <v>267</v>
      </c>
      <c r="B43" s="638"/>
      <c r="C43" s="638"/>
      <c r="D43" s="638"/>
      <c r="E43" s="638"/>
    </row>
    <row r="44" spans="1:6" ht="20.100000000000001" customHeight="1" thickBot="1" x14ac:dyDescent="0.25">
      <c r="A44" s="447"/>
      <c r="B44" s="448"/>
      <c r="C44" s="448"/>
      <c r="D44" s="448"/>
      <c r="E44" s="448"/>
    </row>
    <row r="45" spans="1:6" ht="20.100000000000001" customHeight="1" thickBot="1" x14ac:dyDescent="0.25">
      <c r="A45" s="423" t="s">
        <v>3</v>
      </c>
      <c r="B45" s="424" t="s">
        <v>10</v>
      </c>
      <c r="C45" s="639" t="s">
        <v>266</v>
      </c>
      <c r="D45" s="640"/>
      <c r="E45" s="641"/>
    </row>
    <row r="46" spans="1:6" ht="20.100000000000001" customHeight="1" thickBot="1" x14ac:dyDescent="0.25">
      <c r="A46" s="425"/>
      <c r="B46" s="426"/>
      <c r="C46" s="125" t="str">
        <f>+C5</f>
        <v>2016</v>
      </c>
      <c r="D46" s="125">
        <v>2017</v>
      </c>
      <c r="E46" s="201" t="s">
        <v>241</v>
      </c>
    </row>
    <row r="47" spans="1:6" ht="20.100000000000001" customHeight="1" x14ac:dyDescent="0.2">
      <c r="A47" s="11" t="s">
        <v>7</v>
      </c>
      <c r="B47" s="389" t="s">
        <v>119</v>
      </c>
      <c r="C47" s="449">
        <v>0.61199999999999999</v>
      </c>
      <c r="D47" s="449">
        <v>0.64600000000000002</v>
      </c>
      <c r="E47" s="378">
        <f t="shared" ref="E47:E65" si="1">+(D47-C47)*100</f>
        <v>3.400000000000003</v>
      </c>
      <c r="F47" s="443"/>
    </row>
    <row r="48" spans="1:6" ht="20.100000000000001" customHeight="1" x14ac:dyDescent="0.2">
      <c r="A48" s="128" t="s">
        <v>8</v>
      </c>
      <c r="B48" s="389" t="s">
        <v>120</v>
      </c>
      <c r="C48" s="449">
        <v>0.66300000000000003</v>
      </c>
      <c r="D48" s="449">
        <v>0.54200000000000004</v>
      </c>
      <c r="E48" s="378">
        <f t="shared" si="1"/>
        <v>-12.1</v>
      </c>
      <c r="F48" s="443"/>
    </row>
    <row r="49" spans="1:6" ht="20.100000000000001" customHeight="1" x14ac:dyDescent="0.2">
      <c r="A49" s="128" t="s">
        <v>9</v>
      </c>
      <c r="B49" s="389" t="s">
        <v>162</v>
      </c>
      <c r="C49" s="449">
        <v>0.59799999999999998</v>
      </c>
      <c r="D49" s="449">
        <v>0.66</v>
      </c>
      <c r="E49" s="378">
        <f t="shared" si="1"/>
        <v>6.2000000000000055</v>
      </c>
      <c r="F49" s="443"/>
    </row>
    <row r="50" spans="1:6" ht="20.100000000000001" customHeight="1" x14ac:dyDescent="0.2">
      <c r="A50" s="128" t="s">
        <v>11</v>
      </c>
      <c r="B50" s="389" t="s">
        <v>301</v>
      </c>
      <c r="C50" s="449">
        <v>8.1000000000000003E-2</v>
      </c>
      <c r="D50" s="449">
        <v>8.5999999999999993E-2</v>
      </c>
      <c r="E50" s="378">
        <f t="shared" si="1"/>
        <v>0.49999999999999906</v>
      </c>
      <c r="F50" s="443"/>
    </row>
    <row r="51" spans="1:6" ht="20.100000000000001" customHeight="1" x14ac:dyDescent="0.2">
      <c r="A51" s="128" t="s">
        <v>12</v>
      </c>
      <c r="B51" s="389" t="s">
        <v>121</v>
      </c>
      <c r="C51" s="449">
        <v>0.72399999999999998</v>
      </c>
      <c r="D51" s="449">
        <v>0.71</v>
      </c>
      <c r="E51" s="378">
        <f t="shared" si="1"/>
        <v>-1.4000000000000012</v>
      </c>
      <c r="F51" s="443"/>
    </row>
    <row r="52" spans="1:6" ht="20.100000000000001" customHeight="1" x14ac:dyDescent="0.2">
      <c r="A52" s="128" t="s">
        <v>13</v>
      </c>
      <c r="B52" s="389" t="s">
        <v>142</v>
      </c>
      <c r="C52" s="449">
        <v>0.86399999999999999</v>
      </c>
      <c r="D52" s="449">
        <v>0.44</v>
      </c>
      <c r="E52" s="378">
        <f t="shared" si="1"/>
        <v>-42.4</v>
      </c>
      <c r="F52" s="443"/>
    </row>
    <row r="53" spans="1:6" ht="20.100000000000001" customHeight="1" x14ac:dyDescent="0.2">
      <c r="A53" s="128" t="s">
        <v>14</v>
      </c>
      <c r="B53" s="389" t="s">
        <v>122</v>
      </c>
      <c r="C53" s="449">
        <v>0.14799999999999999</v>
      </c>
      <c r="D53" s="449">
        <v>0.153</v>
      </c>
      <c r="E53" s="378">
        <f t="shared" si="1"/>
        <v>0.50000000000000044</v>
      </c>
      <c r="F53" s="443"/>
    </row>
    <row r="54" spans="1:6" ht="20.100000000000001" customHeight="1" x14ac:dyDescent="0.2">
      <c r="A54" s="128" t="s">
        <v>15</v>
      </c>
      <c r="B54" s="389" t="s">
        <v>143</v>
      </c>
      <c r="C54" s="449">
        <v>0.51100000000000001</v>
      </c>
      <c r="D54" s="449">
        <v>0.39100000000000001</v>
      </c>
      <c r="E54" s="378">
        <f t="shared" si="1"/>
        <v>-12</v>
      </c>
      <c r="F54" s="443"/>
    </row>
    <row r="55" spans="1:6" ht="20.100000000000001" customHeight="1" x14ac:dyDescent="0.2">
      <c r="A55" s="128" t="s">
        <v>16</v>
      </c>
      <c r="B55" s="389" t="s">
        <v>123</v>
      </c>
      <c r="C55" s="449">
        <v>0.32200000000000001</v>
      </c>
      <c r="D55" s="449">
        <v>0.29499999999999998</v>
      </c>
      <c r="E55" s="378">
        <f t="shared" si="1"/>
        <v>-2.7000000000000024</v>
      </c>
      <c r="F55" s="443"/>
    </row>
    <row r="56" spans="1:6" ht="20.100000000000001" customHeight="1" x14ac:dyDescent="0.2">
      <c r="A56" s="128" t="s">
        <v>17</v>
      </c>
      <c r="B56" s="389" t="s">
        <v>163</v>
      </c>
      <c r="C56" s="449">
        <v>0.622</v>
      </c>
      <c r="D56" s="449">
        <v>0.60899999999999999</v>
      </c>
      <c r="E56" s="378">
        <f t="shared" si="1"/>
        <v>-1.3000000000000012</v>
      </c>
      <c r="F56" s="443"/>
    </row>
    <row r="57" spans="1:6" ht="20.100000000000001" customHeight="1" x14ac:dyDescent="0.2">
      <c r="A57" s="128" t="s">
        <v>18</v>
      </c>
      <c r="B57" s="389" t="s">
        <v>124</v>
      </c>
      <c r="C57" s="449">
        <v>0.48099999999999998</v>
      </c>
      <c r="D57" s="449">
        <v>0.68899999999999995</v>
      </c>
      <c r="E57" s="378">
        <f t="shared" si="1"/>
        <v>20.799999999999997</v>
      </c>
      <c r="F57" s="443"/>
    </row>
    <row r="58" spans="1:6" ht="20.100000000000001" customHeight="1" x14ac:dyDescent="0.2">
      <c r="A58" s="128" t="s">
        <v>19</v>
      </c>
      <c r="B58" s="389" t="s">
        <v>125</v>
      </c>
      <c r="C58" s="449">
        <v>0.13200000000000001</v>
      </c>
      <c r="D58" s="449">
        <v>0.16400000000000001</v>
      </c>
      <c r="E58" s="378">
        <f t="shared" si="1"/>
        <v>3.2</v>
      </c>
      <c r="F58" s="443"/>
    </row>
    <row r="59" spans="1:6" ht="20.100000000000001" customHeight="1" x14ac:dyDescent="0.2">
      <c r="A59" s="128" t="s">
        <v>20</v>
      </c>
      <c r="B59" s="389" t="s">
        <v>164</v>
      </c>
      <c r="C59" s="449">
        <v>0.93600000000000005</v>
      </c>
      <c r="D59" s="449">
        <v>0.77400000000000002</v>
      </c>
      <c r="E59" s="378">
        <f t="shared" si="1"/>
        <v>-16.200000000000003</v>
      </c>
      <c r="F59" s="443"/>
    </row>
    <row r="60" spans="1:6" ht="20.100000000000001" customHeight="1" x14ac:dyDescent="0.2">
      <c r="A60" s="128" t="s">
        <v>21</v>
      </c>
      <c r="B60" s="389" t="s">
        <v>126</v>
      </c>
      <c r="C60" s="449">
        <v>0.83199999999999996</v>
      </c>
      <c r="D60" s="449">
        <v>0.68300000000000005</v>
      </c>
      <c r="E60" s="378">
        <f t="shared" si="1"/>
        <v>-14.899999999999991</v>
      </c>
      <c r="F60" s="443"/>
    </row>
    <row r="61" spans="1:6" ht="20.100000000000001" customHeight="1" x14ac:dyDescent="0.2">
      <c r="A61" s="128" t="s">
        <v>22</v>
      </c>
      <c r="B61" s="389" t="s">
        <v>165</v>
      </c>
      <c r="C61" s="449">
        <v>0.50800000000000001</v>
      </c>
      <c r="D61" s="449">
        <v>0.52100000000000002</v>
      </c>
      <c r="E61" s="378">
        <f t="shared" si="1"/>
        <v>1.3000000000000012</v>
      </c>
      <c r="F61" s="443"/>
    </row>
    <row r="62" spans="1:6" ht="20.100000000000001" customHeight="1" x14ac:dyDescent="0.2">
      <c r="A62" s="128" t="s">
        <v>23</v>
      </c>
      <c r="B62" s="389" t="s">
        <v>127</v>
      </c>
      <c r="C62" s="449">
        <v>0.65800000000000003</v>
      </c>
      <c r="D62" s="449">
        <v>0.58699999999999997</v>
      </c>
      <c r="E62" s="378">
        <f t="shared" si="1"/>
        <v>-7.1000000000000068</v>
      </c>
      <c r="F62" s="443"/>
    </row>
    <row r="63" spans="1:6" ht="20.100000000000001" customHeight="1" x14ac:dyDescent="0.2">
      <c r="A63" s="128" t="s">
        <v>24</v>
      </c>
      <c r="B63" s="389" t="s">
        <v>128</v>
      </c>
      <c r="C63" s="449">
        <v>0.60199999999999998</v>
      </c>
      <c r="D63" s="449">
        <v>0.627</v>
      </c>
      <c r="E63" s="378">
        <f t="shared" si="1"/>
        <v>2.5000000000000022</v>
      </c>
      <c r="F63" s="443"/>
    </row>
    <row r="64" spans="1:6" ht="20.100000000000001" customHeight="1" x14ac:dyDescent="0.2">
      <c r="A64" s="128" t="s">
        <v>25</v>
      </c>
      <c r="B64" s="389" t="s">
        <v>129</v>
      </c>
      <c r="C64" s="449">
        <v>0.751</v>
      </c>
      <c r="D64" s="449">
        <v>0.66400000000000003</v>
      </c>
      <c r="E64" s="378">
        <f t="shared" si="1"/>
        <v>-8.6999999999999957</v>
      </c>
      <c r="F64" s="443"/>
    </row>
    <row r="65" spans="1:6" ht="20.100000000000001" customHeight="1" x14ac:dyDescent="0.2">
      <c r="A65" s="128" t="s">
        <v>26</v>
      </c>
      <c r="B65" s="389" t="s">
        <v>199</v>
      </c>
      <c r="C65" s="449">
        <v>0.22600000000000001</v>
      </c>
      <c r="D65" s="449">
        <v>4.1000000000000002E-2</v>
      </c>
      <c r="E65" s="378">
        <f t="shared" si="1"/>
        <v>-18.5</v>
      </c>
      <c r="F65" s="443"/>
    </row>
    <row r="66" spans="1:6" ht="20.100000000000001" customHeight="1" x14ac:dyDescent="0.2">
      <c r="A66" s="128" t="s">
        <v>27</v>
      </c>
      <c r="B66" s="389" t="s">
        <v>210</v>
      </c>
      <c r="C66" s="449" t="s">
        <v>41</v>
      </c>
      <c r="D66" s="449">
        <v>4.9000000000000002E-2</v>
      </c>
      <c r="E66" s="378" t="s">
        <v>41</v>
      </c>
      <c r="F66" s="443"/>
    </row>
    <row r="67" spans="1:6" ht="20.100000000000001" customHeight="1" x14ac:dyDescent="0.2">
      <c r="A67" s="128" t="s">
        <v>28</v>
      </c>
      <c r="B67" s="389" t="s">
        <v>130</v>
      </c>
      <c r="C67" s="449">
        <v>5.9969999999999999</v>
      </c>
      <c r="D67" s="449">
        <v>-1.155</v>
      </c>
      <c r="E67" s="378">
        <f>+(D67-C67)*100</f>
        <v>-715.2</v>
      </c>
      <c r="F67" s="443"/>
    </row>
    <row r="68" spans="1:6" ht="20.100000000000001" customHeight="1" x14ac:dyDescent="0.2">
      <c r="A68" s="128" t="s">
        <v>31</v>
      </c>
      <c r="B68" s="389" t="s">
        <v>200</v>
      </c>
      <c r="C68" s="449">
        <v>0.10299999999999999</v>
      </c>
      <c r="D68" s="449">
        <v>6.5000000000000002E-2</v>
      </c>
      <c r="E68" s="378">
        <f>+(D68-C68)*100</f>
        <v>-3.7999999999999994</v>
      </c>
      <c r="F68" s="443"/>
    </row>
    <row r="69" spans="1:6" ht="20.100000000000001" customHeight="1" x14ac:dyDescent="0.2">
      <c r="A69" s="128" t="s">
        <v>32</v>
      </c>
      <c r="B69" s="389" t="s">
        <v>166</v>
      </c>
      <c r="C69" s="449">
        <v>0.64500000000000002</v>
      </c>
      <c r="D69" s="449">
        <v>0.60399999999999998</v>
      </c>
      <c r="E69" s="378">
        <f>+(D69-C69)*100</f>
        <v>-4.1000000000000032</v>
      </c>
      <c r="F69" s="443"/>
    </row>
    <row r="70" spans="1:6" ht="20.100000000000001" customHeight="1" x14ac:dyDescent="0.2">
      <c r="A70" s="128" t="s">
        <v>33</v>
      </c>
      <c r="B70" s="389" t="s">
        <v>206</v>
      </c>
      <c r="C70" s="449" t="s">
        <v>41</v>
      </c>
      <c r="D70" s="449">
        <v>1.8460000000000001</v>
      </c>
      <c r="E70" s="378" t="s">
        <v>41</v>
      </c>
      <c r="F70" s="443"/>
    </row>
    <row r="71" spans="1:6" ht="20.100000000000001" customHeight="1" x14ac:dyDescent="0.2">
      <c r="A71" s="128" t="s">
        <v>34</v>
      </c>
      <c r="B71" s="389" t="s">
        <v>131</v>
      </c>
      <c r="C71" s="449">
        <v>0.69699999999999995</v>
      </c>
      <c r="D71" s="449">
        <v>0.60899999999999999</v>
      </c>
      <c r="E71" s="378">
        <f t="shared" ref="E71:E81" si="2">+(D71-C71)*100</f>
        <v>-8.7999999999999972</v>
      </c>
      <c r="F71" s="443"/>
    </row>
    <row r="72" spans="1:6" ht="19.5" customHeight="1" x14ac:dyDescent="0.2">
      <c r="A72" s="128" t="s">
        <v>35</v>
      </c>
      <c r="B72" s="389" t="s">
        <v>132</v>
      </c>
      <c r="C72" s="449">
        <v>0.65800000000000003</v>
      </c>
      <c r="D72" s="449">
        <v>0.64900000000000002</v>
      </c>
      <c r="E72" s="378">
        <f t="shared" si="2"/>
        <v>-0.9000000000000008</v>
      </c>
      <c r="F72" s="443"/>
    </row>
    <row r="73" spans="1:6" ht="20.100000000000001" customHeight="1" x14ac:dyDescent="0.2">
      <c r="A73" s="128" t="s">
        <v>36</v>
      </c>
      <c r="B73" s="389" t="s">
        <v>201</v>
      </c>
      <c r="C73" s="449">
        <v>0.12</v>
      </c>
      <c r="D73" s="449">
        <v>1.149</v>
      </c>
      <c r="E73" s="378">
        <f t="shared" si="2"/>
        <v>102.89999999999999</v>
      </c>
      <c r="F73" s="443"/>
    </row>
    <row r="74" spans="1:6" ht="20.100000000000001" customHeight="1" x14ac:dyDescent="0.2">
      <c r="A74" s="128" t="s">
        <v>37</v>
      </c>
      <c r="B74" s="389" t="s">
        <v>212</v>
      </c>
      <c r="C74" s="449">
        <v>0.13800000000000001</v>
      </c>
      <c r="D74" s="449">
        <v>0.14000000000000001</v>
      </c>
      <c r="E74" s="378">
        <f t="shared" si="2"/>
        <v>0.20000000000000018</v>
      </c>
      <c r="F74" s="443"/>
    </row>
    <row r="75" spans="1:6" ht="20.100000000000001" customHeight="1" x14ac:dyDescent="0.2">
      <c r="A75" s="128" t="s">
        <v>38</v>
      </c>
      <c r="B75" s="389" t="s">
        <v>133</v>
      </c>
      <c r="C75" s="449">
        <v>0.53500000000000003</v>
      </c>
      <c r="D75" s="449">
        <v>0.58399999999999996</v>
      </c>
      <c r="E75" s="378">
        <f t="shared" si="2"/>
        <v>4.8999999999999932</v>
      </c>
      <c r="F75" s="443"/>
    </row>
    <row r="76" spans="1:6" ht="20.100000000000001" customHeight="1" x14ac:dyDescent="0.2">
      <c r="A76" s="128" t="s">
        <v>39</v>
      </c>
      <c r="B76" s="389" t="s">
        <v>144</v>
      </c>
      <c r="C76" s="449">
        <v>0.76</v>
      </c>
      <c r="D76" s="449">
        <v>0.67900000000000005</v>
      </c>
      <c r="E76" s="378">
        <f t="shared" si="2"/>
        <v>-8.0999999999999961</v>
      </c>
      <c r="F76" s="443"/>
    </row>
    <row r="77" spans="1:6" ht="20.100000000000001" customHeight="1" x14ac:dyDescent="0.2">
      <c r="A77" s="128" t="s">
        <v>40</v>
      </c>
      <c r="B77" s="389" t="s">
        <v>145</v>
      </c>
      <c r="C77" s="449">
        <v>0.94599999999999995</v>
      </c>
      <c r="D77" s="449">
        <v>0.86299999999999999</v>
      </c>
      <c r="E77" s="378">
        <f t="shared" si="2"/>
        <v>-8.2999999999999972</v>
      </c>
      <c r="F77" s="443"/>
    </row>
    <row r="78" spans="1:6" ht="20.100000000000001" customHeight="1" x14ac:dyDescent="0.2">
      <c r="A78" s="128" t="s">
        <v>202</v>
      </c>
      <c r="B78" s="389" t="s">
        <v>134</v>
      </c>
      <c r="C78" s="449">
        <v>0.62</v>
      </c>
      <c r="D78" s="449">
        <v>0.63200000000000001</v>
      </c>
      <c r="E78" s="378">
        <f t="shared" si="2"/>
        <v>1.2000000000000011</v>
      </c>
      <c r="F78" s="443"/>
    </row>
    <row r="79" spans="1:6" ht="20.100000000000001" customHeight="1" x14ac:dyDescent="0.2">
      <c r="A79" s="128" t="s">
        <v>203</v>
      </c>
      <c r="B79" s="389" t="s">
        <v>135</v>
      </c>
      <c r="C79" s="449">
        <v>0.65900000000000003</v>
      </c>
      <c r="D79" s="449">
        <v>0.64200000000000002</v>
      </c>
      <c r="E79" s="378">
        <f t="shared" si="2"/>
        <v>-1.7000000000000015</v>
      </c>
      <c r="F79" s="443"/>
    </row>
    <row r="80" spans="1:6" ht="20.100000000000001" customHeight="1" thickBot="1" x14ac:dyDescent="0.25">
      <c r="A80" s="128" t="s">
        <v>205</v>
      </c>
      <c r="B80" s="389" t="s">
        <v>136</v>
      </c>
      <c r="C80" s="449">
        <v>0.746</v>
      </c>
      <c r="D80" s="449">
        <v>0.747</v>
      </c>
      <c r="E80" s="378">
        <f t="shared" si="2"/>
        <v>0.10000000000000009</v>
      </c>
      <c r="F80" s="443"/>
    </row>
    <row r="81" spans="1:12" ht="20.100000000000001" customHeight="1" thickBot="1" x14ac:dyDescent="0.25">
      <c r="A81" s="189"/>
      <c r="B81" s="62" t="s">
        <v>2</v>
      </c>
      <c r="C81" s="355">
        <v>0.65600000000000003</v>
      </c>
      <c r="D81" s="355">
        <v>0.63500000000000001</v>
      </c>
      <c r="E81" s="387">
        <f t="shared" si="2"/>
        <v>-2.1000000000000019</v>
      </c>
      <c r="F81" s="443"/>
    </row>
    <row r="82" spans="1:12" ht="20.100000000000001" customHeight="1" x14ac:dyDescent="0.2">
      <c r="C82" s="431"/>
      <c r="D82" s="431"/>
      <c r="E82" s="431"/>
    </row>
    <row r="83" spans="1:12" ht="20.100000000000001" customHeight="1" x14ac:dyDescent="0.2">
      <c r="A83" s="638" t="s">
        <v>262</v>
      </c>
      <c r="B83" s="638"/>
      <c r="C83" s="638"/>
      <c r="D83" s="638"/>
      <c r="E83" s="638"/>
    </row>
    <row r="84" spans="1:12" ht="20.100000000000001" customHeight="1" thickBot="1" x14ac:dyDescent="0.25">
      <c r="A84" s="439"/>
      <c r="B84" s="439"/>
      <c r="C84" s="439"/>
      <c r="D84" s="439"/>
      <c r="E84" s="439"/>
    </row>
    <row r="85" spans="1:12" ht="20.100000000000001" customHeight="1" thickBot="1" x14ac:dyDescent="0.25">
      <c r="A85" s="423" t="s">
        <v>3</v>
      </c>
      <c r="B85" s="424" t="s">
        <v>265</v>
      </c>
      <c r="C85" s="642" t="s">
        <v>262</v>
      </c>
      <c r="D85" s="643"/>
      <c r="E85" s="644"/>
    </row>
    <row r="86" spans="1:12" ht="20.100000000000001" customHeight="1" thickBot="1" x14ac:dyDescent="0.25">
      <c r="A86" s="425"/>
      <c r="B86" s="426"/>
      <c r="C86" s="125" t="str">
        <f>+C5</f>
        <v>2016</v>
      </c>
      <c r="D86" s="125" t="str">
        <f>+D5</f>
        <v>2017</v>
      </c>
      <c r="E86" s="201" t="s">
        <v>241</v>
      </c>
      <c r="J86" s="451"/>
      <c r="K86" s="451"/>
      <c r="L86" s="452"/>
    </row>
    <row r="87" spans="1:12" ht="20.100000000000001" customHeight="1" x14ac:dyDescent="0.2">
      <c r="A87" s="371" t="s">
        <v>7</v>
      </c>
      <c r="B87" s="428" t="s">
        <v>0</v>
      </c>
      <c r="C87" s="377">
        <v>0.77900000000000003</v>
      </c>
      <c r="D87" s="377">
        <v>0.82799999999999996</v>
      </c>
      <c r="E87" s="378">
        <f>+(D87-C87)*100</f>
        <v>4.8999999999999932</v>
      </c>
      <c r="F87" s="443"/>
      <c r="J87" s="416"/>
      <c r="K87" s="416"/>
      <c r="L87" s="453"/>
    </row>
    <row r="88" spans="1:12" ht="20.100000000000001" customHeight="1" thickBot="1" x14ac:dyDescent="0.25">
      <c r="A88" s="379" t="s">
        <v>8</v>
      </c>
      <c r="B88" s="429" t="s">
        <v>1</v>
      </c>
      <c r="C88" s="398">
        <v>0.64300000000000002</v>
      </c>
      <c r="D88" s="398">
        <v>0.622</v>
      </c>
      <c r="E88" s="378">
        <f>+(D88-C88)*100</f>
        <v>-2.1000000000000019</v>
      </c>
      <c r="F88" s="443"/>
      <c r="J88" s="416"/>
      <c r="K88" s="416"/>
      <c r="L88" s="453"/>
    </row>
    <row r="89" spans="1:12" ht="20.100000000000001" customHeight="1" thickBot="1" x14ac:dyDescent="0.25">
      <c r="A89" s="383"/>
      <c r="B89" s="430" t="s">
        <v>2</v>
      </c>
      <c r="C89" s="386">
        <v>0.71094104459610852</v>
      </c>
      <c r="D89" s="402">
        <v>0.7173354941171951</v>
      </c>
      <c r="E89" s="387">
        <f>+(D89-C89)*100</f>
        <v>0.6394449521086587</v>
      </c>
      <c r="F89" s="443"/>
      <c r="J89" s="419"/>
      <c r="K89" s="419"/>
      <c r="L89" s="454"/>
    </row>
    <row r="90" spans="1:12" ht="20.100000000000001" customHeight="1" x14ac:dyDescent="0.2">
      <c r="A90" s="436"/>
    </row>
    <row r="91" spans="1:12" ht="20.100000000000001" customHeight="1" x14ac:dyDescent="0.2">
      <c r="A91" s="638" t="s">
        <v>264</v>
      </c>
      <c r="B91" s="638"/>
      <c r="C91" s="638"/>
      <c r="D91" s="638"/>
      <c r="E91" s="638"/>
      <c r="I91" s="436"/>
      <c r="J91" s="436"/>
      <c r="K91" s="436"/>
      <c r="L91" s="437"/>
    </row>
    <row r="92" spans="1:12" ht="20.100000000000001" customHeight="1" thickBot="1" x14ac:dyDescent="0.25">
      <c r="A92" s="447"/>
      <c r="B92" s="448"/>
      <c r="C92" s="448"/>
      <c r="D92" s="448"/>
      <c r="E92" s="448"/>
    </row>
    <row r="93" spans="1:12" ht="20.100000000000001" customHeight="1" thickBot="1" x14ac:dyDescent="0.25">
      <c r="A93" s="423" t="s">
        <v>3</v>
      </c>
      <c r="B93" s="424" t="s">
        <v>10</v>
      </c>
      <c r="C93" s="642" t="s">
        <v>262</v>
      </c>
      <c r="D93" s="643"/>
      <c r="E93" s="644"/>
    </row>
    <row r="94" spans="1:12" ht="20.100000000000001" customHeight="1" thickBot="1" x14ac:dyDescent="0.25">
      <c r="A94" s="425"/>
      <c r="B94" s="426"/>
      <c r="C94" s="125" t="str">
        <f>+C5</f>
        <v>2016</v>
      </c>
      <c r="D94" s="125" t="str">
        <f>+D5</f>
        <v>2017</v>
      </c>
      <c r="E94" s="201" t="s">
        <v>241</v>
      </c>
      <c r="J94" s="441"/>
      <c r="K94" s="441"/>
      <c r="L94" s="442"/>
    </row>
    <row r="95" spans="1:12" ht="20.100000000000001" customHeight="1" x14ac:dyDescent="0.2">
      <c r="A95" s="11" t="s">
        <v>7</v>
      </c>
      <c r="B95" s="389" t="s">
        <v>107</v>
      </c>
      <c r="C95" s="404">
        <v>1.5920000000000001</v>
      </c>
      <c r="D95" s="404">
        <v>1.758</v>
      </c>
      <c r="E95" s="378">
        <f t="shared" ref="E95:E122" si="3">+(D95-C95)*100</f>
        <v>16.599999999999994</v>
      </c>
      <c r="F95" s="443"/>
      <c r="J95" s="415"/>
      <c r="K95" s="416"/>
    </row>
    <row r="96" spans="1:12" ht="20.100000000000001" customHeight="1" x14ac:dyDescent="0.2">
      <c r="A96" s="128" t="s">
        <v>8</v>
      </c>
      <c r="B96" s="389" t="s">
        <v>157</v>
      </c>
      <c r="C96" s="404">
        <v>1.0429999999999999</v>
      </c>
      <c r="D96" s="404">
        <v>0.96</v>
      </c>
      <c r="E96" s="378">
        <f t="shared" si="3"/>
        <v>-8.2999999999999972</v>
      </c>
      <c r="F96" s="443"/>
      <c r="J96" s="415"/>
      <c r="K96" s="416"/>
    </row>
    <row r="97" spans="1:12" ht="20.100000000000001" customHeight="1" x14ac:dyDescent="0.2">
      <c r="A97" s="128" t="s">
        <v>9</v>
      </c>
      <c r="B97" s="389" t="s">
        <v>193</v>
      </c>
      <c r="C97" s="404">
        <v>0.73</v>
      </c>
      <c r="D97" s="404">
        <v>0.751</v>
      </c>
      <c r="E97" s="378">
        <f t="shared" si="3"/>
        <v>2.1000000000000019</v>
      </c>
      <c r="F97" s="443"/>
      <c r="J97" s="418"/>
      <c r="K97" s="418"/>
      <c r="L97" s="418"/>
    </row>
    <row r="98" spans="1:12" ht="20.100000000000001" customHeight="1" x14ac:dyDescent="0.2">
      <c r="A98" s="128" t="s">
        <v>11</v>
      </c>
      <c r="B98" s="389" t="s">
        <v>108</v>
      </c>
      <c r="C98" s="404">
        <v>0.69099999999999995</v>
      </c>
      <c r="D98" s="404">
        <v>0.96399999999999997</v>
      </c>
      <c r="E98" s="378">
        <f t="shared" si="3"/>
        <v>27.3</v>
      </c>
      <c r="F98" s="443"/>
    </row>
    <row r="99" spans="1:12" ht="20.100000000000001" customHeight="1" x14ac:dyDescent="0.2">
      <c r="A99" s="128" t="s">
        <v>12</v>
      </c>
      <c r="B99" s="389" t="s">
        <v>302</v>
      </c>
      <c r="C99" s="404">
        <v>0.54300000000000004</v>
      </c>
      <c r="D99" s="404">
        <v>1.0549999999999999</v>
      </c>
      <c r="E99" s="378">
        <f t="shared" si="3"/>
        <v>51.199999999999989</v>
      </c>
      <c r="F99" s="443"/>
    </row>
    <row r="100" spans="1:12" ht="20.100000000000001" customHeight="1" x14ac:dyDescent="0.2">
      <c r="A100" s="128" t="s">
        <v>13</v>
      </c>
      <c r="B100" s="389" t="s">
        <v>109</v>
      </c>
      <c r="C100" s="404">
        <v>0.11899999999999999</v>
      </c>
      <c r="D100" s="404">
        <v>0.104</v>
      </c>
      <c r="E100" s="378">
        <f t="shared" si="3"/>
        <v>-1.5</v>
      </c>
      <c r="F100" s="443"/>
    </row>
    <row r="101" spans="1:12" ht="20.100000000000001" customHeight="1" x14ac:dyDescent="0.2">
      <c r="A101" s="128" t="s">
        <v>14</v>
      </c>
      <c r="B101" s="389" t="s">
        <v>110</v>
      </c>
      <c r="C101" s="404">
        <v>0.59299999999999997</v>
      </c>
      <c r="D101" s="404">
        <v>0.57099999999999995</v>
      </c>
      <c r="E101" s="378">
        <f t="shared" si="3"/>
        <v>-2.200000000000002</v>
      </c>
      <c r="F101" s="443"/>
    </row>
    <row r="102" spans="1:12" ht="20.100000000000001" customHeight="1" x14ac:dyDescent="0.2">
      <c r="A102" s="128" t="s">
        <v>15</v>
      </c>
      <c r="B102" s="389" t="s">
        <v>158</v>
      </c>
      <c r="C102" s="404">
        <v>0.32200000000000001</v>
      </c>
      <c r="D102" s="404">
        <v>0.32500000000000001</v>
      </c>
      <c r="E102" s="378">
        <f t="shared" si="3"/>
        <v>0.30000000000000027</v>
      </c>
      <c r="F102" s="443"/>
    </row>
    <row r="103" spans="1:12" ht="20.100000000000001" customHeight="1" x14ac:dyDescent="0.2">
      <c r="A103" s="128" t="s">
        <v>16</v>
      </c>
      <c r="B103" s="389" t="s">
        <v>139</v>
      </c>
      <c r="C103" s="404">
        <v>0.58499999999999996</v>
      </c>
      <c r="D103" s="404">
        <v>1.774</v>
      </c>
      <c r="E103" s="378">
        <f t="shared" si="3"/>
        <v>118.9</v>
      </c>
      <c r="F103" s="443"/>
    </row>
    <row r="104" spans="1:12" ht="20.100000000000001" customHeight="1" x14ac:dyDescent="0.2">
      <c r="A104" s="128" t="s">
        <v>17</v>
      </c>
      <c r="B104" s="389" t="s">
        <v>111</v>
      </c>
      <c r="C104" s="404">
        <v>0.70899999999999996</v>
      </c>
      <c r="D104" s="404">
        <v>0.72299999999999998</v>
      </c>
      <c r="E104" s="378">
        <f t="shared" si="3"/>
        <v>1.4000000000000012</v>
      </c>
      <c r="F104" s="443"/>
    </row>
    <row r="105" spans="1:12" ht="20.100000000000001" customHeight="1" x14ac:dyDescent="0.2">
      <c r="A105" s="128" t="s">
        <v>18</v>
      </c>
      <c r="B105" s="389" t="s">
        <v>112</v>
      </c>
      <c r="C105" s="404">
        <v>0.66700000000000004</v>
      </c>
      <c r="D105" s="404">
        <v>0.78400000000000003</v>
      </c>
      <c r="E105" s="378">
        <f t="shared" si="3"/>
        <v>11.7</v>
      </c>
      <c r="F105" s="443"/>
    </row>
    <row r="106" spans="1:12" ht="20.100000000000001" customHeight="1" x14ac:dyDescent="0.2">
      <c r="A106" s="128" t="s">
        <v>19</v>
      </c>
      <c r="B106" s="389" t="s">
        <v>113</v>
      </c>
      <c r="C106" s="404">
        <v>0.82599999999999996</v>
      </c>
      <c r="D106" s="404">
        <v>0.84499999999999997</v>
      </c>
      <c r="E106" s="378">
        <f t="shared" si="3"/>
        <v>1.9000000000000017</v>
      </c>
      <c r="F106" s="443"/>
    </row>
    <row r="107" spans="1:12" ht="20.100000000000001" customHeight="1" x14ac:dyDescent="0.2">
      <c r="A107" s="128" t="s">
        <v>20</v>
      </c>
      <c r="B107" s="389" t="s">
        <v>64</v>
      </c>
      <c r="C107" s="404">
        <v>0.27600000000000002</v>
      </c>
      <c r="D107" s="404">
        <v>0.35199999999999998</v>
      </c>
      <c r="E107" s="378">
        <f t="shared" si="3"/>
        <v>7.5999999999999961</v>
      </c>
      <c r="F107" s="443"/>
    </row>
    <row r="108" spans="1:12" ht="20.100000000000001" customHeight="1" x14ac:dyDescent="0.2">
      <c r="A108" s="128" t="s">
        <v>21</v>
      </c>
      <c r="B108" s="389" t="s">
        <v>114</v>
      </c>
      <c r="C108" s="404">
        <v>0.83299999999999996</v>
      </c>
      <c r="D108" s="404">
        <v>0.99199999999999999</v>
      </c>
      <c r="E108" s="378">
        <f t="shared" si="3"/>
        <v>15.900000000000002</v>
      </c>
      <c r="F108" s="443"/>
    </row>
    <row r="109" spans="1:12" ht="20.100000000000001" customHeight="1" x14ac:dyDescent="0.2">
      <c r="A109" s="128" t="s">
        <v>22</v>
      </c>
      <c r="B109" s="389" t="s">
        <v>115</v>
      </c>
      <c r="C109" s="404">
        <v>0.745</v>
      </c>
      <c r="D109" s="404">
        <v>0.629</v>
      </c>
      <c r="E109" s="378">
        <f t="shared" si="3"/>
        <v>-11.6</v>
      </c>
      <c r="F109" s="443"/>
    </row>
    <row r="110" spans="1:12" ht="20.100000000000001" customHeight="1" x14ac:dyDescent="0.2">
      <c r="A110" s="128" t="s">
        <v>23</v>
      </c>
      <c r="B110" s="389" t="s">
        <v>116</v>
      </c>
      <c r="C110" s="404">
        <v>1.0620000000000001</v>
      </c>
      <c r="D110" s="404">
        <v>1.032</v>
      </c>
      <c r="E110" s="378">
        <f t="shared" si="3"/>
        <v>-3.0000000000000027</v>
      </c>
      <c r="F110" s="443"/>
    </row>
    <row r="111" spans="1:12" ht="20.100000000000001" customHeight="1" x14ac:dyDescent="0.2">
      <c r="A111" s="128" t="s">
        <v>24</v>
      </c>
      <c r="B111" s="389" t="s">
        <v>194</v>
      </c>
      <c r="C111" s="404">
        <v>0.57699999999999996</v>
      </c>
      <c r="D111" s="404">
        <v>1.1559999999999999</v>
      </c>
      <c r="E111" s="378">
        <f t="shared" si="3"/>
        <v>57.9</v>
      </c>
      <c r="F111" s="443"/>
    </row>
    <row r="112" spans="1:12" ht="20.100000000000001" customHeight="1" x14ac:dyDescent="0.2">
      <c r="A112" s="128" t="s">
        <v>25</v>
      </c>
      <c r="B112" s="389" t="s">
        <v>195</v>
      </c>
      <c r="C112" s="404">
        <v>0.53100000000000003</v>
      </c>
      <c r="D112" s="404">
        <v>0.50700000000000001</v>
      </c>
      <c r="E112" s="378">
        <f t="shared" si="3"/>
        <v>-2.4000000000000021</v>
      </c>
      <c r="F112" s="443"/>
    </row>
    <row r="113" spans="1:6" ht="20.100000000000001" customHeight="1" x14ac:dyDescent="0.2">
      <c r="A113" s="128" t="s">
        <v>26</v>
      </c>
      <c r="B113" s="389" t="s">
        <v>117</v>
      </c>
      <c r="C113" s="404">
        <v>0.84399999999999997</v>
      </c>
      <c r="D113" s="404">
        <v>0.86099999999999999</v>
      </c>
      <c r="E113" s="378">
        <f t="shared" si="3"/>
        <v>1.7000000000000015</v>
      </c>
      <c r="F113" s="443"/>
    </row>
    <row r="114" spans="1:6" ht="20.100000000000001" customHeight="1" x14ac:dyDescent="0.2">
      <c r="A114" s="128" t="s">
        <v>27</v>
      </c>
      <c r="B114" s="389" t="s">
        <v>196</v>
      </c>
      <c r="C114" s="404">
        <v>0.32800000000000001</v>
      </c>
      <c r="D114" s="404">
        <v>0.32700000000000001</v>
      </c>
      <c r="E114" s="378">
        <f t="shared" si="3"/>
        <v>-0.10000000000000009</v>
      </c>
      <c r="F114" s="443"/>
    </row>
    <row r="115" spans="1:6" ht="20.100000000000001" customHeight="1" x14ac:dyDescent="0.2">
      <c r="A115" s="128" t="s">
        <v>28</v>
      </c>
      <c r="B115" s="389" t="s">
        <v>159</v>
      </c>
      <c r="C115" s="404">
        <v>0.77</v>
      </c>
      <c r="D115" s="404">
        <v>0.73</v>
      </c>
      <c r="E115" s="378">
        <f t="shared" si="3"/>
        <v>-4.0000000000000036</v>
      </c>
      <c r="F115" s="443"/>
    </row>
    <row r="116" spans="1:6" ht="20.100000000000001" customHeight="1" x14ac:dyDescent="0.2">
      <c r="A116" s="128" t="s">
        <v>31</v>
      </c>
      <c r="B116" s="389" t="s">
        <v>141</v>
      </c>
      <c r="C116" s="404">
        <v>0.51500000000000001</v>
      </c>
      <c r="D116" s="404">
        <v>0.42299999999999999</v>
      </c>
      <c r="E116" s="378">
        <f t="shared" si="3"/>
        <v>-9.2000000000000028</v>
      </c>
      <c r="F116" s="443"/>
    </row>
    <row r="117" spans="1:6" ht="20.100000000000001" customHeight="1" x14ac:dyDescent="0.2">
      <c r="A117" s="128" t="s">
        <v>32</v>
      </c>
      <c r="B117" s="389" t="s">
        <v>211</v>
      </c>
      <c r="C117" s="404">
        <v>0.36699999999999999</v>
      </c>
      <c r="D117" s="404">
        <v>0.40699999999999997</v>
      </c>
      <c r="E117" s="378">
        <f t="shared" si="3"/>
        <v>3.9999999999999982</v>
      </c>
      <c r="F117" s="443"/>
    </row>
    <row r="118" spans="1:6" ht="20.100000000000001" customHeight="1" x14ac:dyDescent="0.2">
      <c r="A118" s="128" t="s">
        <v>33</v>
      </c>
      <c r="B118" s="389" t="s">
        <v>160</v>
      </c>
      <c r="C118" s="404">
        <v>0.42099999999999999</v>
      </c>
      <c r="D118" s="404">
        <v>0.49399999999999999</v>
      </c>
      <c r="E118" s="378">
        <f t="shared" ref="E118" si="4">+(D118-C118)*100</f>
        <v>7.3000000000000007</v>
      </c>
      <c r="F118" s="443"/>
    </row>
    <row r="119" spans="1:6" ht="20.100000000000001" customHeight="1" x14ac:dyDescent="0.2">
      <c r="A119" s="128" t="s">
        <v>34</v>
      </c>
      <c r="B119" s="389" t="s">
        <v>118</v>
      </c>
      <c r="C119" s="404">
        <v>0.54600000000000004</v>
      </c>
      <c r="D119" s="404">
        <v>0.60099999999999998</v>
      </c>
      <c r="E119" s="378">
        <f t="shared" si="3"/>
        <v>5.4999999999999938</v>
      </c>
      <c r="F119" s="443"/>
    </row>
    <row r="120" spans="1:6" ht="20.100000000000001" customHeight="1" x14ac:dyDescent="0.2">
      <c r="A120" s="128" t="s">
        <v>35</v>
      </c>
      <c r="B120" s="389" t="s">
        <v>197</v>
      </c>
      <c r="C120" s="404">
        <v>0.51800000000000002</v>
      </c>
      <c r="D120" s="404">
        <v>0.76500000000000001</v>
      </c>
      <c r="E120" s="378">
        <f t="shared" si="3"/>
        <v>24.7</v>
      </c>
      <c r="F120" s="443"/>
    </row>
    <row r="121" spans="1:6" ht="20.100000000000001" customHeight="1" thickBot="1" x14ac:dyDescent="0.25">
      <c r="A121" s="128" t="s">
        <v>36</v>
      </c>
      <c r="B121" s="389" t="s">
        <v>161</v>
      </c>
      <c r="C121" s="404">
        <v>1.6220000000000001</v>
      </c>
      <c r="D121" s="404">
        <v>1.2889999999999999</v>
      </c>
      <c r="E121" s="378">
        <f t="shared" si="3"/>
        <v>-33.300000000000018</v>
      </c>
      <c r="F121" s="443"/>
    </row>
    <row r="122" spans="1:6" ht="20.100000000000001" customHeight="1" thickBot="1" x14ac:dyDescent="0.25">
      <c r="A122" s="93"/>
      <c r="B122" s="87" t="s">
        <v>2</v>
      </c>
      <c r="C122" s="402">
        <v>0.77900000000000003</v>
      </c>
      <c r="D122" s="402">
        <v>0.82799999999999996</v>
      </c>
      <c r="E122" s="387">
        <f t="shared" si="3"/>
        <v>4.8999999999999932</v>
      </c>
      <c r="F122" s="443"/>
    </row>
    <row r="123" spans="1:6" ht="20.100000000000001" customHeight="1" x14ac:dyDescent="0.2">
      <c r="A123" s="436"/>
    </row>
    <row r="124" spans="1:6" ht="20.100000000000001" customHeight="1" x14ac:dyDescent="0.2">
      <c r="A124" s="638" t="s">
        <v>263</v>
      </c>
      <c r="B124" s="638"/>
      <c r="C124" s="638"/>
      <c r="D124" s="638"/>
      <c r="E124" s="638"/>
    </row>
    <row r="125" spans="1:6" ht="20.100000000000001" customHeight="1" thickBot="1" x14ac:dyDescent="0.25">
      <c r="A125" s="447"/>
      <c r="B125" s="448"/>
      <c r="C125" s="448"/>
      <c r="D125" s="448"/>
      <c r="E125" s="448"/>
    </row>
    <row r="126" spans="1:6" ht="20.100000000000001" customHeight="1" thickBot="1" x14ac:dyDescent="0.25">
      <c r="A126" s="423" t="s">
        <v>3</v>
      </c>
      <c r="B126" s="424" t="s">
        <v>10</v>
      </c>
      <c r="C126" s="642" t="s">
        <v>262</v>
      </c>
      <c r="D126" s="643"/>
      <c r="E126" s="644"/>
    </row>
    <row r="127" spans="1:6" ht="20.100000000000001" customHeight="1" thickBot="1" x14ac:dyDescent="0.25">
      <c r="A127" s="425"/>
      <c r="B127" s="426"/>
      <c r="C127" s="125" t="str">
        <f>+C5</f>
        <v>2016</v>
      </c>
      <c r="D127" s="125" t="str">
        <f>+D5</f>
        <v>2017</v>
      </c>
      <c r="E127" s="201" t="s">
        <v>241</v>
      </c>
    </row>
    <row r="128" spans="1:6" ht="20.100000000000001" customHeight="1" x14ac:dyDescent="0.2">
      <c r="A128" s="11" t="s">
        <v>7</v>
      </c>
      <c r="B128" s="389" t="s">
        <v>119</v>
      </c>
      <c r="C128" s="404">
        <v>0.64200000000000002</v>
      </c>
      <c r="D128" s="404">
        <v>0.64</v>
      </c>
      <c r="E128" s="378">
        <f t="shared" ref="E128:E146" si="5">+(D128-C128)*100</f>
        <v>-0.20000000000000018</v>
      </c>
      <c r="F128" s="443"/>
    </row>
    <row r="129" spans="1:6" ht="20.100000000000001" customHeight="1" x14ac:dyDescent="0.2">
      <c r="A129" s="128" t="s">
        <v>8</v>
      </c>
      <c r="B129" s="389" t="s">
        <v>120</v>
      </c>
      <c r="C129" s="404">
        <v>0.59899999999999998</v>
      </c>
      <c r="D129" s="404">
        <v>0.52</v>
      </c>
      <c r="E129" s="378">
        <f t="shared" si="5"/>
        <v>-7.8999999999999959</v>
      </c>
      <c r="F129" s="443"/>
    </row>
    <row r="130" spans="1:6" ht="20.100000000000001" customHeight="1" x14ac:dyDescent="0.2">
      <c r="A130" s="128" t="s">
        <v>9</v>
      </c>
      <c r="B130" s="389" t="s">
        <v>162</v>
      </c>
      <c r="C130" s="404">
        <v>0.58099999999999996</v>
      </c>
      <c r="D130" s="404">
        <v>0.62</v>
      </c>
      <c r="E130" s="378">
        <f t="shared" si="5"/>
        <v>3.9000000000000035</v>
      </c>
      <c r="F130" s="443"/>
    </row>
    <row r="131" spans="1:6" ht="20.100000000000001" customHeight="1" x14ac:dyDescent="0.2">
      <c r="A131" s="128" t="s">
        <v>11</v>
      </c>
      <c r="B131" s="389" t="s">
        <v>301</v>
      </c>
      <c r="C131" s="404">
        <v>8.5999999999999993E-2</v>
      </c>
      <c r="D131" s="404">
        <v>9.6000000000000002E-2</v>
      </c>
      <c r="E131" s="378">
        <f t="shared" si="5"/>
        <v>1.0000000000000009</v>
      </c>
      <c r="F131" s="443"/>
    </row>
    <row r="132" spans="1:6" ht="20.100000000000001" customHeight="1" x14ac:dyDescent="0.2">
      <c r="A132" s="128" t="s">
        <v>12</v>
      </c>
      <c r="B132" s="389" t="s">
        <v>121</v>
      </c>
      <c r="C132" s="404">
        <v>0.70399999999999996</v>
      </c>
      <c r="D132" s="404">
        <v>0.65300000000000002</v>
      </c>
      <c r="E132" s="378">
        <f t="shared" si="5"/>
        <v>-5.0999999999999934</v>
      </c>
      <c r="F132" s="443"/>
    </row>
    <row r="133" spans="1:6" ht="20.100000000000001" customHeight="1" x14ac:dyDescent="0.2">
      <c r="A133" s="128" t="s">
        <v>13</v>
      </c>
      <c r="B133" s="389" t="s">
        <v>142</v>
      </c>
      <c r="C133" s="404">
        <v>0.624</v>
      </c>
      <c r="D133" s="404">
        <v>0.51</v>
      </c>
      <c r="E133" s="378">
        <f t="shared" si="5"/>
        <v>-11.399999999999999</v>
      </c>
      <c r="F133" s="443"/>
    </row>
    <row r="134" spans="1:6" ht="20.100000000000001" customHeight="1" x14ac:dyDescent="0.2">
      <c r="A134" s="128" t="s">
        <v>14</v>
      </c>
      <c r="B134" s="389" t="s">
        <v>122</v>
      </c>
      <c r="C134" s="404">
        <v>7.6999999999999999E-2</v>
      </c>
      <c r="D134" s="404">
        <v>0.106</v>
      </c>
      <c r="E134" s="378">
        <f t="shared" si="5"/>
        <v>2.9</v>
      </c>
      <c r="F134" s="443"/>
    </row>
    <row r="135" spans="1:6" ht="20.100000000000001" customHeight="1" x14ac:dyDescent="0.2">
      <c r="A135" s="128" t="s">
        <v>15</v>
      </c>
      <c r="B135" s="389" t="s">
        <v>143</v>
      </c>
      <c r="C135" s="404">
        <v>0.441</v>
      </c>
      <c r="D135" s="404">
        <v>0.40200000000000002</v>
      </c>
      <c r="E135" s="378">
        <f t="shared" si="5"/>
        <v>-3.8999999999999977</v>
      </c>
      <c r="F135" s="443"/>
    </row>
    <row r="136" spans="1:6" ht="20.100000000000001" customHeight="1" x14ac:dyDescent="0.2">
      <c r="A136" s="128" t="s">
        <v>16</v>
      </c>
      <c r="B136" s="389" t="s">
        <v>123</v>
      </c>
      <c r="C136" s="404">
        <v>0.30599999999999999</v>
      </c>
      <c r="D136" s="404">
        <v>0.28899999999999998</v>
      </c>
      <c r="E136" s="378">
        <f t="shared" si="5"/>
        <v>-1.7000000000000015</v>
      </c>
      <c r="F136" s="443"/>
    </row>
    <row r="137" spans="1:6" ht="20.100000000000001" customHeight="1" x14ac:dyDescent="0.2">
      <c r="A137" s="128" t="s">
        <v>17</v>
      </c>
      <c r="B137" s="389" t="s">
        <v>163</v>
      </c>
      <c r="C137" s="404">
        <v>0.63300000000000001</v>
      </c>
      <c r="D137" s="404">
        <v>0.623</v>
      </c>
      <c r="E137" s="378">
        <f t="shared" si="5"/>
        <v>-1.0000000000000009</v>
      </c>
      <c r="F137" s="443"/>
    </row>
    <row r="138" spans="1:6" ht="19.5" customHeight="1" x14ac:dyDescent="0.2">
      <c r="A138" s="128" t="s">
        <v>18</v>
      </c>
      <c r="B138" s="389" t="s">
        <v>124</v>
      </c>
      <c r="C138" s="404">
        <v>0.57999999999999996</v>
      </c>
      <c r="D138" s="404">
        <v>0.67900000000000005</v>
      </c>
      <c r="E138" s="378">
        <f t="shared" si="5"/>
        <v>9.9000000000000092</v>
      </c>
      <c r="F138" s="443"/>
    </row>
    <row r="139" spans="1:6" ht="20.100000000000001" customHeight="1" x14ac:dyDescent="0.2">
      <c r="A139" s="128" t="s">
        <v>19</v>
      </c>
      <c r="B139" s="389" t="s">
        <v>125</v>
      </c>
      <c r="C139" s="404">
        <v>0.126</v>
      </c>
      <c r="D139" s="404">
        <v>0.157</v>
      </c>
      <c r="E139" s="378">
        <f t="shared" si="5"/>
        <v>3.1</v>
      </c>
      <c r="F139" s="443"/>
    </row>
    <row r="140" spans="1:6" ht="20.100000000000001" customHeight="1" x14ac:dyDescent="0.2">
      <c r="A140" s="128" t="s">
        <v>20</v>
      </c>
      <c r="B140" s="389" t="s">
        <v>164</v>
      </c>
      <c r="C140" s="404">
        <v>0.97499999999999998</v>
      </c>
      <c r="D140" s="404">
        <v>0.79600000000000004</v>
      </c>
      <c r="E140" s="378">
        <f t="shared" si="5"/>
        <v>-17.899999999999995</v>
      </c>
      <c r="F140" s="443"/>
    </row>
    <row r="141" spans="1:6" ht="20.100000000000001" customHeight="1" x14ac:dyDescent="0.2">
      <c r="A141" s="128" t="s">
        <v>21</v>
      </c>
      <c r="B141" s="389" t="s">
        <v>126</v>
      </c>
      <c r="C141" s="404">
        <v>0.66700000000000004</v>
      </c>
      <c r="D141" s="404">
        <v>0.61</v>
      </c>
      <c r="E141" s="378">
        <f t="shared" si="5"/>
        <v>-5.7000000000000046</v>
      </c>
      <c r="F141" s="443"/>
    </row>
    <row r="142" spans="1:6" ht="20.100000000000001" customHeight="1" x14ac:dyDescent="0.2">
      <c r="A142" s="128" t="s">
        <v>22</v>
      </c>
      <c r="B142" s="389" t="s">
        <v>165</v>
      </c>
      <c r="C142" s="404">
        <v>0.50600000000000001</v>
      </c>
      <c r="D142" s="404">
        <v>0.51500000000000001</v>
      </c>
      <c r="E142" s="378">
        <f t="shared" si="5"/>
        <v>0.9000000000000008</v>
      </c>
      <c r="F142" s="443"/>
    </row>
    <row r="143" spans="1:6" ht="20.100000000000001" customHeight="1" x14ac:dyDescent="0.2">
      <c r="A143" s="128" t="s">
        <v>23</v>
      </c>
      <c r="B143" s="389" t="s">
        <v>127</v>
      </c>
      <c r="C143" s="404">
        <v>0.66100000000000003</v>
      </c>
      <c r="D143" s="404">
        <v>0.61199999999999999</v>
      </c>
      <c r="E143" s="378">
        <f t="shared" si="5"/>
        <v>-4.9000000000000039</v>
      </c>
      <c r="F143" s="443"/>
    </row>
    <row r="144" spans="1:6" ht="20.100000000000001" customHeight="1" x14ac:dyDescent="0.2">
      <c r="A144" s="128" t="s">
        <v>24</v>
      </c>
      <c r="B144" s="389" t="s">
        <v>128</v>
      </c>
      <c r="C144" s="404">
        <v>0.70399999999999996</v>
      </c>
      <c r="D144" s="404">
        <v>0.628</v>
      </c>
      <c r="E144" s="378">
        <f t="shared" si="5"/>
        <v>-7.5999999999999961</v>
      </c>
      <c r="F144" s="443"/>
    </row>
    <row r="145" spans="1:6" ht="20.100000000000001" customHeight="1" x14ac:dyDescent="0.2">
      <c r="A145" s="128" t="s">
        <v>25</v>
      </c>
      <c r="B145" s="389" t="s">
        <v>129</v>
      </c>
      <c r="C145" s="404">
        <v>0.69699999999999995</v>
      </c>
      <c r="D145" s="404">
        <v>0.64200000000000002</v>
      </c>
      <c r="E145" s="378">
        <f t="shared" si="5"/>
        <v>-5.4999999999999938</v>
      </c>
      <c r="F145" s="443"/>
    </row>
    <row r="146" spans="1:6" ht="20.100000000000001" customHeight="1" x14ac:dyDescent="0.2">
      <c r="A146" s="128" t="s">
        <v>26</v>
      </c>
      <c r="B146" s="389" t="s">
        <v>199</v>
      </c>
      <c r="C146" s="404">
        <v>0.17799999999999999</v>
      </c>
      <c r="D146" s="404">
        <v>3.1E-2</v>
      </c>
      <c r="E146" s="378">
        <f t="shared" si="5"/>
        <v>-14.7</v>
      </c>
      <c r="F146" s="443"/>
    </row>
    <row r="147" spans="1:6" ht="20.100000000000001" customHeight="1" x14ac:dyDescent="0.2">
      <c r="A147" s="128" t="s">
        <v>27</v>
      </c>
      <c r="B147" s="389" t="s">
        <v>210</v>
      </c>
      <c r="C147" s="378" t="s">
        <v>41</v>
      </c>
      <c r="D147" s="404">
        <v>4.8000000000000001E-2</v>
      </c>
      <c r="E147" s="378" t="s">
        <v>41</v>
      </c>
      <c r="F147" s="443"/>
    </row>
    <row r="148" spans="1:6" ht="20.100000000000001" customHeight="1" x14ac:dyDescent="0.2">
      <c r="A148" s="128" t="s">
        <v>28</v>
      </c>
      <c r="B148" s="389" t="s">
        <v>130</v>
      </c>
      <c r="C148" s="404">
        <v>4.3470000000000004</v>
      </c>
      <c r="D148" s="404">
        <v>-1.327</v>
      </c>
      <c r="E148" s="378">
        <f>+(D148-C148)*100</f>
        <v>-567.40000000000009</v>
      </c>
      <c r="F148" s="443"/>
    </row>
    <row r="149" spans="1:6" ht="20.100000000000001" customHeight="1" x14ac:dyDescent="0.2">
      <c r="A149" s="128" t="s">
        <v>31</v>
      </c>
      <c r="B149" s="389" t="s">
        <v>200</v>
      </c>
      <c r="C149" s="404">
        <v>0.33</v>
      </c>
      <c r="D149" s="404">
        <v>0.17199999999999999</v>
      </c>
      <c r="E149" s="378" t="s">
        <v>41</v>
      </c>
      <c r="F149" s="443"/>
    </row>
    <row r="150" spans="1:6" ht="20.100000000000001" customHeight="1" x14ac:dyDescent="0.2">
      <c r="A150" s="128" t="s">
        <v>32</v>
      </c>
      <c r="B150" s="389" t="s">
        <v>166</v>
      </c>
      <c r="C150" s="404">
        <v>0.47699999999999998</v>
      </c>
      <c r="D150" s="404">
        <v>0.47399999999999998</v>
      </c>
      <c r="E150" s="378">
        <f>+(D150-C150)*100</f>
        <v>-0.30000000000000027</v>
      </c>
      <c r="F150" s="443"/>
    </row>
    <row r="151" spans="1:6" ht="20.100000000000001" customHeight="1" x14ac:dyDescent="0.2">
      <c r="A151" s="128" t="s">
        <v>33</v>
      </c>
      <c r="B151" s="389" t="s">
        <v>206</v>
      </c>
      <c r="C151" s="378" t="s">
        <v>41</v>
      </c>
      <c r="D151" s="404">
        <v>0.39800000000000002</v>
      </c>
      <c r="E151" s="378" t="s">
        <v>41</v>
      </c>
      <c r="F151" s="443"/>
    </row>
    <row r="152" spans="1:6" ht="20.100000000000001" customHeight="1" x14ac:dyDescent="0.2">
      <c r="A152" s="128" t="s">
        <v>34</v>
      </c>
      <c r="B152" s="389" t="s">
        <v>131</v>
      </c>
      <c r="C152" s="404">
        <v>0.752</v>
      </c>
      <c r="D152" s="404">
        <v>0.67100000000000004</v>
      </c>
      <c r="E152" s="378">
        <f t="shared" ref="E152:E162" si="6">+(D152-C152)*100</f>
        <v>-8.0999999999999961</v>
      </c>
      <c r="F152" s="443"/>
    </row>
    <row r="153" spans="1:6" ht="20.100000000000001" customHeight="1" x14ac:dyDescent="0.2">
      <c r="A153" s="128" t="s">
        <v>35</v>
      </c>
      <c r="B153" s="389" t="s">
        <v>132</v>
      </c>
      <c r="C153" s="404">
        <v>0.66700000000000004</v>
      </c>
      <c r="D153" s="404">
        <v>0.64</v>
      </c>
      <c r="E153" s="378">
        <f t="shared" si="6"/>
        <v>-2.7000000000000024</v>
      </c>
      <c r="F153" s="443"/>
    </row>
    <row r="154" spans="1:6" ht="20.100000000000001" customHeight="1" x14ac:dyDescent="0.2">
      <c r="A154" s="128" t="s">
        <v>36</v>
      </c>
      <c r="B154" s="389" t="s">
        <v>201</v>
      </c>
      <c r="C154" s="404">
        <v>0.76800000000000002</v>
      </c>
      <c r="D154" s="404">
        <v>0.55800000000000005</v>
      </c>
      <c r="E154" s="378">
        <f t="shared" si="6"/>
        <v>-20.999999999999996</v>
      </c>
      <c r="F154" s="443"/>
    </row>
    <row r="155" spans="1:6" ht="20.100000000000001" customHeight="1" x14ac:dyDescent="0.2">
      <c r="A155" s="128" t="s">
        <v>37</v>
      </c>
      <c r="B155" s="389" t="s">
        <v>212</v>
      </c>
      <c r="C155" s="404">
        <v>0.13900000000000001</v>
      </c>
      <c r="D155" s="404">
        <v>0.14099999999999999</v>
      </c>
      <c r="E155" s="378">
        <f t="shared" si="6"/>
        <v>0.1999999999999974</v>
      </c>
      <c r="F155" s="443"/>
    </row>
    <row r="156" spans="1:6" ht="20.100000000000001" customHeight="1" x14ac:dyDescent="0.2">
      <c r="A156" s="128" t="s">
        <v>38</v>
      </c>
      <c r="B156" s="389" t="s">
        <v>133</v>
      </c>
      <c r="C156" s="404">
        <v>0.54400000000000004</v>
      </c>
      <c r="D156" s="404">
        <v>0.58599999999999997</v>
      </c>
      <c r="E156" s="378">
        <f t="shared" ref="E156" si="7">+(D156-C156)*100</f>
        <v>4.1999999999999922</v>
      </c>
      <c r="F156" s="443"/>
    </row>
    <row r="157" spans="1:6" ht="20.100000000000001" customHeight="1" x14ac:dyDescent="0.2">
      <c r="A157" s="128" t="s">
        <v>39</v>
      </c>
      <c r="B157" s="389" t="s">
        <v>144</v>
      </c>
      <c r="C157" s="404">
        <v>0.70799999999999996</v>
      </c>
      <c r="D157" s="404">
        <v>0.72799999999999998</v>
      </c>
      <c r="E157" s="378">
        <f t="shared" si="6"/>
        <v>2.0000000000000018</v>
      </c>
      <c r="F157" s="443"/>
    </row>
    <row r="158" spans="1:6" ht="20.100000000000001" customHeight="1" x14ac:dyDescent="0.2">
      <c r="A158" s="128" t="s">
        <v>40</v>
      </c>
      <c r="B158" s="389" t="s">
        <v>145</v>
      </c>
      <c r="C158" s="404">
        <v>0.58299999999999996</v>
      </c>
      <c r="D158" s="404">
        <v>0.76900000000000002</v>
      </c>
      <c r="E158" s="378">
        <f t="shared" si="6"/>
        <v>18.600000000000005</v>
      </c>
      <c r="F158" s="443"/>
    </row>
    <row r="159" spans="1:6" ht="20.100000000000001" customHeight="1" x14ac:dyDescent="0.2">
      <c r="A159" s="128" t="s">
        <v>202</v>
      </c>
      <c r="B159" s="389" t="s">
        <v>134</v>
      </c>
      <c r="C159" s="404">
        <v>0.72499999999999998</v>
      </c>
      <c r="D159" s="404">
        <v>0.64300000000000002</v>
      </c>
      <c r="E159" s="378">
        <f t="shared" si="6"/>
        <v>-8.1999999999999957</v>
      </c>
      <c r="F159" s="443"/>
    </row>
    <row r="160" spans="1:6" ht="20.100000000000001" customHeight="1" x14ac:dyDescent="0.2">
      <c r="A160" s="128" t="s">
        <v>203</v>
      </c>
      <c r="B160" s="389" t="s">
        <v>135</v>
      </c>
      <c r="C160" s="404">
        <v>0.628</v>
      </c>
      <c r="D160" s="404">
        <v>0.64</v>
      </c>
      <c r="E160" s="378">
        <f t="shared" si="6"/>
        <v>1.2000000000000011</v>
      </c>
      <c r="F160" s="443"/>
    </row>
    <row r="161" spans="1:6" ht="20.100000000000001" customHeight="1" thickBot="1" x14ac:dyDescent="0.25">
      <c r="A161" s="128" t="s">
        <v>205</v>
      </c>
      <c r="B161" s="389" t="s">
        <v>136</v>
      </c>
      <c r="C161" s="404">
        <v>0.746</v>
      </c>
      <c r="D161" s="404">
        <v>0.747</v>
      </c>
      <c r="E161" s="378">
        <f t="shared" si="6"/>
        <v>0.10000000000000009</v>
      </c>
      <c r="F161" s="443"/>
    </row>
    <row r="162" spans="1:6" ht="20.100000000000001" customHeight="1" thickBot="1" x14ac:dyDescent="0.25">
      <c r="A162" s="63"/>
      <c r="B162" s="62" t="s">
        <v>2</v>
      </c>
      <c r="C162" s="402">
        <v>0.64300000000000002</v>
      </c>
      <c r="D162" s="402">
        <v>0.622</v>
      </c>
      <c r="E162" s="387">
        <f t="shared" si="6"/>
        <v>-2.1000000000000019</v>
      </c>
      <c r="F162" s="443"/>
    </row>
    <row r="163" spans="1:6" ht="20.100000000000001" customHeight="1" x14ac:dyDescent="0.2"/>
    <row r="164" spans="1:6" ht="20.100000000000001" customHeight="1" x14ac:dyDescent="0.2"/>
    <row r="165" spans="1:6" ht="20.100000000000001" customHeight="1" x14ac:dyDescent="0.2"/>
    <row r="166" spans="1:6" ht="20.100000000000001" customHeight="1" x14ac:dyDescent="0.2"/>
    <row r="167" spans="1:6" ht="20.100000000000001" customHeight="1" x14ac:dyDescent="0.2"/>
    <row r="168" spans="1:6" ht="20.100000000000001" customHeight="1" x14ac:dyDescent="0.2"/>
    <row r="169" spans="1:6" ht="20.100000000000001" customHeight="1" x14ac:dyDescent="0.2"/>
    <row r="170" spans="1:6" ht="20.100000000000001" customHeight="1" x14ac:dyDescent="0.2"/>
    <row r="171" spans="1:6" ht="20.100000000000001" customHeight="1" x14ac:dyDescent="0.2"/>
    <row r="172" spans="1:6" ht="20.100000000000001" customHeight="1" x14ac:dyDescent="0.2"/>
    <row r="173" spans="1:6" ht="20.100000000000001" customHeight="1" x14ac:dyDescent="0.2"/>
    <row r="174" spans="1:6" ht="20.100000000000001" customHeight="1" x14ac:dyDescent="0.2"/>
    <row r="175" spans="1:6" ht="20.100000000000001" customHeight="1" x14ac:dyDescent="0.2"/>
    <row r="176" spans="1:6" ht="20.100000000000001" customHeight="1" x14ac:dyDescent="0.2"/>
    <row r="177" ht="20.100000000000001" customHeight="1" x14ac:dyDescent="0.2"/>
    <row r="178" ht="20.100000000000001" customHeight="1" x14ac:dyDescent="0.2"/>
    <row r="179" ht="20.100000000000001" customHeight="1" x14ac:dyDescent="0.2"/>
    <row r="180" ht="20.100000000000001" customHeight="1" x14ac:dyDescent="0.2"/>
    <row r="181" ht="20.100000000000001" customHeight="1" x14ac:dyDescent="0.2"/>
    <row r="182" ht="20.100000000000001" customHeight="1" x14ac:dyDescent="0.2"/>
    <row r="183" ht="20.100000000000001" customHeight="1" x14ac:dyDescent="0.2"/>
    <row r="184" ht="20.100000000000001" customHeight="1" x14ac:dyDescent="0.2"/>
    <row r="185" ht="20.100000000000001" customHeight="1" x14ac:dyDescent="0.2"/>
    <row r="186" ht="20.100000000000001" customHeight="1" x14ac:dyDescent="0.2"/>
    <row r="187" ht="20.100000000000001" customHeight="1" x14ac:dyDescent="0.2"/>
    <row r="188" ht="20.100000000000001" customHeight="1" x14ac:dyDescent="0.2"/>
    <row r="189" ht="20.100000000000001" customHeight="1" x14ac:dyDescent="0.2"/>
    <row r="190" ht="20.100000000000001" customHeight="1" x14ac:dyDescent="0.2"/>
    <row r="191" ht="20.100000000000001" customHeight="1" x14ac:dyDescent="0.2"/>
    <row r="192" ht="20.100000000000001" customHeight="1" x14ac:dyDescent="0.2"/>
    <row r="193" ht="20.100000000000001" customHeight="1" x14ac:dyDescent="0.2"/>
    <row r="194" ht="20.100000000000001" customHeight="1" x14ac:dyDescent="0.2"/>
    <row r="195" ht="20.100000000000001" customHeight="1" x14ac:dyDescent="0.2"/>
    <row r="196" ht="20.100000000000001" customHeight="1" x14ac:dyDescent="0.2"/>
    <row r="197" ht="20.100000000000001" customHeight="1" x14ac:dyDescent="0.2"/>
    <row r="198" ht="20.100000000000001" customHeight="1" x14ac:dyDescent="0.2"/>
    <row r="199" ht="20.100000000000001" customHeight="1" x14ac:dyDescent="0.2"/>
    <row r="200" ht="20.100000000000001" customHeight="1" x14ac:dyDescent="0.2"/>
    <row r="201" ht="20.100000000000001" customHeight="1" x14ac:dyDescent="0.2"/>
    <row r="202" ht="20.100000000000001" customHeight="1" x14ac:dyDescent="0.2"/>
    <row r="203" ht="20.100000000000001" customHeight="1" x14ac:dyDescent="0.2"/>
    <row r="204" ht="20.100000000000001" customHeight="1" x14ac:dyDescent="0.2"/>
    <row r="205" ht="20.100000000000001" customHeight="1" x14ac:dyDescent="0.2"/>
    <row r="206" ht="20.100000000000001" customHeight="1" x14ac:dyDescent="0.2"/>
    <row r="207" ht="20.100000000000001" customHeight="1" x14ac:dyDescent="0.2"/>
    <row r="208" ht="20.100000000000001" customHeight="1" x14ac:dyDescent="0.2"/>
    <row r="209" ht="20.100000000000001" customHeight="1" x14ac:dyDescent="0.2"/>
    <row r="210" ht="20.100000000000001" customHeight="1" x14ac:dyDescent="0.2"/>
    <row r="211" ht="20.100000000000001" customHeight="1" x14ac:dyDescent="0.2"/>
    <row r="212" ht="20.100000000000001" customHeight="1" x14ac:dyDescent="0.2"/>
    <row r="213" ht="20.100000000000001" customHeight="1" x14ac:dyDescent="0.2"/>
    <row r="214" ht="20.100000000000001" customHeight="1" x14ac:dyDescent="0.2"/>
    <row r="215" ht="20.100000000000001" customHeight="1" x14ac:dyDescent="0.2"/>
    <row r="216" ht="20.100000000000001" customHeight="1" x14ac:dyDescent="0.2"/>
    <row r="217" ht="20.100000000000001" customHeight="1" x14ac:dyDescent="0.2"/>
    <row r="218" ht="20.100000000000001" customHeight="1" x14ac:dyDescent="0.2"/>
    <row r="219" ht="20.100000000000001" customHeight="1" x14ac:dyDescent="0.2"/>
    <row r="220" ht="20.100000000000001" customHeight="1" x14ac:dyDescent="0.2"/>
    <row r="221" ht="20.100000000000001" customHeight="1" x14ac:dyDescent="0.2"/>
    <row r="222" ht="20.100000000000001" customHeight="1" x14ac:dyDescent="0.2"/>
    <row r="223" ht="20.100000000000001" customHeight="1" x14ac:dyDescent="0.2"/>
    <row r="224" ht="20.100000000000001" customHeight="1" x14ac:dyDescent="0.2"/>
    <row r="225" ht="20.100000000000001" customHeight="1" x14ac:dyDescent="0.2"/>
    <row r="226" ht="20.100000000000001" customHeight="1" x14ac:dyDescent="0.2"/>
    <row r="227" ht="20.100000000000001" customHeight="1" x14ac:dyDescent="0.2"/>
    <row r="228" ht="20.100000000000001" customHeight="1" x14ac:dyDescent="0.2"/>
    <row r="229" ht="20.100000000000001" customHeight="1" x14ac:dyDescent="0.2"/>
    <row r="230" ht="20.100000000000001" customHeight="1" x14ac:dyDescent="0.2"/>
    <row r="231" ht="20.100000000000001" customHeight="1" x14ac:dyDescent="0.2"/>
    <row r="232" ht="20.100000000000001" customHeight="1" x14ac:dyDescent="0.2"/>
    <row r="233" ht="20.100000000000001" customHeight="1" x14ac:dyDescent="0.2"/>
    <row r="234" ht="20.100000000000001" customHeight="1" x14ac:dyDescent="0.2"/>
    <row r="235" ht="20.100000000000001" customHeight="1" x14ac:dyDescent="0.2"/>
    <row r="236" ht="20.100000000000001" customHeight="1" x14ac:dyDescent="0.2"/>
    <row r="237" ht="20.100000000000001" customHeight="1" x14ac:dyDescent="0.2"/>
    <row r="238" ht="20.100000000000001" customHeight="1" x14ac:dyDescent="0.2"/>
    <row r="239" ht="20.100000000000001" customHeight="1" x14ac:dyDescent="0.2"/>
    <row r="240" ht="20.100000000000001" customHeight="1" x14ac:dyDescent="0.2"/>
    <row r="241" ht="20.100000000000001" customHeight="1" x14ac:dyDescent="0.2"/>
    <row r="242" ht="20.100000000000001" customHeight="1" x14ac:dyDescent="0.2"/>
    <row r="243" ht="20.100000000000001" customHeight="1" x14ac:dyDescent="0.2"/>
    <row r="244" ht="20.100000000000001" customHeight="1" x14ac:dyDescent="0.2"/>
    <row r="245" ht="20.100000000000001" customHeight="1" x14ac:dyDescent="0.2"/>
    <row r="246" ht="20.100000000000001" customHeight="1" x14ac:dyDescent="0.2"/>
    <row r="247" ht="20.100000000000001" customHeight="1" x14ac:dyDescent="0.2"/>
    <row r="248" ht="20.100000000000001" customHeight="1" x14ac:dyDescent="0.2"/>
    <row r="249" ht="20.100000000000001" customHeight="1" x14ac:dyDescent="0.2"/>
    <row r="250" ht="20.100000000000001" customHeight="1" x14ac:dyDescent="0.2"/>
    <row r="251" ht="20.100000000000001" customHeight="1" x14ac:dyDescent="0.2"/>
    <row r="252" ht="20.100000000000001" customHeight="1" x14ac:dyDescent="0.2"/>
    <row r="253" ht="20.100000000000001" customHeight="1" x14ac:dyDescent="0.2"/>
    <row r="254" ht="20.100000000000001" customHeight="1" x14ac:dyDescent="0.2"/>
    <row r="255" ht="20.100000000000001" customHeight="1" x14ac:dyDescent="0.2"/>
    <row r="256" ht="20.100000000000001" customHeight="1" x14ac:dyDescent="0.2"/>
    <row r="257" ht="20.100000000000001" customHeight="1" x14ac:dyDescent="0.2"/>
    <row r="258" ht="20.100000000000001" customHeight="1" x14ac:dyDescent="0.2"/>
    <row r="259" ht="20.100000000000001" customHeight="1" x14ac:dyDescent="0.2"/>
    <row r="260" ht="20.100000000000001" customHeight="1" x14ac:dyDescent="0.2"/>
    <row r="261" ht="20.100000000000001" customHeight="1" x14ac:dyDescent="0.2"/>
    <row r="262" ht="20.100000000000001" customHeight="1" x14ac:dyDescent="0.2"/>
    <row r="263" ht="20.100000000000001" customHeight="1" x14ac:dyDescent="0.2"/>
    <row r="264" ht="20.100000000000001" customHeight="1" x14ac:dyDescent="0.2"/>
    <row r="265" ht="20.100000000000001" customHeight="1" x14ac:dyDescent="0.2"/>
    <row r="266" ht="20.100000000000001" customHeight="1" x14ac:dyDescent="0.2"/>
    <row r="267" ht="20.100000000000001" customHeight="1" x14ac:dyDescent="0.2"/>
    <row r="268" ht="20.100000000000001" customHeight="1" x14ac:dyDescent="0.2"/>
    <row r="269" ht="20.100000000000001" customHeight="1" x14ac:dyDescent="0.2"/>
    <row r="270" ht="20.100000000000001" customHeight="1" x14ac:dyDescent="0.2"/>
    <row r="271" ht="20.100000000000001" customHeight="1" x14ac:dyDescent="0.2"/>
    <row r="272" ht="20.100000000000001" customHeight="1" x14ac:dyDescent="0.2"/>
    <row r="273" ht="20.100000000000001" customHeight="1" x14ac:dyDescent="0.2"/>
    <row r="274" ht="20.100000000000001" customHeight="1" x14ac:dyDescent="0.2"/>
    <row r="275" ht="20.100000000000001" customHeight="1" x14ac:dyDescent="0.2"/>
    <row r="276" ht="20.100000000000001" customHeight="1" x14ac:dyDescent="0.2"/>
    <row r="277" ht="20.100000000000001" customHeight="1" x14ac:dyDescent="0.2"/>
    <row r="278" ht="20.100000000000001" customHeight="1" x14ac:dyDescent="0.2"/>
    <row r="279" ht="20.100000000000001" customHeight="1" x14ac:dyDescent="0.2"/>
    <row r="280" ht="20.100000000000001" customHeight="1" x14ac:dyDescent="0.2"/>
    <row r="281" ht="20.100000000000001" customHeight="1" x14ac:dyDescent="0.2"/>
    <row r="282" ht="20.100000000000001" customHeight="1" x14ac:dyDescent="0.2"/>
    <row r="283" ht="20.100000000000001" customHeight="1" x14ac:dyDescent="0.2"/>
    <row r="284" ht="20.100000000000001" customHeight="1" x14ac:dyDescent="0.2"/>
    <row r="285" ht="20.100000000000001" customHeight="1" x14ac:dyDescent="0.2"/>
    <row r="286" ht="20.100000000000001" customHeight="1" x14ac:dyDescent="0.2"/>
    <row r="287" ht="20.100000000000001" customHeight="1" x14ac:dyDescent="0.2"/>
    <row r="288" ht="20.100000000000001" customHeight="1" x14ac:dyDescent="0.2"/>
    <row r="289" ht="20.100000000000001" customHeight="1" x14ac:dyDescent="0.2"/>
    <row r="290" ht="20.100000000000001" customHeight="1" x14ac:dyDescent="0.2"/>
    <row r="291" ht="20.100000000000001" customHeight="1" x14ac:dyDescent="0.2"/>
    <row r="292" ht="20.100000000000001" customHeight="1" x14ac:dyDescent="0.2"/>
    <row r="293" ht="20.100000000000001" customHeight="1" x14ac:dyDescent="0.2"/>
    <row r="294" ht="20.100000000000001" customHeight="1" x14ac:dyDescent="0.2"/>
    <row r="295" ht="20.100000000000001" customHeight="1" x14ac:dyDescent="0.2"/>
    <row r="296" ht="20.100000000000001" customHeight="1" x14ac:dyDescent="0.2"/>
    <row r="297" ht="20.100000000000001" customHeight="1" x14ac:dyDescent="0.2"/>
    <row r="298" ht="20.100000000000001" customHeight="1" x14ac:dyDescent="0.2"/>
    <row r="299" ht="20.100000000000001" customHeight="1" x14ac:dyDescent="0.2"/>
    <row r="300" ht="20.100000000000001" customHeight="1" x14ac:dyDescent="0.2"/>
    <row r="301" ht="20.100000000000001" customHeight="1" x14ac:dyDescent="0.2"/>
    <row r="302" ht="20.100000000000001" customHeight="1" x14ac:dyDescent="0.2"/>
    <row r="303" ht="20.100000000000001" customHeight="1" x14ac:dyDescent="0.2"/>
    <row r="304" ht="20.100000000000001" customHeight="1" x14ac:dyDescent="0.2"/>
    <row r="305" ht="20.100000000000001" customHeight="1" x14ac:dyDescent="0.2"/>
    <row r="306" ht="20.100000000000001" customHeight="1" x14ac:dyDescent="0.2"/>
    <row r="307" ht="20.100000000000001" customHeight="1" x14ac:dyDescent="0.2"/>
    <row r="308" ht="20.100000000000001" customHeight="1" x14ac:dyDescent="0.2"/>
    <row r="309" ht="20.100000000000001" customHeight="1" x14ac:dyDescent="0.2"/>
    <row r="310" ht="20.100000000000001" customHeight="1" x14ac:dyDescent="0.2"/>
    <row r="311" ht="20.100000000000001" customHeight="1" x14ac:dyDescent="0.2"/>
    <row r="312" ht="20.100000000000001" customHeight="1" x14ac:dyDescent="0.2"/>
    <row r="313" ht="20.100000000000001" customHeight="1" x14ac:dyDescent="0.2"/>
    <row r="314" ht="20.100000000000001" customHeight="1" x14ac:dyDescent="0.2"/>
    <row r="315" ht="20.100000000000001" customHeight="1" x14ac:dyDescent="0.2"/>
    <row r="316" ht="20.100000000000001" customHeight="1" x14ac:dyDescent="0.2"/>
    <row r="317" ht="20.100000000000001" customHeight="1" x14ac:dyDescent="0.2"/>
    <row r="318" ht="20.100000000000001" customHeight="1" x14ac:dyDescent="0.2"/>
    <row r="319" ht="20.100000000000001" customHeight="1" x14ac:dyDescent="0.2"/>
    <row r="320" ht="20.100000000000001" customHeight="1" x14ac:dyDescent="0.2"/>
    <row r="321" ht="20.100000000000001" customHeight="1" x14ac:dyDescent="0.2"/>
    <row r="322" ht="20.100000000000001" customHeight="1" x14ac:dyDescent="0.2"/>
    <row r="323" ht="20.100000000000001" customHeight="1" x14ac:dyDescent="0.2"/>
    <row r="324" ht="20.100000000000001" customHeight="1" x14ac:dyDescent="0.2"/>
    <row r="325" ht="20.100000000000001" customHeight="1" x14ac:dyDescent="0.2"/>
    <row r="326" ht="20.100000000000001" customHeight="1" x14ac:dyDescent="0.2"/>
    <row r="327" ht="20.100000000000001" customHeight="1" x14ac:dyDescent="0.2"/>
    <row r="328" ht="20.100000000000001" customHeight="1" x14ac:dyDescent="0.2"/>
    <row r="329" ht="20.100000000000001" customHeight="1" x14ac:dyDescent="0.2"/>
    <row r="330" ht="20.100000000000001" customHeight="1" x14ac:dyDescent="0.2"/>
    <row r="331" ht="20.100000000000001" customHeight="1" x14ac:dyDescent="0.2"/>
    <row r="332" ht="20.100000000000001" customHeight="1" x14ac:dyDescent="0.2"/>
    <row r="333" ht="20.100000000000001" customHeight="1" x14ac:dyDescent="0.2"/>
    <row r="334" ht="20.100000000000001" customHeight="1" x14ac:dyDescent="0.2"/>
    <row r="335" ht="20.100000000000001" customHeight="1" x14ac:dyDescent="0.2"/>
    <row r="336" ht="20.100000000000001" customHeight="1" x14ac:dyDescent="0.2"/>
    <row r="337" ht="20.100000000000001" customHeight="1" x14ac:dyDescent="0.2"/>
    <row r="338" ht="20.100000000000001" customHeight="1" x14ac:dyDescent="0.2"/>
    <row r="339" ht="20.100000000000001" customHeight="1" x14ac:dyDescent="0.2"/>
    <row r="340" ht="20.100000000000001" customHeight="1" x14ac:dyDescent="0.2"/>
    <row r="341" ht="20.100000000000001" customHeight="1" x14ac:dyDescent="0.2"/>
    <row r="342" ht="20.100000000000001" customHeight="1" x14ac:dyDescent="0.2"/>
    <row r="343" ht="20.100000000000001" customHeight="1" x14ac:dyDescent="0.2"/>
    <row r="344" ht="20.100000000000001" customHeight="1" x14ac:dyDescent="0.2"/>
    <row r="345" ht="20.100000000000001" customHeight="1" x14ac:dyDescent="0.2"/>
    <row r="346" ht="20.100000000000001" customHeight="1" x14ac:dyDescent="0.2"/>
    <row r="347" ht="20.100000000000001" customHeight="1" x14ac:dyDescent="0.2"/>
    <row r="348" ht="20.100000000000001" customHeight="1" x14ac:dyDescent="0.2"/>
    <row r="349" ht="20.100000000000001" customHeight="1" x14ac:dyDescent="0.2"/>
    <row r="350" ht="20.100000000000001" customHeight="1" x14ac:dyDescent="0.2"/>
    <row r="351" ht="20.100000000000001" customHeight="1" x14ac:dyDescent="0.2"/>
    <row r="352" ht="20.100000000000001" customHeight="1" x14ac:dyDescent="0.2"/>
    <row r="353" ht="20.100000000000001" customHeight="1" x14ac:dyDescent="0.2"/>
    <row r="354" ht="20.100000000000001" customHeight="1" x14ac:dyDescent="0.2"/>
    <row r="355" ht="20.100000000000001" customHeight="1" x14ac:dyDescent="0.2"/>
    <row r="356" ht="20.100000000000001" customHeight="1" x14ac:dyDescent="0.2"/>
    <row r="357" ht="20.100000000000001" customHeight="1" x14ac:dyDescent="0.2"/>
    <row r="358" ht="20.100000000000001" customHeight="1" x14ac:dyDescent="0.2"/>
    <row r="359" ht="20.100000000000001" customHeight="1" x14ac:dyDescent="0.2"/>
    <row r="360" ht="20.100000000000001" customHeight="1" x14ac:dyDescent="0.2"/>
    <row r="361" ht="20.100000000000001" customHeight="1" x14ac:dyDescent="0.2"/>
    <row r="362" ht="20.100000000000001" customHeight="1" x14ac:dyDescent="0.2"/>
    <row r="363" ht="20.100000000000001" customHeight="1" x14ac:dyDescent="0.2"/>
    <row r="364" ht="20.100000000000001" customHeight="1" x14ac:dyDescent="0.2"/>
    <row r="365" ht="20.100000000000001" customHeight="1" x14ac:dyDescent="0.2"/>
    <row r="366" ht="20.100000000000001" customHeight="1" x14ac:dyDescent="0.2"/>
    <row r="367" ht="20.100000000000001" customHeight="1" x14ac:dyDescent="0.2"/>
    <row r="368" ht="20.100000000000001" customHeight="1" x14ac:dyDescent="0.2"/>
    <row r="369" ht="20.100000000000001" customHeight="1" x14ac:dyDescent="0.2"/>
    <row r="370" ht="20.100000000000001" customHeight="1" x14ac:dyDescent="0.2"/>
    <row r="371" ht="20.100000000000001" customHeight="1" x14ac:dyDescent="0.2"/>
    <row r="372" ht="20.100000000000001" customHeight="1" x14ac:dyDescent="0.2"/>
    <row r="373" ht="20.100000000000001" customHeight="1" x14ac:dyDescent="0.2"/>
    <row r="374" ht="20.100000000000001" customHeight="1" x14ac:dyDescent="0.2"/>
    <row r="375" ht="20.100000000000001" customHeight="1" x14ac:dyDescent="0.2"/>
    <row r="376" ht="20.100000000000001" customHeight="1" x14ac:dyDescent="0.2"/>
    <row r="377" ht="20.100000000000001" customHeight="1" x14ac:dyDescent="0.2"/>
    <row r="378" ht="20.100000000000001" customHeight="1" x14ac:dyDescent="0.2"/>
    <row r="379" ht="20.100000000000001" customHeight="1" x14ac:dyDescent="0.2"/>
    <row r="380" ht="20.100000000000001" customHeight="1" x14ac:dyDescent="0.2"/>
    <row r="381" ht="20.100000000000001" customHeight="1" x14ac:dyDescent="0.2"/>
    <row r="382" ht="20.100000000000001" customHeight="1" x14ac:dyDescent="0.2"/>
    <row r="383" ht="20.100000000000001" customHeight="1" x14ac:dyDescent="0.2"/>
    <row r="384" ht="20.100000000000001" customHeight="1" x14ac:dyDescent="0.2"/>
    <row r="385" ht="20.100000000000001" customHeight="1" x14ac:dyDescent="0.2"/>
    <row r="386" ht="20.100000000000001" customHeight="1" x14ac:dyDescent="0.2"/>
    <row r="387" ht="20.100000000000001" customHeight="1" x14ac:dyDescent="0.2"/>
    <row r="388" ht="20.100000000000001" customHeight="1" x14ac:dyDescent="0.2"/>
    <row r="389" ht="20.100000000000001" customHeight="1" x14ac:dyDescent="0.2"/>
    <row r="390" ht="20.100000000000001" customHeight="1" x14ac:dyDescent="0.2"/>
    <row r="391" ht="20.100000000000001" customHeight="1" x14ac:dyDescent="0.2"/>
    <row r="392" ht="20.100000000000001" customHeight="1" x14ac:dyDescent="0.2"/>
    <row r="393" ht="20.100000000000001" customHeight="1" x14ac:dyDescent="0.2"/>
    <row r="394" ht="20.100000000000001" customHeight="1" x14ac:dyDescent="0.2"/>
    <row r="395" ht="20.100000000000001" customHeight="1" x14ac:dyDescent="0.2"/>
    <row r="396" ht="20.100000000000001" customHeight="1" x14ac:dyDescent="0.2"/>
    <row r="397" ht="20.100000000000001" customHeight="1" x14ac:dyDescent="0.2"/>
    <row r="398" ht="20.100000000000001" customHeight="1" x14ac:dyDescent="0.2"/>
    <row r="399" ht="20.100000000000001" customHeight="1" x14ac:dyDescent="0.2"/>
    <row r="400" ht="20.100000000000001" customHeight="1" x14ac:dyDescent="0.2"/>
    <row r="401" ht="20.100000000000001" customHeight="1" x14ac:dyDescent="0.2"/>
    <row r="402" ht="20.100000000000001" customHeight="1" x14ac:dyDescent="0.2"/>
    <row r="403" ht="20.100000000000001" customHeight="1" x14ac:dyDescent="0.2"/>
    <row r="404" ht="20.100000000000001" customHeight="1" x14ac:dyDescent="0.2"/>
    <row r="405" ht="20.100000000000001" customHeight="1" x14ac:dyDescent="0.2"/>
    <row r="406" ht="20.100000000000001" customHeight="1" x14ac:dyDescent="0.2"/>
    <row r="407" ht="20.100000000000001" customHeight="1" x14ac:dyDescent="0.2"/>
    <row r="408" ht="20.100000000000001" customHeight="1" x14ac:dyDescent="0.2"/>
    <row r="409" ht="20.100000000000001" customHeight="1" x14ac:dyDescent="0.2"/>
    <row r="410" ht="20.100000000000001" customHeight="1" x14ac:dyDescent="0.2"/>
    <row r="411" ht="20.100000000000001" customHeight="1" x14ac:dyDescent="0.2"/>
    <row r="412" ht="20.100000000000001" customHeight="1" x14ac:dyDescent="0.2"/>
    <row r="413" ht="20.100000000000001" customHeight="1" x14ac:dyDescent="0.2"/>
    <row r="414" ht="20.100000000000001" customHeight="1" x14ac:dyDescent="0.2"/>
    <row r="415" ht="20.100000000000001" customHeight="1" x14ac:dyDescent="0.2"/>
    <row r="416" ht="20.100000000000001" customHeight="1" x14ac:dyDescent="0.2"/>
    <row r="417" ht="20.100000000000001" customHeight="1" x14ac:dyDescent="0.2"/>
    <row r="418" ht="20.100000000000001" customHeight="1" x14ac:dyDescent="0.2"/>
    <row r="419" ht="20.100000000000001" customHeight="1" x14ac:dyDescent="0.2"/>
    <row r="420" ht="20.100000000000001" customHeight="1" x14ac:dyDescent="0.2"/>
    <row r="421" ht="20.100000000000001" customHeight="1" x14ac:dyDescent="0.2"/>
    <row r="422" ht="20.100000000000001" customHeight="1" x14ac:dyDescent="0.2"/>
    <row r="423" ht="20.100000000000001" customHeight="1" x14ac:dyDescent="0.2"/>
    <row r="424" ht="20.100000000000001" customHeight="1" x14ac:dyDescent="0.2"/>
    <row r="425" ht="20.100000000000001" customHeight="1" x14ac:dyDescent="0.2"/>
    <row r="426" ht="20.100000000000001" customHeight="1" x14ac:dyDescent="0.2"/>
    <row r="427" ht="20.100000000000001" customHeight="1" x14ac:dyDescent="0.2"/>
    <row r="428" ht="20.100000000000001" customHeight="1" x14ac:dyDescent="0.2"/>
    <row r="429" ht="20.100000000000001" customHeight="1" x14ac:dyDescent="0.2"/>
    <row r="430" ht="20.100000000000001" customHeight="1" x14ac:dyDescent="0.2"/>
    <row r="431" ht="20.100000000000001" customHeight="1" x14ac:dyDescent="0.2"/>
    <row r="432" ht="20.100000000000001" customHeight="1" x14ac:dyDescent="0.2"/>
    <row r="433" ht="20.100000000000001" customHeight="1" x14ac:dyDescent="0.2"/>
    <row r="434" ht="20.100000000000001" customHeight="1" x14ac:dyDescent="0.2"/>
    <row r="435" ht="20.100000000000001" customHeight="1" x14ac:dyDescent="0.2"/>
    <row r="436" ht="20.100000000000001" customHeight="1" x14ac:dyDescent="0.2"/>
    <row r="437" ht="20.100000000000001" customHeight="1" x14ac:dyDescent="0.2"/>
    <row r="438" ht="20.100000000000001" customHeight="1" x14ac:dyDescent="0.2"/>
    <row r="439" ht="20.100000000000001" customHeight="1" x14ac:dyDescent="0.2"/>
    <row r="440" ht="20.100000000000001" customHeight="1" x14ac:dyDescent="0.2"/>
    <row r="441" ht="20.100000000000001" customHeight="1" x14ac:dyDescent="0.2"/>
    <row r="442" ht="20.100000000000001" customHeight="1" x14ac:dyDescent="0.2"/>
    <row r="443" ht="20.100000000000001" customHeight="1" x14ac:dyDescent="0.2"/>
    <row r="444" ht="20.100000000000001" customHeight="1" x14ac:dyDescent="0.2"/>
    <row r="445" ht="20.100000000000001" customHeight="1" x14ac:dyDescent="0.2"/>
    <row r="446" ht="20.100000000000001" customHeight="1" x14ac:dyDescent="0.2"/>
    <row r="447" ht="20.100000000000001" customHeight="1" x14ac:dyDescent="0.2"/>
    <row r="448" ht="20.100000000000001" customHeight="1" x14ac:dyDescent="0.2"/>
    <row r="449" ht="20.100000000000001" customHeight="1" x14ac:dyDescent="0.2"/>
    <row r="450" ht="20.100000000000001" customHeight="1" x14ac:dyDescent="0.2"/>
    <row r="451" ht="20.100000000000001" customHeight="1" x14ac:dyDescent="0.2"/>
    <row r="452" ht="20.100000000000001" customHeight="1" x14ac:dyDescent="0.2"/>
    <row r="453" ht="20.100000000000001" customHeight="1" x14ac:dyDescent="0.2"/>
    <row r="454" ht="20.100000000000001" customHeight="1" x14ac:dyDescent="0.2"/>
    <row r="455" ht="20.100000000000001" customHeight="1" x14ac:dyDescent="0.2"/>
    <row r="456" ht="20.100000000000001" customHeight="1" x14ac:dyDescent="0.2"/>
    <row r="457" ht="20.100000000000001" customHeight="1" x14ac:dyDescent="0.2"/>
    <row r="458" ht="20.100000000000001" customHeight="1" x14ac:dyDescent="0.2"/>
    <row r="459" ht="20.100000000000001" customHeight="1" x14ac:dyDescent="0.2"/>
    <row r="460" ht="20.100000000000001" customHeight="1" x14ac:dyDescent="0.2"/>
    <row r="461" ht="20.100000000000001" customHeight="1" x14ac:dyDescent="0.2"/>
    <row r="462" ht="20.100000000000001" customHeight="1" x14ac:dyDescent="0.2"/>
    <row r="463" ht="20.100000000000001" customHeight="1" x14ac:dyDescent="0.2"/>
    <row r="464" ht="20.100000000000001" customHeight="1" x14ac:dyDescent="0.2"/>
    <row r="465" ht="20.100000000000001" customHeight="1" x14ac:dyDescent="0.2"/>
    <row r="466" ht="20.100000000000001" customHeight="1" x14ac:dyDescent="0.2"/>
    <row r="467" ht="20.100000000000001" customHeight="1" x14ac:dyDescent="0.2"/>
    <row r="468" ht="20.100000000000001" customHeight="1" x14ac:dyDescent="0.2"/>
    <row r="469" ht="20.100000000000001" customHeight="1" x14ac:dyDescent="0.2"/>
    <row r="470" ht="20.100000000000001" customHeight="1" x14ac:dyDescent="0.2"/>
    <row r="471" ht="20.100000000000001" customHeight="1" x14ac:dyDescent="0.2"/>
    <row r="472" ht="20.100000000000001" customHeight="1" x14ac:dyDescent="0.2"/>
    <row r="473" ht="20.100000000000001" customHeight="1" x14ac:dyDescent="0.2"/>
    <row r="474" ht="20.100000000000001" customHeight="1" x14ac:dyDescent="0.2"/>
    <row r="475" ht="20.100000000000001" customHeight="1" x14ac:dyDescent="0.2"/>
    <row r="476" ht="20.100000000000001" customHeight="1" x14ac:dyDescent="0.2"/>
    <row r="477" ht="20.100000000000001" customHeight="1" x14ac:dyDescent="0.2"/>
    <row r="478" ht="20.100000000000001" customHeight="1" x14ac:dyDescent="0.2"/>
    <row r="479" ht="20.100000000000001" customHeight="1" x14ac:dyDescent="0.2"/>
    <row r="480" ht="20.100000000000001" customHeight="1" x14ac:dyDescent="0.2"/>
    <row r="481" ht="20.100000000000001" customHeight="1" x14ac:dyDescent="0.2"/>
    <row r="482" ht="20.100000000000001" customHeight="1" x14ac:dyDescent="0.2"/>
    <row r="483" ht="20.100000000000001" customHeight="1" x14ac:dyDescent="0.2"/>
    <row r="484" ht="20.100000000000001" customHeight="1" x14ac:dyDescent="0.2"/>
    <row r="485" ht="20.100000000000001" customHeight="1" x14ac:dyDescent="0.2"/>
    <row r="486" ht="20.100000000000001" customHeight="1" x14ac:dyDescent="0.2"/>
    <row r="487" ht="20.100000000000001" customHeight="1" x14ac:dyDescent="0.2"/>
    <row r="488" ht="20.100000000000001" customHeight="1" x14ac:dyDescent="0.2"/>
    <row r="489" ht="20.100000000000001" customHeight="1" x14ac:dyDescent="0.2"/>
    <row r="490" ht="20.100000000000001" customHeight="1" x14ac:dyDescent="0.2"/>
    <row r="491" ht="20.100000000000001" customHeight="1" x14ac:dyDescent="0.2"/>
    <row r="492" ht="20.100000000000001" customHeight="1" x14ac:dyDescent="0.2"/>
    <row r="493" ht="20.100000000000001" customHeight="1" x14ac:dyDescent="0.2"/>
    <row r="494" ht="20.100000000000001" customHeight="1" x14ac:dyDescent="0.2"/>
    <row r="495" ht="20.100000000000001" customHeight="1" x14ac:dyDescent="0.2"/>
    <row r="496" ht="20.100000000000001" customHeight="1" x14ac:dyDescent="0.2"/>
    <row r="497" ht="20.100000000000001" customHeight="1" x14ac:dyDescent="0.2"/>
    <row r="498" ht="20.100000000000001" customHeight="1" x14ac:dyDescent="0.2"/>
    <row r="499" ht="20.100000000000001" customHeight="1" x14ac:dyDescent="0.2"/>
    <row r="500" ht="20.100000000000001" customHeight="1" x14ac:dyDescent="0.2"/>
    <row r="501" ht="20.100000000000001" customHeight="1" x14ac:dyDescent="0.2"/>
    <row r="502" ht="20.100000000000001" customHeight="1" x14ac:dyDescent="0.2"/>
    <row r="503" ht="20.100000000000001" customHeight="1" x14ac:dyDescent="0.2"/>
    <row r="504" ht="20.100000000000001" customHeight="1" x14ac:dyDescent="0.2"/>
    <row r="505" ht="20.100000000000001" customHeight="1" x14ac:dyDescent="0.2"/>
    <row r="506" ht="20.100000000000001" customHeight="1" x14ac:dyDescent="0.2"/>
    <row r="507" ht="20.100000000000001" customHeight="1" x14ac:dyDescent="0.2"/>
    <row r="508" ht="20.100000000000001" customHeight="1" x14ac:dyDescent="0.2"/>
    <row r="509" ht="20.100000000000001" customHeight="1" x14ac:dyDescent="0.2"/>
    <row r="510" ht="20.100000000000001" customHeight="1" x14ac:dyDescent="0.2"/>
    <row r="511" ht="20.100000000000001" customHeight="1" x14ac:dyDescent="0.2"/>
    <row r="512" ht="20.100000000000001" customHeight="1" x14ac:dyDescent="0.2"/>
    <row r="513" ht="20.100000000000001" customHeight="1" x14ac:dyDescent="0.2"/>
    <row r="514" ht="20.100000000000001" customHeight="1" x14ac:dyDescent="0.2"/>
    <row r="515" ht="20.100000000000001" customHeight="1" x14ac:dyDescent="0.2"/>
    <row r="516" ht="20.100000000000001" customHeight="1" x14ac:dyDescent="0.2"/>
    <row r="517" ht="20.100000000000001" customHeight="1" x14ac:dyDescent="0.2"/>
    <row r="518" ht="20.100000000000001" customHeight="1" x14ac:dyDescent="0.2"/>
    <row r="519" ht="20.100000000000001" customHeight="1" x14ac:dyDescent="0.2"/>
    <row r="520" ht="20.100000000000001" customHeight="1" x14ac:dyDescent="0.2"/>
    <row r="521" ht="20.100000000000001" customHeight="1" x14ac:dyDescent="0.2"/>
    <row r="522" ht="20.100000000000001" customHeight="1" x14ac:dyDescent="0.2"/>
    <row r="523" ht="20.100000000000001" customHeight="1" x14ac:dyDescent="0.2"/>
    <row r="524" ht="20.100000000000001" customHeight="1" x14ac:dyDescent="0.2"/>
    <row r="525" ht="20.100000000000001" customHeight="1" x14ac:dyDescent="0.2"/>
    <row r="526" ht="20.100000000000001" customHeight="1" x14ac:dyDescent="0.2"/>
    <row r="527" ht="20.100000000000001" customHeight="1" x14ac:dyDescent="0.2"/>
    <row r="528" ht="20.100000000000001" customHeight="1" x14ac:dyDescent="0.2"/>
    <row r="529" ht="20.100000000000001" customHeight="1" x14ac:dyDescent="0.2"/>
    <row r="530" ht="20.100000000000001" customHeight="1" x14ac:dyDescent="0.2"/>
    <row r="531" ht="20.100000000000001" customHeight="1" x14ac:dyDescent="0.2"/>
    <row r="532" ht="20.100000000000001" customHeight="1" x14ac:dyDescent="0.2"/>
    <row r="533" ht="20.100000000000001" customHeight="1" x14ac:dyDescent="0.2"/>
    <row r="534" ht="20.100000000000001" customHeight="1" x14ac:dyDescent="0.2"/>
    <row r="535" ht="20.100000000000001" customHeight="1" x14ac:dyDescent="0.2"/>
    <row r="536" ht="20.100000000000001" customHeight="1" x14ac:dyDescent="0.2"/>
    <row r="537" ht="20.100000000000001" customHeight="1" x14ac:dyDescent="0.2"/>
    <row r="538" ht="20.100000000000001" customHeight="1" x14ac:dyDescent="0.2"/>
    <row r="539" ht="20.100000000000001" customHeight="1" x14ac:dyDescent="0.2"/>
    <row r="540" ht="20.100000000000001" customHeight="1" x14ac:dyDescent="0.2"/>
    <row r="541" ht="20.100000000000001" customHeight="1" x14ac:dyDescent="0.2"/>
    <row r="542" ht="20.100000000000001" customHeight="1" x14ac:dyDescent="0.2"/>
    <row r="543" ht="20.100000000000001" customHeight="1" x14ac:dyDescent="0.2"/>
    <row r="544" ht="20.100000000000001" customHeight="1" x14ac:dyDescent="0.2"/>
    <row r="545" ht="20.100000000000001" customHeight="1" x14ac:dyDescent="0.2"/>
    <row r="546" ht="20.100000000000001" customHeight="1" x14ac:dyDescent="0.2"/>
    <row r="547" ht="20.100000000000001" customHeight="1" x14ac:dyDescent="0.2"/>
    <row r="548" ht="20.100000000000001" customHeight="1" x14ac:dyDescent="0.2"/>
    <row r="549" ht="20.100000000000001" customHeight="1" x14ac:dyDescent="0.2"/>
    <row r="550" ht="20.100000000000001" customHeight="1" x14ac:dyDescent="0.2"/>
    <row r="551" ht="20.100000000000001" customHeight="1" x14ac:dyDescent="0.2"/>
    <row r="552" ht="20.100000000000001" customHeight="1" x14ac:dyDescent="0.2"/>
    <row r="553" ht="20.100000000000001" customHeight="1" x14ac:dyDescent="0.2"/>
    <row r="554" ht="20.100000000000001" customHeight="1" x14ac:dyDescent="0.2"/>
    <row r="555" ht="20.100000000000001" customHeight="1" x14ac:dyDescent="0.2"/>
    <row r="556" ht="20.100000000000001" customHeight="1" x14ac:dyDescent="0.2"/>
    <row r="557" ht="20.100000000000001" customHeight="1" x14ac:dyDescent="0.2"/>
    <row r="558" ht="20.100000000000001" customHeight="1" x14ac:dyDescent="0.2"/>
    <row r="559" ht="20.100000000000001" customHeight="1" x14ac:dyDescent="0.2"/>
    <row r="560" ht="20.100000000000001" customHeight="1" x14ac:dyDescent="0.2"/>
    <row r="561" ht="20.100000000000001" customHeight="1" x14ac:dyDescent="0.2"/>
    <row r="562" ht="20.100000000000001" customHeight="1" x14ac:dyDescent="0.2"/>
    <row r="563" ht="20.100000000000001" customHeight="1" x14ac:dyDescent="0.2"/>
    <row r="564" ht="20.100000000000001" customHeight="1" x14ac:dyDescent="0.2"/>
    <row r="565" ht="20.100000000000001" customHeight="1" x14ac:dyDescent="0.2"/>
    <row r="566" ht="20.100000000000001" customHeight="1" x14ac:dyDescent="0.2"/>
    <row r="567" ht="20.100000000000001" customHeight="1" x14ac:dyDescent="0.2"/>
    <row r="568" ht="20.100000000000001" customHeight="1" x14ac:dyDescent="0.2"/>
    <row r="569" ht="20.100000000000001" customHeight="1" x14ac:dyDescent="0.2"/>
    <row r="570" ht="20.100000000000001" customHeight="1" x14ac:dyDescent="0.2"/>
    <row r="571" ht="20.100000000000001" customHeight="1" x14ac:dyDescent="0.2"/>
    <row r="572" ht="20.100000000000001" customHeight="1" x14ac:dyDescent="0.2"/>
    <row r="573" ht="20.100000000000001" customHeight="1" x14ac:dyDescent="0.2"/>
    <row r="574" ht="20.100000000000001" customHeight="1" x14ac:dyDescent="0.2"/>
    <row r="575" ht="20.100000000000001" customHeight="1" x14ac:dyDescent="0.2"/>
    <row r="576" ht="20.100000000000001" customHeight="1" x14ac:dyDescent="0.2"/>
    <row r="577" ht="20.100000000000001" customHeight="1" x14ac:dyDescent="0.2"/>
    <row r="578" ht="20.100000000000001" customHeight="1" x14ac:dyDescent="0.2"/>
    <row r="579" ht="20.100000000000001" customHeight="1" x14ac:dyDescent="0.2"/>
    <row r="580" ht="20.100000000000001" customHeight="1" x14ac:dyDescent="0.2"/>
    <row r="581" ht="20.100000000000001" customHeight="1" x14ac:dyDescent="0.2"/>
    <row r="582" ht="20.100000000000001" customHeight="1" x14ac:dyDescent="0.2"/>
    <row r="583" ht="20.100000000000001" customHeight="1" x14ac:dyDescent="0.2"/>
    <row r="584" ht="20.100000000000001" customHeight="1" x14ac:dyDescent="0.2"/>
    <row r="585" ht="20.100000000000001" customHeight="1" x14ac:dyDescent="0.2"/>
    <row r="586" ht="20.100000000000001" customHeight="1" x14ac:dyDescent="0.2"/>
    <row r="587" ht="20.100000000000001" customHeight="1" x14ac:dyDescent="0.2"/>
    <row r="588" ht="20.100000000000001" customHeight="1" x14ac:dyDescent="0.2"/>
    <row r="589" ht="20.100000000000001" customHeight="1" x14ac:dyDescent="0.2"/>
    <row r="590" ht="20.100000000000001" customHeight="1" x14ac:dyDescent="0.2"/>
    <row r="591" ht="20.100000000000001" customHeight="1" x14ac:dyDescent="0.2"/>
    <row r="592" ht="20.100000000000001" customHeight="1" x14ac:dyDescent="0.2"/>
    <row r="593" ht="20.100000000000001" customHeight="1" x14ac:dyDescent="0.2"/>
    <row r="594" ht="20.100000000000001" customHeight="1" x14ac:dyDescent="0.2"/>
    <row r="595" ht="20.100000000000001" customHeight="1" x14ac:dyDescent="0.2"/>
    <row r="596" ht="20.100000000000001" customHeight="1" x14ac:dyDescent="0.2"/>
    <row r="597" ht="20.100000000000001" customHeight="1" x14ac:dyDescent="0.2"/>
    <row r="598" ht="20.100000000000001" customHeight="1" x14ac:dyDescent="0.2"/>
    <row r="599" ht="20.100000000000001" customHeight="1" x14ac:dyDescent="0.2"/>
    <row r="600" ht="20.100000000000001" customHeight="1" x14ac:dyDescent="0.2"/>
    <row r="601" ht="20.100000000000001" customHeight="1" x14ac:dyDescent="0.2"/>
    <row r="602" ht="20.100000000000001" customHeight="1" x14ac:dyDescent="0.2"/>
    <row r="603" ht="20.100000000000001" customHeight="1" x14ac:dyDescent="0.2"/>
  </sheetData>
  <mergeCells count="11">
    <mergeCell ref="C85:E85"/>
    <mergeCell ref="A91:E91"/>
    <mergeCell ref="C93:E93"/>
    <mergeCell ref="A124:E124"/>
    <mergeCell ref="C126:E126"/>
    <mergeCell ref="A83:E83"/>
    <mergeCell ref="A1:E1"/>
    <mergeCell ref="C4:E4"/>
    <mergeCell ref="C12:E12"/>
    <mergeCell ref="A43:E43"/>
    <mergeCell ref="C45:E45"/>
  </mergeCells>
  <pageMargins left="0.74803149606299213" right="0.74803149606299213" top="0.98425196850393704" bottom="0.98425196850393704" header="0.51181102362204722" footer="0.51181102362204722"/>
  <pageSetup paperSize="9" scale="76" fitToHeight="8" orientation="portrait" horizontalDpi="300" verticalDpi="300" r:id="rId1"/>
  <headerFooter alignWithMargins="0"/>
  <rowBreaks count="3" manualBreakCount="3">
    <brk id="42" max="16383" man="1"/>
    <brk id="89" max="16383" man="1"/>
    <brk id="123" max="16383" man="1"/>
  </rowBreaks>
  <colBreaks count="1" manualBreakCount="1">
    <brk id="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B86FF-E901-4D2B-B8AC-B1FCA5C98508}">
  <dimension ref="A1:G110"/>
  <sheetViews>
    <sheetView view="pageBreakPreview" zoomScale="80" zoomScaleNormal="80" zoomScaleSheetLayoutView="80" workbookViewId="0">
      <selection sqref="A1:E1"/>
    </sheetView>
  </sheetViews>
  <sheetFormatPr defaultRowHeight="14.25" x14ac:dyDescent="0.2"/>
  <cols>
    <col min="1" max="1" width="4.85546875" style="389" customWidth="1"/>
    <col min="2" max="2" width="39.140625" style="389" customWidth="1"/>
    <col min="3" max="4" width="17.5703125" style="389" customWidth="1"/>
    <col min="5" max="5" width="16.5703125" style="389" customWidth="1"/>
    <col min="6" max="16384" width="9.140625" style="389"/>
  </cols>
  <sheetData>
    <row r="1" spans="1:7" ht="20.100000000000001" customHeight="1" x14ac:dyDescent="0.2">
      <c r="A1" s="638" t="s">
        <v>272</v>
      </c>
      <c r="B1" s="638"/>
      <c r="C1" s="638"/>
      <c r="D1" s="638"/>
      <c r="E1" s="638"/>
    </row>
    <row r="2" spans="1:7" ht="20.100000000000001" customHeight="1" x14ac:dyDescent="0.2">
      <c r="A2" s="158"/>
      <c r="B2" s="158"/>
      <c r="C2" s="158"/>
      <c r="D2" s="158"/>
      <c r="E2" s="158"/>
    </row>
    <row r="3" spans="1:7" ht="20.100000000000001" customHeight="1" thickBot="1" x14ac:dyDescent="0.25">
      <c r="A3" s="439"/>
      <c r="B3" s="439"/>
      <c r="C3" s="439"/>
      <c r="D3" s="439"/>
      <c r="E3" s="439"/>
    </row>
    <row r="4" spans="1:7" ht="20.100000000000001" customHeight="1" thickBot="1" x14ac:dyDescent="0.25">
      <c r="A4" s="455" t="s">
        <v>3</v>
      </c>
      <c r="B4" s="455" t="s">
        <v>4</v>
      </c>
      <c r="C4" s="645" t="s">
        <v>269</v>
      </c>
      <c r="D4" s="646"/>
      <c r="E4" s="647"/>
    </row>
    <row r="5" spans="1:7" ht="20.100000000000001" customHeight="1" thickBot="1" x14ac:dyDescent="0.25">
      <c r="A5" s="456"/>
      <c r="B5" s="292"/>
      <c r="C5" s="125" t="s">
        <v>198</v>
      </c>
      <c r="D5" s="125" t="s">
        <v>209</v>
      </c>
      <c r="E5" s="201" t="s">
        <v>241</v>
      </c>
    </row>
    <row r="6" spans="1:7" ht="20.100000000000001" customHeight="1" x14ac:dyDescent="0.2">
      <c r="A6" s="457" t="s">
        <v>7</v>
      </c>
      <c r="B6" s="349" t="s">
        <v>0</v>
      </c>
      <c r="C6" s="458">
        <f>+C41</f>
        <v>3.6640000000000001</v>
      </c>
      <c r="D6" s="458">
        <f>+D41</f>
        <v>3.617</v>
      </c>
      <c r="E6" s="378">
        <f>+(D6-C6)*100</f>
        <v>-4.7000000000000153</v>
      </c>
      <c r="F6" s="443"/>
      <c r="G6" s="459"/>
    </row>
    <row r="7" spans="1:7" ht="20.100000000000001" customHeight="1" thickBot="1" x14ac:dyDescent="0.25">
      <c r="A7" s="460" t="s">
        <v>8</v>
      </c>
      <c r="B7" s="352" t="s">
        <v>1</v>
      </c>
      <c r="C7" s="461">
        <f>+C81</f>
        <v>1.7250000000000001</v>
      </c>
      <c r="D7" s="461">
        <f>+D81</f>
        <v>1.611</v>
      </c>
      <c r="E7" s="378">
        <f>+(D7-C7)*100</f>
        <v>-11.400000000000009</v>
      </c>
      <c r="F7" s="443"/>
      <c r="G7" s="459"/>
    </row>
    <row r="8" spans="1:7" ht="20.100000000000001" customHeight="1" thickBot="1" x14ac:dyDescent="0.25">
      <c r="A8" s="462"/>
      <c r="B8" s="354" t="s">
        <v>2</v>
      </c>
      <c r="C8" s="463">
        <v>2.552</v>
      </c>
      <c r="D8" s="463">
        <v>2.4009999999999998</v>
      </c>
      <c r="E8" s="387">
        <f>+(D8-C8)*100</f>
        <v>-15.100000000000025</v>
      </c>
      <c r="F8" s="443"/>
      <c r="G8" s="459"/>
    </row>
    <row r="9" spans="1:7" ht="20.100000000000001" customHeight="1" x14ac:dyDescent="0.2">
      <c r="A9" s="436"/>
      <c r="G9" s="459"/>
    </row>
    <row r="10" spans="1:7" ht="20.100000000000001" customHeight="1" x14ac:dyDescent="0.2">
      <c r="A10" s="158" t="s">
        <v>271</v>
      </c>
      <c r="B10" s="158"/>
      <c r="C10" s="158"/>
      <c r="D10" s="158"/>
      <c r="E10" s="158"/>
      <c r="G10" s="459"/>
    </row>
    <row r="11" spans="1:7" ht="20.100000000000001" customHeight="1" thickBot="1" x14ac:dyDescent="0.25">
      <c r="A11" s="439"/>
      <c r="B11" s="439"/>
      <c r="C11" s="439"/>
      <c r="D11" s="439"/>
      <c r="E11" s="439"/>
      <c r="G11" s="459"/>
    </row>
    <row r="12" spans="1:7" ht="20.100000000000001" customHeight="1" thickBot="1" x14ac:dyDescent="0.25">
      <c r="A12" s="455" t="s">
        <v>3</v>
      </c>
      <c r="B12" s="455" t="s">
        <v>10</v>
      </c>
      <c r="C12" s="645" t="s">
        <v>269</v>
      </c>
      <c r="D12" s="646"/>
      <c r="E12" s="647"/>
      <c r="G12" s="459"/>
    </row>
    <row r="13" spans="1:7" ht="20.100000000000001" customHeight="1" thickBot="1" x14ac:dyDescent="0.25">
      <c r="A13" s="456"/>
      <c r="B13" s="464"/>
      <c r="C13" s="125" t="str">
        <f>+C5</f>
        <v>2016</v>
      </c>
      <c r="D13" s="125" t="str">
        <f>+D5</f>
        <v>2017</v>
      </c>
      <c r="E13" s="201" t="s">
        <v>241</v>
      </c>
      <c r="G13" s="459"/>
    </row>
    <row r="14" spans="1:7" ht="20.100000000000001" customHeight="1" x14ac:dyDescent="0.2">
      <c r="A14" s="11" t="s">
        <v>7</v>
      </c>
      <c r="B14" s="389" t="s">
        <v>107</v>
      </c>
      <c r="C14" s="398">
        <v>7.92</v>
      </c>
      <c r="D14" s="398">
        <v>7.3150000000000004</v>
      </c>
      <c r="E14" s="378">
        <f t="shared" ref="E14:E41" si="0">+(D14-C14)*100</f>
        <v>-60.499999999999957</v>
      </c>
      <c r="F14" s="443"/>
      <c r="G14" s="459"/>
    </row>
    <row r="15" spans="1:7" ht="20.100000000000001" customHeight="1" x14ac:dyDescent="0.2">
      <c r="A15" s="128" t="s">
        <v>8</v>
      </c>
      <c r="B15" s="389" t="s">
        <v>157</v>
      </c>
      <c r="C15" s="398">
        <v>4.1369999999999996</v>
      </c>
      <c r="D15" s="398">
        <v>4.0549999999999997</v>
      </c>
      <c r="E15" s="378">
        <f t="shared" si="0"/>
        <v>-8.1999999999999851</v>
      </c>
      <c r="F15" s="443"/>
      <c r="G15" s="459"/>
    </row>
    <row r="16" spans="1:7" ht="20.100000000000001" customHeight="1" x14ac:dyDescent="0.2">
      <c r="A16" s="128" t="s">
        <v>9</v>
      </c>
      <c r="B16" s="389" t="s">
        <v>193</v>
      </c>
      <c r="C16" s="398">
        <v>6.8179999999999996</v>
      </c>
      <c r="D16" s="398">
        <v>7.4050000000000002</v>
      </c>
      <c r="E16" s="378">
        <f t="shared" si="0"/>
        <v>58.70000000000006</v>
      </c>
      <c r="F16" s="443"/>
      <c r="G16" s="459"/>
    </row>
    <row r="17" spans="1:7" ht="20.100000000000001" customHeight="1" x14ac:dyDescent="0.2">
      <c r="A17" s="128" t="s">
        <v>11</v>
      </c>
      <c r="B17" s="389" t="s">
        <v>108</v>
      </c>
      <c r="C17" s="398">
        <v>3.7069999999999999</v>
      </c>
      <c r="D17" s="398">
        <v>3.9710000000000001</v>
      </c>
      <c r="E17" s="378">
        <f t="shared" si="0"/>
        <v>26.400000000000023</v>
      </c>
      <c r="F17" s="443"/>
      <c r="G17" s="459"/>
    </row>
    <row r="18" spans="1:7" ht="20.100000000000001" customHeight="1" x14ac:dyDescent="0.2">
      <c r="A18" s="128" t="s">
        <v>12</v>
      </c>
      <c r="B18" s="389" t="s">
        <v>302</v>
      </c>
      <c r="C18" s="398">
        <v>3.69</v>
      </c>
      <c r="D18" s="398">
        <v>3.6520000000000001</v>
      </c>
      <c r="E18" s="378">
        <f t="shared" si="0"/>
        <v>-3.7999999999999812</v>
      </c>
      <c r="F18" s="443"/>
      <c r="G18" s="459"/>
    </row>
    <row r="19" spans="1:7" ht="20.100000000000001" customHeight="1" x14ac:dyDescent="0.2">
      <c r="A19" s="128" t="s">
        <v>13</v>
      </c>
      <c r="B19" s="389" t="s">
        <v>109</v>
      </c>
      <c r="C19" s="398">
        <v>0.64300000000000002</v>
      </c>
      <c r="D19" s="398">
        <v>0.70099999999999996</v>
      </c>
      <c r="E19" s="378">
        <f t="shared" si="0"/>
        <v>5.7999999999999936</v>
      </c>
      <c r="F19" s="443"/>
      <c r="G19" s="459"/>
    </row>
    <row r="20" spans="1:7" ht="20.100000000000001" customHeight="1" x14ac:dyDescent="0.2">
      <c r="A20" s="128" t="s">
        <v>14</v>
      </c>
      <c r="B20" s="389" t="s">
        <v>110</v>
      </c>
      <c r="C20" s="398">
        <v>2.94</v>
      </c>
      <c r="D20" s="398">
        <v>3.0830000000000002</v>
      </c>
      <c r="E20" s="378">
        <f t="shared" si="0"/>
        <v>14.300000000000024</v>
      </c>
      <c r="F20" s="443"/>
      <c r="G20" s="459"/>
    </row>
    <row r="21" spans="1:7" ht="20.100000000000001" customHeight="1" x14ac:dyDescent="0.2">
      <c r="A21" s="128" t="s">
        <v>15</v>
      </c>
      <c r="B21" s="389" t="s">
        <v>158</v>
      </c>
      <c r="C21" s="398">
        <v>0.85199999999999998</v>
      </c>
      <c r="D21" s="398">
        <v>0.93700000000000006</v>
      </c>
      <c r="E21" s="378">
        <f t="shared" si="0"/>
        <v>8.5000000000000071</v>
      </c>
      <c r="F21" s="443"/>
      <c r="G21" s="459"/>
    </row>
    <row r="22" spans="1:7" ht="20.100000000000001" customHeight="1" x14ac:dyDescent="0.2">
      <c r="A22" s="128" t="s">
        <v>16</v>
      </c>
      <c r="B22" s="389" t="s">
        <v>139</v>
      </c>
      <c r="C22" s="398">
        <v>3.089</v>
      </c>
      <c r="D22" s="398">
        <v>5.76</v>
      </c>
      <c r="E22" s="378">
        <f t="shared" si="0"/>
        <v>267.09999999999997</v>
      </c>
      <c r="F22" s="443"/>
      <c r="G22" s="459"/>
    </row>
    <row r="23" spans="1:7" ht="20.100000000000001" customHeight="1" x14ac:dyDescent="0.2">
      <c r="A23" s="128" t="s">
        <v>17</v>
      </c>
      <c r="B23" s="389" t="s">
        <v>111</v>
      </c>
      <c r="C23" s="398">
        <v>2.16</v>
      </c>
      <c r="D23" s="398">
        <v>2.194</v>
      </c>
      <c r="E23" s="378">
        <f t="shared" si="0"/>
        <v>3.3999999999999808</v>
      </c>
      <c r="F23" s="443"/>
      <c r="G23" s="459"/>
    </row>
    <row r="24" spans="1:7" ht="20.100000000000001" customHeight="1" x14ac:dyDescent="0.2">
      <c r="A24" s="128" t="s">
        <v>18</v>
      </c>
      <c r="B24" s="389" t="s">
        <v>112</v>
      </c>
      <c r="C24" s="398">
        <v>3.915</v>
      </c>
      <c r="D24" s="398">
        <v>4.2329999999999997</v>
      </c>
      <c r="E24" s="378">
        <f t="shared" si="0"/>
        <v>31.799999999999962</v>
      </c>
      <c r="F24" s="443"/>
      <c r="G24" s="459"/>
    </row>
    <row r="25" spans="1:7" ht="20.100000000000001" customHeight="1" x14ac:dyDescent="0.2">
      <c r="A25" s="128" t="s">
        <v>19</v>
      </c>
      <c r="B25" s="389" t="s">
        <v>113</v>
      </c>
      <c r="C25" s="398">
        <v>1.1870000000000001</v>
      </c>
      <c r="D25" s="398">
        <v>1.054</v>
      </c>
      <c r="E25" s="378">
        <f t="shared" si="0"/>
        <v>-13.3</v>
      </c>
      <c r="F25" s="443"/>
      <c r="G25" s="459"/>
    </row>
    <row r="26" spans="1:7" ht="20.100000000000001" customHeight="1" x14ac:dyDescent="0.2">
      <c r="A26" s="128" t="s">
        <v>20</v>
      </c>
      <c r="B26" s="389" t="s">
        <v>64</v>
      </c>
      <c r="C26" s="398">
        <v>0.75</v>
      </c>
      <c r="D26" s="398">
        <v>0.79700000000000004</v>
      </c>
      <c r="E26" s="378">
        <f t="shared" si="0"/>
        <v>4.7000000000000046</v>
      </c>
      <c r="F26" s="443"/>
      <c r="G26" s="459"/>
    </row>
    <row r="27" spans="1:7" ht="20.100000000000001" customHeight="1" x14ac:dyDescent="0.2">
      <c r="A27" s="128" t="s">
        <v>21</v>
      </c>
      <c r="B27" s="389" t="s">
        <v>114</v>
      </c>
      <c r="C27" s="398">
        <v>4.9119999999999999</v>
      </c>
      <c r="D27" s="398">
        <v>7.0659999999999998</v>
      </c>
      <c r="E27" s="378">
        <f t="shared" si="0"/>
        <v>215.39999999999998</v>
      </c>
      <c r="F27" s="443"/>
      <c r="G27" s="459"/>
    </row>
    <row r="28" spans="1:7" ht="20.100000000000001" customHeight="1" x14ac:dyDescent="0.2">
      <c r="A28" s="128" t="s">
        <v>22</v>
      </c>
      <c r="B28" s="389" t="s">
        <v>115</v>
      </c>
      <c r="C28" s="398">
        <v>5.1440000000000001</v>
      </c>
      <c r="D28" s="398">
        <v>4.556</v>
      </c>
      <c r="E28" s="378">
        <f t="shared" si="0"/>
        <v>-58.800000000000011</v>
      </c>
      <c r="F28" s="443"/>
      <c r="G28" s="459"/>
    </row>
    <row r="29" spans="1:7" ht="20.100000000000001" customHeight="1" x14ac:dyDescent="0.2">
      <c r="A29" s="128" t="s">
        <v>23</v>
      </c>
      <c r="B29" s="389" t="s">
        <v>116</v>
      </c>
      <c r="C29" s="398">
        <v>5.202</v>
      </c>
      <c r="D29" s="398">
        <v>3.3330000000000002</v>
      </c>
      <c r="E29" s="378">
        <f t="shared" si="0"/>
        <v>-186.89999999999998</v>
      </c>
      <c r="F29" s="443"/>
      <c r="G29" s="459"/>
    </row>
    <row r="30" spans="1:7" ht="20.100000000000001" customHeight="1" x14ac:dyDescent="0.2">
      <c r="A30" s="128" t="s">
        <v>24</v>
      </c>
      <c r="B30" s="389" t="s">
        <v>194</v>
      </c>
      <c r="C30" s="398">
        <v>2.931</v>
      </c>
      <c r="D30" s="398">
        <v>5.0629999999999997</v>
      </c>
      <c r="E30" s="378">
        <f t="shared" si="0"/>
        <v>213.19999999999996</v>
      </c>
      <c r="F30" s="443"/>
      <c r="G30" s="459"/>
    </row>
    <row r="31" spans="1:7" ht="20.100000000000001" customHeight="1" x14ac:dyDescent="0.2">
      <c r="A31" s="128" t="s">
        <v>25</v>
      </c>
      <c r="B31" s="389" t="s">
        <v>195</v>
      </c>
      <c r="C31" s="398">
        <v>0.28499999999999998</v>
      </c>
      <c r="D31" s="398">
        <v>0.29699999999999999</v>
      </c>
      <c r="E31" s="378">
        <f t="shared" si="0"/>
        <v>1.2000000000000011</v>
      </c>
      <c r="F31" s="443"/>
      <c r="G31" s="459"/>
    </row>
    <row r="32" spans="1:7" ht="20.100000000000001" customHeight="1" x14ac:dyDescent="0.2">
      <c r="A32" s="128" t="s">
        <v>26</v>
      </c>
      <c r="B32" s="389" t="s">
        <v>117</v>
      </c>
      <c r="C32" s="398">
        <v>0.217</v>
      </c>
      <c r="D32" s="398">
        <v>0.21099999999999999</v>
      </c>
      <c r="E32" s="378">
        <f t="shared" si="0"/>
        <v>-0.60000000000000053</v>
      </c>
      <c r="F32" s="443"/>
      <c r="G32" s="459"/>
    </row>
    <row r="33" spans="1:7" ht="20.100000000000001" customHeight="1" x14ac:dyDescent="0.2">
      <c r="A33" s="128" t="s">
        <v>27</v>
      </c>
      <c r="B33" s="389" t="s">
        <v>196</v>
      </c>
      <c r="C33" s="398">
        <v>2.1779999999999999</v>
      </c>
      <c r="D33" s="398">
        <v>2.3570000000000002</v>
      </c>
      <c r="E33" s="378">
        <f t="shared" si="0"/>
        <v>17.900000000000027</v>
      </c>
      <c r="F33" s="443"/>
      <c r="G33" s="459"/>
    </row>
    <row r="34" spans="1:7" ht="20.100000000000001" customHeight="1" x14ac:dyDescent="0.2">
      <c r="A34" s="128" t="s">
        <v>28</v>
      </c>
      <c r="B34" s="389" t="s">
        <v>159</v>
      </c>
      <c r="C34" s="398">
        <v>2.738</v>
      </c>
      <c r="D34" s="398">
        <v>2.6440000000000001</v>
      </c>
      <c r="E34" s="378">
        <f t="shared" si="0"/>
        <v>-9.3999999999999861</v>
      </c>
      <c r="F34" s="443"/>
      <c r="G34" s="459"/>
    </row>
    <row r="35" spans="1:7" ht="20.100000000000001" customHeight="1" x14ac:dyDescent="0.2">
      <c r="A35" s="128" t="s">
        <v>31</v>
      </c>
      <c r="B35" s="389" t="s">
        <v>141</v>
      </c>
      <c r="C35" s="398">
        <v>14.339</v>
      </c>
      <c r="D35" s="398">
        <v>15.156000000000001</v>
      </c>
      <c r="E35" s="378">
        <f t="shared" si="0"/>
        <v>81.700000000000017</v>
      </c>
      <c r="F35" s="443"/>
      <c r="G35" s="459"/>
    </row>
    <row r="36" spans="1:7" ht="20.100000000000001" customHeight="1" x14ac:dyDescent="0.2">
      <c r="A36" s="128" t="s">
        <v>32</v>
      </c>
      <c r="B36" s="389" t="s">
        <v>211</v>
      </c>
      <c r="C36" s="398">
        <v>2.4119999999999999</v>
      </c>
      <c r="D36" s="398">
        <v>2.4929999999999999</v>
      </c>
      <c r="E36" s="378">
        <f t="shared" si="0"/>
        <v>8.0999999999999961</v>
      </c>
      <c r="F36" s="443"/>
      <c r="G36" s="459"/>
    </row>
    <row r="37" spans="1:7" ht="20.100000000000001" customHeight="1" x14ac:dyDescent="0.2">
      <c r="A37" s="128" t="s">
        <v>32</v>
      </c>
      <c r="B37" s="389" t="s">
        <v>160</v>
      </c>
      <c r="C37" s="398">
        <v>0.41499999999999998</v>
      </c>
      <c r="D37" s="398">
        <v>0.50800000000000001</v>
      </c>
      <c r="E37" s="378">
        <f t="shared" si="0"/>
        <v>9.3000000000000025</v>
      </c>
      <c r="F37" s="443"/>
      <c r="G37" s="459"/>
    </row>
    <row r="38" spans="1:7" ht="20.100000000000001" customHeight="1" x14ac:dyDescent="0.2">
      <c r="A38" s="128" t="s">
        <v>34</v>
      </c>
      <c r="B38" s="389" t="s">
        <v>118</v>
      </c>
      <c r="C38" s="398">
        <v>1.66</v>
      </c>
      <c r="D38" s="398">
        <v>1.097</v>
      </c>
      <c r="E38" s="378">
        <f t="shared" si="0"/>
        <v>-56.3</v>
      </c>
      <c r="F38" s="443"/>
      <c r="G38" s="459"/>
    </row>
    <row r="39" spans="1:7" ht="20.100000000000001" customHeight="1" x14ac:dyDescent="0.2">
      <c r="A39" s="128" t="s">
        <v>35</v>
      </c>
      <c r="B39" s="389" t="s">
        <v>197</v>
      </c>
      <c r="C39" s="398">
        <v>3.5219999999999998</v>
      </c>
      <c r="D39" s="398">
        <v>4.4480000000000004</v>
      </c>
      <c r="E39" s="378">
        <f t="shared" si="0"/>
        <v>92.600000000000065</v>
      </c>
      <c r="F39" s="443"/>
      <c r="G39" s="459"/>
    </row>
    <row r="40" spans="1:7" ht="20.100000000000001" customHeight="1" thickBot="1" x14ac:dyDescent="0.25">
      <c r="A40" s="128" t="s">
        <v>36</v>
      </c>
      <c r="B40" s="389" t="s">
        <v>161</v>
      </c>
      <c r="C40" s="398">
        <v>2.8460000000000001</v>
      </c>
      <c r="D40" s="398">
        <v>2.21</v>
      </c>
      <c r="E40" s="378">
        <f t="shared" si="0"/>
        <v>-63.600000000000009</v>
      </c>
      <c r="F40" s="443"/>
      <c r="G40" s="459"/>
    </row>
    <row r="41" spans="1:7" ht="20.100000000000001" customHeight="1" thickBot="1" x14ac:dyDescent="0.25">
      <c r="A41" s="93"/>
      <c r="B41" s="87" t="s">
        <v>2</v>
      </c>
      <c r="C41" s="402">
        <v>3.6640000000000001</v>
      </c>
      <c r="D41" s="402">
        <v>3.617</v>
      </c>
      <c r="E41" s="387">
        <f t="shared" si="0"/>
        <v>-4.7000000000000153</v>
      </c>
      <c r="F41" s="443"/>
      <c r="G41" s="459"/>
    </row>
    <row r="42" spans="1:7" ht="20.100000000000001" customHeight="1" x14ac:dyDescent="0.2">
      <c r="A42" s="436"/>
      <c r="E42" s="436"/>
      <c r="G42" s="459"/>
    </row>
    <row r="43" spans="1:7" ht="20.100000000000001" customHeight="1" x14ac:dyDescent="0.2">
      <c r="A43" s="158" t="s">
        <v>270</v>
      </c>
      <c r="B43" s="158"/>
      <c r="C43" s="158"/>
      <c r="D43" s="158"/>
      <c r="E43" s="158"/>
      <c r="G43" s="459"/>
    </row>
    <row r="44" spans="1:7" ht="20.100000000000001" customHeight="1" thickBot="1" x14ac:dyDescent="0.25">
      <c r="A44" s="439"/>
      <c r="B44" s="439"/>
      <c r="C44" s="439"/>
      <c r="D44" s="439"/>
      <c r="E44" s="439"/>
      <c r="G44" s="459"/>
    </row>
    <row r="45" spans="1:7" ht="20.100000000000001" customHeight="1" thickBot="1" x14ac:dyDescent="0.25">
      <c r="A45" s="455" t="s">
        <v>3</v>
      </c>
      <c r="B45" s="465" t="s">
        <v>10</v>
      </c>
      <c r="C45" s="645" t="s">
        <v>269</v>
      </c>
      <c r="D45" s="646"/>
      <c r="E45" s="647"/>
      <c r="G45" s="459"/>
    </row>
    <row r="46" spans="1:7" ht="20.100000000000001" customHeight="1" thickBot="1" x14ac:dyDescent="0.25">
      <c r="A46" s="456"/>
      <c r="B46" s="466"/>
      <c r="C46" s="125" t="str">
        <f>+C5</f>
        <v>2016</v>
      </c>
      <c r="D46" s="125" t="str">
        <f>+D5</f>
        <v>2017</v>
      </c>
      <c r="E46" s="201" t="s">
        <v>241</v>
      </c>
      <c r="G46" s="459"/>
    </row>
    <row r="47" spans="1:7" ht="18.75" customHeight="1" x14ac:dyDescent="0.2">
      <c r="A47" s="11" t="s">
        <v>7</v>
      </c>
      <c r="B47" s="389" t="s">
        <v>119</v>
      </c>
      <c r="C47" s="398">
        <v>1.3819999999999999</v>
      </c>
      <c r="D47" s="398">
        <v>1.413</v>
      </c>
      <c r="E47" s="378">
        <f t="shared" ref="E47:E65" si="1">+(D47-C47)*100</f>
        <v>3.1000000000000139</v>
      </c>
      <c r="F47" s="443"/>
      <c r="G47" s="459"/>
    </row>
    <row r="48" spans="1:7" ht="20.100000000000001" customHeight="1" x14ac:dyDescent="0.2">
      <c r="A48" s="128" t="s">
        <v>8</v>
      </c>
      <c r="B48" s="389" t="s">
        <v>120</v>
      </c>
      <c r="C48" s="398">
        <v>1.3440000000000001</v>
      </c>
      <c r="D48" s="398">
        <v>1.506</v>
      </c>
      <c r="E48" s="378">
        <f t="shared" si="1"/>
        <v>16.199999999999992</v>
      </c>
      <c r="F48" s="443"/>
      <c r="G48" s="459"/>
    </row>
    <row r="49" spans="1:7" ht="20.100000000000001" customHeight="1" x14ac:dyDescent="0.2">
      <c r="A49" s="128" t="s">
        <v>9</v>
      </c>
      <c r="B49" s="389" t="s">
        <v>162</v>
      </c>
      <c r="C49" s="398">
        <v>1.585</v>
      </c>
      <c r="D49" s="398">
        <v>1.296</v>
      </c>
      <c r="E49" s="378">
        <f t="shared" si="1"/>
        <v>-28.899999999999991</v>
      </c>
      <c r="F49" s="443"/>
      <c r="G49" s="459"/>
    </row>
    <row r="50" spans="1:7" ht="20.100000000000001" customHeight="1" x14ac:dyDescent="0.2">
      <c r="A50" s="128" t="s">
        <v>11</v>
      </c>
      <c r="B50" s="389" t="s">
        <v>301</v>
      </c>
      <c r="C50" s="398">
        <v>1.583</v>
      </c>
      <c r="D50" s="398">
        <v>1.583</v>
      </c>
      <c r="E50" s="378">
        <f t="shared" si="1"/>
        <v>0</v>
      </c>
      <c r="F50" s="443"/>
      <c r="G50" s="459"/>
    </row>
    <row r="51" spans="1:7" ht="20.100000000000001" customHeight="1" x14ac:dyDescent="0.2">
      <c r="A51" s="128" t="s">
        <v>12</v>
      </c>
      <c r="B51" s="389" t="s">
        <v>121</v>
      </c>
      <c r="C51" s="398">
        <v>1.4330000000000001</v>
      </c>
      <c r="D51" s="398">
        <v>1.3149999999999999</v>
      </c>
      <c r="E51" s="378">
        <f t="shared" si="1"/>
        <v>-11.800000000000011</v>
      </c>
      <c r="F51" s="443"/>
      <c r="G51" s="459"/>
    </row>
    <row r="52" spans="1:7" ht="20.100000000000001" customHeight="1" x14ac:dyDescent="0.2">
      <c r="A52" s="128" t="s">
        <v>13</v>
      </c>
      <c r="B52" s="389" t="s">
        <v>142</v>
      </c>
      <c r="C52" s="398">
        <v>1.149</v>
      </c>
      <c r="D52" s="398">
        <v>1.0640000000000001</v>
      </c>
      <c r="E52" s="378">
        <f t="shared" si="1"/>
        <v>-8.4999999999999964</v>
      </c>
      <c r="F52" s="443"/>
      <c r="G52" s="459"/>
    </row>
    <row r="53" spans="1:7" ht="20.100000000000001" customHeight="1" x14ac:dyDescent="0.2">
      <c r="A53" s="128" t="s">
        <v>14</v>
      </c>
      <c r="B53" s="389" t="s">
        <v>122</v>
      </c>
      <c r="C53" s="398">
        <v>0.59599999999999997</v>
      </c>
      <c r="D53" s="398">
        <v>0.60799999999999998</v>
      </c>
      <c r="E53" s="378">
        <f t="shared" si="1"/>
        <v>1.2000000000000011</v>
      </c>
      <c r="F53" s="443"/>
      <c r="G53" s="459"/>
    </row>
    <row r="54" spans="1:7" ht="20.100000000000001" customHeight="1" x14ac:dyDescent="0.2">
      <c r="A54" s="128" t="s">
        <v>15</v>
      </c>
      <c r="B54" s="389" t="s">
        <v>143</v>
      </c>
      <c r="C54" s="398">
        <v>0.45600000000000002</v>
      </c>
      <c r="D54" s="398">
        <v>0.38500000000000001</v>
      </c>
      <c r="E54" s="378">
        <f t="shared" si="1"/>
        <v>-7.1000000000000005</v>
      </c>
      <c r="F54" s="443"/>
      <c r="G54" s="459"/>
    </row>
    <row r="55" spans="1:7" ht="20.100000000000001" customHeight="1" x14ac:dyDescent="0.2">
      <c r="A55" s="128" t="s">
        <v>16</v>
      </c>
      <c r="B55" s="389" t="s">
        <v>123</v>
      </c>
      <c r="C55" s="398">
        <v>1.371</v>
      </c>
      <c r="D55" s="398">
        <v>1.018</v>
      </c>
      <c r="E55" s="378">
        <f t="shared" si="1"/>
        <v>-35.299999999999997</v>
      </c>
      <c r="F55" s="443"/>
      <c r="G55" s="459"/>
    </row>
    <row r="56" spans="1:7" ht="20.100000000000001" customHeight="1" x14ac:dyDescent="0.2">
      <c r="A56" s="128" t="s">
        <v>17</v>
      </c>
      <c r="B56" s="389" t="s">
        <v>163</v>
      </c>
      <c r="C56" s="398">
        <v>1.603</v>
      </c>
      <c r="D56" s="398">
        <v>1.474</v>
      </c>
      <c r="E56" s="378">
        <f t="shared" si="1"/>
        <v>-12.9</v>
      </c>
      <c r="F56" s="443"/>
      <c r="G56" s="459"/>
    </row>
    <row r="57" spans="1:7" ht="20.100000000000001" customHeight="1" x14ac:dyDescent="0.2">
      <c r="A57" s="128" t="s">
        <v>18</v>
      </c>
      <c r="B57" s="389" t="s">
        <v>124</v>
      </c>
      <c r="C57" s="398">
        <v>1.728</v>
      </c>
      <c r="D57" s="398">
        <v>1.8660000000000001</v>
      </c>
      <c r="E57" s="378">
        <f t="shared" si="1"/>
        <v>13.800000000000011</v>
      </c>
      <c r="F57" s="443"/>
      <c r="G57" s="459"/>
    </row>
    <row r="58" spans="1:7" ht="20.100000000000001" customHeight="1" x14ac:dyDescent="0.2">
      <c r="A58" s="128" t="s">
        <v>19</v>
      </c>
      <c r="B58" s="389" t="s">
        <v>125</v>
      </c>
      <c r="C58" s="398">
        <v>4.125</v>
      </c>
      <c r="D58" s="398">
        <v>2.93</v>
      </c>
      <c r="E58" s="378">
        <f t="shared" si="1"/>
        <v>-119.49999999999999</v>
      </c>
      <c r="F58" s="443"/>
      <c r="G58" s="459"/>
    </row>
    <row r="59" spans="1:7" ht="20.100000000000001" customHeight="1" x14ac:dyDescent="0.2">
      <c r="A59" s="128" t="s">
        <v>20</v>
      </c>
      <c r="B59" s="389" t="s">
        <v>164</v>
      </c>
      <c r="C59" s="398">
        <v>2.242</v>
      </c>
      <c r="D59" s="398">
        <v>2.536</v>
      </c>
      <c r="E59" s="378">
        <f t="shared" si="1"/>
        <v>29.400000000000006</v>
      </c>
      <c r="F59" s="443"/>
      <c r="G59" s="459"/>
    </row>
    <row r="60" spans="1:7" ht="20.100000000000001" customHeight="1" x14ac:dyDescent="0.2">
      <c r="A60" s="128" t="s">
        <v>21</v>
      </c>
      <c r="B60" s="389" t="s">
        <v>126</v>
      </c>
      <c r="C60" s="398">
        <v>1.5049999999999999</v>
      </c>
      <c r="D60" s="398">
        <v>1.5469999999999999</v>
      </c>
      <c r="E60" s="378">
        <f t="shared" si="1"/>
        <v>4.2000000000000037</v>
      </c>
      <c r="F60" s="443"/>
      <c r="G60" s="459"/>
    </row>
    <row r="61" spans="1:7" ht="20.100000000000001" customHeight="1" x14ac:dyDescent="0.2">
      <c r="A61" s="128" t="s">
        <v>22</v>
      </c>
      <c r="B61" s="389" t="s">
        <v>165</v>
      </c>
      <c r="C61" s="398">
        <v>2.0630000000000002</v>
      </c>
      <c r="D61" s="398">
        <v>2.1579999999999999</v>
      </c>
      <c r="E61" s="378">
        <f t="shared" si="1"/>
        <v>9.4999999999999751</v>
      </c>
      <c r="F61" s="443"/>
      <c r="G61" s="459"/>
    </row>
    <row r="62" spans="1:7" ht="20.100000000000001" customHeight="1" x14ac:dyDescent="0.2">
      <c r="A62" s="128" t="s">
        <v>23</v>
      </c>
      <c r="B62" s="389" t="s">
        <v>127</v>
      </c>
      <c r="C62" s="398">
        <v>1.7869999999999999</v>
      </c>
      <c r="D62" s="398">
        <v>1.6559999999999999</v>
      </c>
      <c r="E62" s="378">
        <f t="shared" si="1"/>
        <v>-13.100000000000001</v>
      </c>
      <c r="F62" s="443"/>
      <c r="G62" s="459"/>
    </row>
    <row r="63" spans="1:7" ht="20.100000000000001" customHeight="1" x14ac:dyDescent="0.2">
      <c r="A63" s="128" t="s">
        <v>24</v>
      </c>
      <c r="B63" s="389" t="s">
        <v>128</v>
      </c>
      <c r="C63" s="398">
        <v>1.472</v>
      </c>
      <c r="D63" s="398">
        <v>1.429</v>
      </c>
      <c r="E63" s="378">
        <f t="shared" si="1"/>
        <v>-4.2999999999999927</v>
      </c>
      <c r="F63" s="443"/>
      <c r="G63" s="459"/>
    </row>
    <row r="64" spans="1:7" ht="20.100000000000001" customHeight="1" x14ac:dyDescent="0.2">
      <c r="A64" s="128" t="s">
        <v>25</v>
      </c>
      <c r="B64" s="389" t="s">
        <v>129</v>
      </c>
      <c r="C64" s="398">
        <v>1.202</v>
      </c>
      <c r="D64" s="398">
        <v>1.1080000000000001</v>
      </c>
      <c r="E64" s="378">
        <f t="shared" si="1"/>
        <v>-9.3999999999999861</v>
      </c>
      <c r="F64" s="443"/>
      <c r="G64" s="459"/>
    </row>
    <row r="65" spans="1:7" ht="20.100000000000001" customHeight="1" x14ac:dyDescent="0.2">
      <c r="A65" s="128" t="s">
        <v>26</v>
      </c>
      <c r="B65" s="389" t="s">
        <v>199</v>
      </c>
      <c r="C65" s="398">
        <v>0.61599999999999999</v>
      </c>
      <c r="D65" s="398">
        <v>0.76200000000000001</v>
      </c>
      <c r="E65" s="378">
        <f t="shared" si="1"/>
        <v>14.600000000000001</v>
      </c>
      <c r="F65" s="443"/>
      <c r="G65" s="459"/>
    </row>
    <row r="66" spans="1:7" ht="20.100000000000001" customHeight="1" x14ac:dyDescent="0.2">
      <c r="A66" s="128" t="s">
        <v>27</v>
      </c>
      <c r="B66" s="389" t="s">
        <v>210</v>
      </c>
      <c r="C66" s="433" t="s">
        <v>41</v>
      </c>
      <c r="D66" s="398">
        <v>0.96699999999999997</v>
      </c>
      <c r="E66" s="378" t="s">
        <v>41</v>
      </c>
      <c r="F66" s="443"/>
      <c r="G66" s="459"/>
    </row>
    <row r="67" spans="1:7" ht="20.100000000000001" customHeight="1" x14ac:dyDescent="0.2">
      <c r="A67" s="128" t="s">
        <v>28</v>
      </c>
      <c r="B67" s="389" t="s">
        <v>130</v>
      </c>
      <c r="C67" s="398">
        <v>11.811</v>
      </c>
      <c r="D67" s="398">
        <v>9.8710000000000004</v>
      </c>
      <c r="E67" s="378">
        <f>+(D67-C67)*100</f>
        <v>-193.99999999999994</v>
      </c>
      <c r="F67" s="443"/>
      <c r="G67" s="459"/>
    </row>
    <row r="68" spans="1:7" ht="20.100000000000001" customHeight="1" x14ac:dyDescent="0.2">
      <c r="A68" s="128" t="s">
        <v>31</v>
      </c>
      <c r="B68" s="389" t="s">
        <v>200</v>
      </c>
      <c r="C68" s="398">
        <v>0.90500000000000003</v>
      </c>
      <c r="D68" s="398">
        <v>1.4259999999999999</v>
      </c>
      <c r="E68" s="378">
        <f>+(D68-C68)*100</f>
        <v>52.099999999999994</v>
      </c>
      <c r="F68" s="443"/>
      <c r="G68" s="459"/>
    </row>
    <row r="69" spans="1:7" ht="20.100000000000001" customHeight="1" x14ac:dyDescent="0.2">
      <c r="A69" s="128" t="s">
        <v>32</v>
      </c>
      <c r="B69" s="389" t="s">
        <v>166</v>
      </c>
      <c r="C69" s="398">
        <v>1.8879999999999999</v>
      </c>
      <c r="D69" s="398">
        <v>1.353</v>
      </c>
      <c r="E69" s="378">
        <f>+(D69-C69)*100</f>
        <v>-53.499999999999993</v>
      </c>
      <c r="F69" s="443"/>
      <c r="G69" s="459"/>
    </row>
    <row r="70" spans="1:7" ht="20.100000000000001" customHeight="1" x14ac:dyDescent="0.2">
      <c r="A70" s="128" t="s">
        <v>33</v>
      </c>
      <c r="B70" s="389" t="s">
        <v>206</v>
      </c>
      <c r="C70" s="433" t="s">
        <v>41</v>
      </c>
      <c r="D70" s="398">
        <v>1.3109999999999999</v>
      </c>
      <c r="E70" s="378" t="s">
        <v>41</v>
      </c>
      <c r="F70" s="443"/>
      <c r="G70" s="459"/>
    </row>
    <row r="71" spans="1:7" ht="20.100000000000001" customHeight="1" x14ac:dyDescent="0.2">
      <c r="A71" s="128" t="s">
        <v>34</v>
      </c>
      <c r="B71" s="389" t="s">
        <v>131</v>
      </c>
      <c r="C71" s="398">
        <v>2.5089999999999999</v>
      </c>
      <c r="D71" s="398">
        <v>2.6360000000000001</v>
      </c>
      <c r="E71" s="378">
        <f t="shared" ref="E71:E81" si="2">+(D71-C71)*100</f>
        <v>12.700000000000022</v>
      </c>
      <c r="F71" s="443"/>
      <c r="G71" s="459"/>
    </row>
    <row r="72" spans="1:7" ht="20.100000000000001" customHeight="1" x14ac:dyDescent="0.2">
      <c r="A72" s="128" t="s">
        <v>35</v>
      </c>
      <c r="B72" s="389" t="s">
        <v>132</v>
      </c>
      <c r="C72" s="398">
        <v>1.8480000000000001</v>
      </c>
      <c r="D72" s="398">
        <v>1.7050000000000001</v>
      </c>
      <c r="E72" s="378">
        <f t="shared" si="2"/>
        <v>-14.3</v>
      </c>
      <c r="F72" s="443"/>
      <c r="G72" s="459"/>
    </row>
    <row r="73" spans="1:7" ht="20.100000000000001" customHeight="1" x14ac:dyDescent="0.2">
      <c r="A73" s="128" t="s">
        <v>36</v>
      </c>
      <c r="B73" s="389" t="s">
        <v>201</v>
      </c>
      <c r="C73" s="398">
        <v>0.628</v>
      </c>
      <c r="D73" s="398">
        <v>1.2290000000000001</v>
      </c>
      <c r="E73" s="378">
        <f t="shared" si="2"/>
        <v>60.100000000000009</v>
      </c>
      <c r="F73" s="443"/>
      <c r="G73" s="459"/>
    </row>
    <row r="74" spans="1:7" ht="20.100000000000001" customHeight="1" x14ac:dyDescent="0.2">
      <c r="A74" s="128" t="s">
        <v>37</v>
      </c>
      <c r="B74" s="389" t="s">
        <v>212</v>
      </c>
      <c r="C74" s="398">
        <v>2.7850000000000001</v>
      </c>
      <c r="D74" s="398">
        <v>2.7109999999999999</v>
      </c>
      <c r="E74" s="378">
        <f t="shared" si="2"/>
        <v>-7.4000000000000288</v>
      </c>
      <c r="F74" s="443"/>
      <c r="G74" s="459"/>
    </row>
    <row r="75" spans="1:7" ht="20.100000000000001" customHeight="1" x14ac:dyDescent="0.2">
      <c r="A75" s="128" t="s">
        <v>38</v>
      </c>
      <c r="B75" s="389" t="s">
        <v>133</v>
      </c>
      <c r="C75" s="398">
        <v>0.63</v>
      </c>
      <c r="D75" s="398">
        <v>0.69799999999999995</v>
      </c>
      <c r="E75" s="378">
        <f t="shared" si="2"/>
        <v>6.7999999999999954</v>
      </c>
      <c r="F75" s="443"/>
      <c r="G75" s="459"/>
    </row>
    <row r="76" spans="1:7" ht="20.100000000000001" customHeight="1" x14ac:dyDescent="0.2">
      <c r="A76" s="128" t="s">
        <v>40</v>
      </c>
      <c r="B76" s="389" t="s">
        <v>144</v>
      </c>
      <c r="C76" s="398">
        <v>1.2350000000000001</v>
      </c>
      <c r="D76" s="398">
        <v>1.276</v>
      </c>
      <c r="E76" s="378">
        <f t="shared" si="2"/>
        <v>4.0999999999999925</v>
      </c>
      <c r="F76" s="443"/>
      <c r="G76" s="459"/>
    </row>
    <row r="77" spans="1:7" ht="20.100000000000001" customHeight="1" x14ac:dyDescent="0.2">
      <c r="A77" s="128" t="s">
        <v>202</v>
      </c>
      <c r="B77" s="389" t="s">
        <v>145</v>
      </c>
      <c r="C77" s="398">
        <v>1.903</v>
      </c>
      <c r="D77" s="398">
        <v>2.3210000000000002</v>
      </c>
      <c r="E77" s="378">
        <f t="shared" si="2"/>
        <v>41.800000000000011</v>
      </c>
      <c r="F77" s="443"/>
      <c r="G77" s="459"/>
    </row>
    <row r="78" spans="1:7" ht="20.100000000000001" customHeight="1" x14ac:dyDescent="0.2">
      <c r="A78" s="128" t="s">
        <v>202</v>
      </c>
      <c r="B78" s="389" t="s">
        <v>134</v>
      </c>
      <c r="C78" s="398">
        <v>1.5860000000000001</v>
      </c>
      <c r="D78" s="398">
        <v>1.597</v>
      </c>
      <c r="E78" s="378">
        <f t="shared" si="2"/>
        <v>1.0999999999999899</v>
      </c>
      <c r="F78" s="443"/>
      <c r="G78" s="459"/>
    </row>
    <row r="79" spans="1:7" ht="20.100000000000001" customHeight="1" x14ac:dyDescent="0.2">
      <c r="A79" s="128" t="s">
        <v>203</v>
      </c>
      <c r="B79" s="389" t="s">
        <v>135</v>
      </c>
      <c r="C79" s="398">
        <v>1.82</v>
      </c>
      <c r="D79" s="398">
        <v>1.605</v>
      </c>
      <c r="E79" s="378">
        <f t="shared" si="2"/>
        <v>-21.500000000000007</v>
      </c>
      <c r="F79" s="443"/>
      <c r="G79" s="459"/>
    </row>
    <row r="80" spans="1:7" ht="20.100000000000001" customHeight="1" thickBot="1" x14ac:dyDescent="0.25">
      <c r="A80" s="128" t="s">
        <v>205</v>
      </c>
      <c r="B80" s="389" t="s">
        <v>136</v>
      </c>
      <c r="C80" s="398">
        <v>0.70699999999999996</v>
      </c>
      <c r="D80" s="398">
        <v>0.72899999999999998</v>
      </c>
      <c r="E80" s="378">
        <f t="shared" si="2"/>
        <v>2.200000000000002</v>
      </c>
      <c r="F80" s="443"/>
      <c r="G80" s="459"/>
    </row>
    <row r="81" spans="1:7" ht="20.100000000000001" customHeight="1" thickBot="1" x14ac:dyDescent="0.25">
      <c r="A81" s="63"/>
      <c r="B81" s="62" t="s">
        <v>2</v>
      </c>
      <c r="C81" s="402">
        <v>1.7250000000000001</v>
      </c>
      <c r="D81" s="402">
        <v>1.611</v>
      </c>
      <c r="E81" s="387">
        <f t="shared" si="2"/>
        <v>-11.400000000000009</v>
      </c>
      <c r="F81" s="443"/>
      <c r="G81" s="459"/>
    </row>
    <row r="82" spans="1:7" ht="20.100000000000001" customHeight="1" x14ac:dyDescent="0.2"/>
    <row r="83" spans="1:7" ht="20.100000000000001" customHeight="1" x14ac:dyDescent="0.2"/>
    <row r="84" spans="1:7" ht="20.100000000000001" customHeight="1" x14ac:dyDescent="0.2"/>
    <row r="85" spans="1:7" ht="20.100000000000001" customHeight="1" x14ac:dyDescent="0.2"/>
    <row r="86" spans="1:7" ht="20.100000000000001" customHeight="1" x14ac:dyDescent="0.2"/>
    <row r="87" spans="1:7" ht="20.100000000000001" customHeight="1" x14ac:dyDescent="0.2"/>
    <row r="88" spans="1:7" ht="20.100000000000001" customHeight="1" x14ac:dyDescent="0.2"/>
    <row r="89" spans="1:7" ht="20.100000000000001" customHeight="1" x14ac:dyDescent="0.2"/>
    <row r="90" spans="1:7" ht="20.100000000000001" customHeight="1" x14ac:dyDescent="0.2"/>
    <row r="91" spans="1:7" ht="20.100000000000001" customHeight="1" x14ac:dyDescent="0.2"/>
    <row r="92" spans="1:7" ht="20.100000000000001" customHeight="1" x14ac:dyDescent="0.2"/>
    <row r="93" spans="1:7" ht="20.100000000000001" customHeight="1" x14ac:dyDescent="0.2"/>
    <row r="94" spans="1:7" ht="20.100000000000001" customHeight="1" x14ac:dyDescent="0.2"/>
    <row r="95" spans="1:7" ht="20.100000000000001" customHeight="1" x14ac:dyDescent="0.2"/>
    <row r="96" spans="1:7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</sheetData>
  <mergeCells count="4">
    <mergeCell ref="C4:E4"/>
    <mergeCell ref="C12:E12"/>
    <mergeCell ref="C45:E45"/>
    <mergeCell ref="A1:E1"/>
  </mergeCells>
  <conditionalFormatting sqref="G6:G81">
    <cfRule type="cellIs" dxfId="2" priority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85" fitToHeight="5" orientation="portrait" r:id="rId1"/>
  <headerFooter alignWithMargins="0"/>
  <rowBreaks count="1" manualBreakCount="1">
    <brk id="4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B5DD6-A62D-4A54-A583-2D54C24692E1}">
  <dimension ref="A1:G219"/>
  <sheetViews>
    <sheetView view="pageBreakPreview" zoomScale="80" zoomScaleNormal="85" zoomScaleSheetLayoutView="80" workbookViewId="0">
      <selection sqref="A1:E1"/>
    </sheetView>
  </sheetViews>
  <sheetFormatPr defaultRowHeight="14.25" x14ac:dyDescent="0.2"/>
  <cols>
    <col min="1" max="1" width="4.140625" style="389" customWidth="1"/>
    <col min="2" max="2" width="36" style="389" customWidth="1"/>
    <col min="3" max="3" width="17.42578125" style="389" customWidth="1"/>
    <col min="4" max="4" width="17.28515625" style="389" customWidth="1"/>
    <col min="5" max="5" width="17" style="389" customWidth="1"/>
    <col min="6" max="16384" width="9.140625" style="148"/>
  </cols>
  <sheetData>
    <row r="1" spans="1:7" ht="20.100000000000001" customHeight="1" x14ac:dyDescent="0.2">
      <c r="A1" s="638" t="s">
        <v>273</v>
      </c>
      <c r="B1" s="638"/>
      <c r="C1" s="638"/>
      <c r="D1" s="638"/>
      <c r="E1" s="638"/>
    </row>
    <row r="2" spans="1:7" ht="20.100000000000001" customHeight="1" x14ac:dyDescent="0.2">
      <c r="A2" s="438"/>
      <c r="B2" s="438"/>
      <c r="C2" s="438"/>
      <c r="D2" s="438"/>
      <c r="E2" s="438"/>
    </row>
    <row r="3" spans="1:7" ht="20.100000000000001" customHeight="1" thickBot="1" x14ac:dyDescent="0.25">
      <c r="A3" s="467"/>
      <c r="B3" s="467"/>
      <c r="C3" s="467"/>
      <c r="D3" s="467"/>
      <c r="E3" s="467"/>
    </row>
    <row r="4" spans="1:7" ht="20.100000000000001" customHeight="1" thickBot="1" x14ac:dyDescent="0.25">
      <c r="A4" s="423" t="s">
        <v>3</v>
      </c>
      <c r="B4" s="424" t="s">
        <v>4</v>
      </c>
      <c r="C4" s="642" t="s">
        <v>273</v>
      </c>
      <c r="D4" s="643"/>
      <c r="E4" s="644"/>
    </row>
    <row r="5" spans="1:7" ht="20.100000000000001" customHeight="1" thickBot="1" x14ac:dyDescent="0.25">
      <c r="A5" s="425"/>
      <c r="B5" s="426"/>
      <c r="C5" s="125" t="s">
        <v>198</v>
      </c>
      <c r="D5" s="125" t="s">
        <v>209</v>
      </c>
      <c r="E5" s="201" t="s">
        <v>241</v>
      </c>
    </row>
    <row r="6" spans="1:7" ht="20.100000000000001" customHeight="1" x14ac:dyDescent="0.2">
      <c r="A6" s="371" t="s">
        <v>7</v>
      </c>
      <c r="B6" s="428" t="s">
        <v>0</v>
      </c>
      <c r="C6" s="411">
        <f>+C41</f>
        <v>0.17799999999999999</v>
      </c>
      <c r="D6" s="411">
        <f>+D41</f>
        <v>0.192</v>
      </c>
      <c r="E6" s="378">
        <f>+(D6-C6)*100</f>
        <v>1.4000000000000012</v>
      </c>
      <c r="F6" s="152"/>
      <c r="G6" s="3"/>
    </row>
    <row r="7" spans="1:7" ht="20.100000000000001" customHeight="1" thickBot="1" x14ac:dyDescent="0.25">
      <c r="A7" s="379" t="s">
        <v>8</v>
      </c>
      <c r="B7" s="429" t="s">
        <v>1</v>
      </c>
      <c r="C7" s="404">
        <f>+C81</f>
        <v>8.7999999999999995E-2</v>
      </c>
      <c r="D7" s="404">
        <f>+D81</f>
        <v>0.13900000000000001</v>
      </c>
      <c r="E7" s="378">
        <f>+(D7-C7)*100</f>
        <v>5.1000000000000014</v>
      </c>
      <c r="F7" s="152"/>
      <c r="G7" s="3"/>
    </row>
    <row r="8" spans="1:7" ht="20.100000000000001" customHeight="1" thickBot="1" x14ac:dyDescent="0.25">
      <c r="A8" s="383"/>
      <c r="B8" s="430" t="s">
        <v>2</v>
      </c>
      <c r="C8" s="402">
        <v>0.12</v>
      </c>
      <c r="D8" s="402">
        <v>0.161</v>
      </c>
      <c r="E8" s="387">
        <f>+(D8-C8)*100</f>
        <v>4.1000000000000005</v>
      </c>
      <c r="F8" s="152"/>
      <c r="G8" s="8"/>
    </row>
    <row r="9" spans="1:7" ht="20.100000000000001" customHeight="1" x14ac:dyDescent="0.2">
      <c r="A9" s="388"/>
      <c r="B9" s="468"/>
      <c r="G9" s="3"/>
    </row>
    <row r="10" spans="1:7" ht="20.100000000000001" customHeight="1" x14ac:dyDescent="0.2">
      <c r="A10" s="638" t="s">
        <v>275</v>
      </c>
      <c r="B10" s="638"/>
      <c r="C10" s="638"/>
      <c r="D10" s="638"/>
      <c r="E10" s="638"/>
      <c r="G10" s="3"/>
    </row>
    <row r="11" spans="1:7" s="46" customFormat="1" ht="20.100000000000001" customHeight="1" thickBot="1" x14ac:dyDescent="0.25">
      <c r="A11" s="467"/>
      <c r="B11" s="467"/>
      <c r="C11" s="467"/>
      <c r="D11" s="467"/>
      <c r="E11" s="467"/>
      <c r="G11" s="3"/>
    </row>
    <row r="12" spans="1:7" ht="20.100000000000001" customHeight="1" thickBot="1" x14ac:dyDescent="0.25">
      <c r="A12" s="423" t="s">
        <v>3</v>
      </c>
      <c r="B12" s="424" t="s">
        <v>10</v>
      </c>
      <c r="C12" s="642" t="s">
        <v>273</v>
      </c>
      <c r="D12" s="643"/>
      <c r="E12" s="644"/>
      <c r="G12" s="3"/>
    </row>
    <row r="13" spans="1:7" ht="20.100000000000001" customHeight="1" thickBot="1" x14ac:dyDescent="0.25">
      <c r="A13" s="425"/>
      <c r="B13" s="426"/>
      <c r="C13" s="125" t="str">
        <f>+C5</f>
        <v>2016</v>
      </c>
      <c r="D13" s="125" t="str">
        <f>+D5</f>
        <v>2017</v>
      </c>
      <c r="E13" s="201" t="s">
        <v>241</v>
      </c>
      <c r="G13" s="3"/>
    </row>
    <row r="14" spans="1:7" ht="20.100000000000001" customHeight="1" x14ac:dyDescent="0.2">
      <c r="A14" s="11" t="s">
        <v>7</v>
      </c>
      <c r="B14" s="389" t="s">
        <v>107</v>
      </c>
      <c r="C14" s="469">
        <v>-0.59799999999999998</v>
      </c>
      <c r="D14" s="469">
        <v>-8.4000000000000005E-2</v>
      </c>
      <c r="E14" s="378">
        <f t="shared" ref="E14:E41" si="0">+(D14-C14)*100</f>
        <v>51.4</v>
      </c>
      <c r="F14" s="152"/>
      <c r="G14" s="3"/>
    </row>
    <row r="15" spans="1:7" ht="20.100000000000001" customHeight="1" x14ac:dyDescent="0.2">
      <c r="A15" s="128" t="s">
        <v>8</v>
      </c>
      <c r="B15" s="389" t="s">
        <v>157</v>
      </c>
      <c r="C15" s="469">
        <v>8.6999999999999994E-2</v>
      </c>
      <c r="D15" s="469">
        <v>0.128</v>
      </c>
      <c r="E15" s="378">
        <f t="shared" si="0"/>
        <v>4.1000000000000005</v>
      </c>
      <c r="F15" s="152"/>
      <c r="G15" s="3"/>
    </row>
    <row r="16" spans="1:7" ht="20.100000000000001" customHeight="1" x14ac:dyDescent="0.2">
      <c r="A16" s="128" t="s">
        <v>9</v>
      </c>
      <c r="B16" s="389" t="s">
        <v>193</v>
      </c>
      <c r="C16" s="469">
        <v>0.32900000000000001</v>
      </c>
      <c r="D16" s="469">
        <v>0.378</v>
      </c>
      <c r="E16" s="378">
        <f t="shared" si="0"/>
        <v>4.8999999999999986</v>
      </c>
      <c r="F16" s="152"/>
      <c r="G16" s="3"/>
    </row>
    <row r="17" spans="1:7" ht="20.100000000000001" customHeight="1" x14ac:dyDescent="0.2">
      <c r="A17" s="128" t="s">
        <v>11</v>
      </c>
      <c r="B17" s="389" t="s">
        <v>108</v>
      </c>
      <c r="C17" s="469">
        <v>-6.7000000000000004E-2</v>
      </c>
      <c r="D17" s="469">
        <v>-0.25700000000000001</v>
      </c>
      <c r="E17" s="378">
        <f t="shared" si="0"/>
        <v>-19</v>
      </c>
      <c r="F17" s="152"/>
      <c r="G17" s="3"/>
    </row>
    <row r="18" spans="1:7" ht="20.100000000000001" customHeight="1" x14ac:dyDescent="0.2">
      <c r="A18" s="128" t="s">
        <v>12</v>
      </c>
      <c r="B18" s="389" t="s">
        <v>302</v>
      </c>
      <c r="C18" s="469">
        <v>0.42299999999999999</v>
      </c>
      <c r="D18" s="469">
        <v>0.47899999999999998</v>
      </c>
      <c r="E18" s="378">
        <f t="shared" si="0"/>
        <v>5.6</v>
      </c>
      <c r="F18" s="152"/>
      <c r="G18" s="3"/>
    </row>
    <row r="19" spans="1:7" ht="20.100000000000001" customHeight="1" x14ac:dyDescent="0.2">
      <c r="A19" s="128" t="s">
        <v>13</v>
      </c>
      <c r="B19" s="389" t="s">
        <v>109</v>
      </c>
      <c r="C19" s="469">
        <v>0.16600000000000001</v>
      </c>
      <c r="D19" s="469">
        <v>0.183</v>
      </c>
      <c r="E19" s="378">
        <f t="shared" si="0"/>
        <v>1.6999999999999988</v>
      </c>
      <c r="F19" s="152"/>
      <c r="G19" s="3"/>
    </row>
    <row r="20" spans="1:7" ht="20.100000000000001" customHeight="1" x14ac:dyDescent="0.2">
      <c r="A20" s="128" t="s">
        <v>14</v>
      </c>
      <c r="B20" s="389" t="s">
        <v>110</v>
      </c>
      <c r="C20" s="469">
        <v>-8.6999999999999994E-2</v>
      </c>
      <c r="D20" s="469">
        <v>3.6999999999999998E-2</v>
      </c>
      <c r="E20" s="378">
        <f t="shared" si="0"/>
        <v>12.4</v>
      </c>
      <c r="F20" s="152"/>
      <c r="G20" s="3"/>
    </row>
    <row r="21" spans="1:7" ht="20.100000000000001" customHeight="1" x14ac:dyDescent="0.2">
      <c r="A21" s="128" t="s">
        <v>15</v>
      </c>
      <c r="B21" s="389" t="s">
        <v>158</v>
      </c>
      <c r="C21" s="469">
        <v>0.122</v>
      </c>
      <c r="D21" s="469">
        <v>0.125</v>
      </c>
      <c r="E21" s="378">
        <f t="shared" si="0"/>
        <v>0.30000000000000027</v>
      </c>
      <c r="F21" s="152"/>
      <c r="G21" s="3"/>
    </row>
    <row r="22" spans="1:7" ht="20.100000000000001" customHeight="1" x14ac:dyDescent="0.2">
      <c r="A22" s="128" t="s">
        <v>16</v>
      </c>
      <c r="B22" s="389" t="s">
        <v>139</v>
      </c>
      <c r="C22" s="469">
        <v>5.7000000000000002E-2</v>
      </c>
      <c r="D22" s="469">
        <v>6.0000000000000001E-3</v>
      </c>
      <c r="E22" s="378">
        <f t="shared" si="0"/>
        <v>-5.1000000000000005</v>
      </c>
      <c r="F22" s="152"/>
      <c r="G22" s="3"/>
    </row>
    <row r="23" spans="1:7" ht="20.100000000000001" customHeight="1" x14ac:dyDescent="0.2">
      <c r="A23" s="128" t="s">
        <v>17</v>
      </c>
      <c r="B23" s="389" t="s">
        <v>111</v>
      </c>
      <c r="C23" s="469">
        <v>1.4999999999999999E-2</v>
      </c>
      <c r="D23" s="469">
        <v>4.0000000000000001E-3</v>
      </c>
      <c r="E23" s="378">
        <f t="shared" si="0"/>
        <v>-1.0999999999999999</v>
      </c>
      <c r="F23" s="152"/>
      <c r="G23" s="3"/>
    </row>
    <row r="24" spans="1:7" ht="20.100000000000001" customHeight="1" x14ac:dyDescent="0.2">
      <c r="A24" s="128" t="s">
        <v>18</v>
      </c>
      <c r="B24" s="389" t="s">
        <v>112</v>
      </c>
      <c r="C24" s="469">
        <v>0.13900000000000001</v>
      </c>
      <c r="D24" s="469">
        <v>9.0999999999999998E-2</v>
      </c>
      <c r="E24" s="378">
        <f t="shared" si="0"/>
        <v>-4.8000000000000016</v>
      </c>
      <c r="F24" s="152"/>
      <c r="G24" s="3"/>
    </row>
    <row r="25" spans="1:7" ht="20.100000000000001" customHeight="1" x14ac:dyDescent="0.2">
      <c r="A25" s="128" t="s">
        <v>19</v>
      </c>
      <c r="B25" s="389" t="s">
        <v>113</v>
      </c>
      <c r="C25" s="469">
        <v>-0.11799999999999999</v>
      </c>
      <c r="D25" s="469">
        <v>-7.5999999999999998E-2</v>
      </c>
      <c r="E25" s="378">
        <f t="shared" si="0"/>
        <v>4.1999999999999993</v>
      </c>
      <c r="F25" s="152"/>
      <c r="G25" s="3"/>
    </row>
    <row r="26" spans="1:7" ht="20.100000000000001" customHeight="1" x14ac:dyDescent="0.2">
      <c r="A26" s="128" t="s">
        <v>20</v>
      </c>
      <c r="B26" s="389" t="s">
        <v>64</v>
      </c>
      <c r="C26" s="469">
        <v>-0.16900000000000001</v>
      </c>
      <c r="D26" s="469">
        <v>8.0000000000000002E-3</v>
      </c>
      <c r="E26" s="378">
        <f t="shared" si="0"/>
        <v>17.700000000000003</v>
      </c>
      <c r="F26" s="152"/>
      <c r="G26" s="3"/>
    </row>
    <row r="27" spans="1:7" ht="20.100000000000001" customHeight="1" x14ac:dyDescent="0.2">
      <c r="A27" s="128" t="s">
        <v>21</v>
      </c>
      <c r="B27" s="389" t="s">
        <v>114</v>
      </c>
      <c r="C27" s="469">
        <v>0.189</v>
      </c>
      <c r="D27" s="469">
        <v>0.20899999999999999</v>
      </c>
      <c r="E27" s="378">
        <f t="shared" si="0"/>
        <v>1.9999999999999991</v>
      </c>
      <c r="F27" s="152"/>
      <c r="G27" s="3"/>
    </row>
    <row r="28" spans="1:7" ht="20.100000000000001" customHeight="1" x14ac:dyDescent="0.2">
      <c r="A28" s="128" t="s">
        <v>22</v>
      </c>
      <c r="B28" s="389" t="s">
        <v>115</v>
      </c>
      <c r="C28" s="469">
        <v>0.17100000000000001</v>
      </c>
      <c r="D28" s="469">
        <v>0.185</v>
      </c>
      <c r="E28" s="378">
        <f t="shared" si="0"/>
        <v>1.3999999999999986</v>
      </c>
      <c r="F28" s="152"/>
      <c r="G28" s="3"/>
    </row>
    <row r="29" spans="1:7" ht="20.100000000000001" customHeight="1" x14ac:dyDescent="0.2">
      <c r="A29" s="128" t="s">
        <v>23</v>
      </c>
      <c r="B29" s="389" t="s">
        <v>116</v>
      </c>
      <c r="C29" s="469">
        <v>-0.30099999999999999</v>
      </c>
      <c r="D29" s="469">
        <v>4.7E-2</v>
      </c>
      <c r="E29" s="378">
        <f t="shared" si="0"/>
        <v>34.799999999999997</v>
      </c>
      <c r="F29" s="152"/>
      <c r="G29" s="3"/>
    </row>
    <row r="30" spans="1:7" ht="20.100000000000001" customHeight="1" x14ac:dyDescent="0.2">
      <c r="A30" s="128" t="s">
        <v>24</v>
      </c>
      <c r="B30" s="389" t="s">
        <v>194</v>
      </c>
      <c r="C30" s="469">
        <v>0.05</v>
      </c>
      <c r="D30" s="469">
        <v>0.152</v>
      </c>
      <c r="E30" s="378">
        <f t="shared" si="0"/>
        <v>10.199999999999999</v>
      </c>
      <c r="F30" s="152"/>
      <c r="G30" s="3"/>
    </row>
    <row r="31" spans="1:7" ht="20.100000000000001" customHeight="1" x14ac:dyDescent="0.2">
      <c r="A31" s="128" t="s">
        <v>25</v>
      </c>
      <c r="B31" s="389" t="s">
        <v>195</v>
      </c>
      <c r="C31" s="469">
        <v>-0.16200000000000001</v>
      </c>
      <c r="D31" s="469">
        <v>4.1000000000000002E-2</v>
      </c>
      <c r="E31" s="378">
        <f t="shared" si="0"/>
        <v>20.3</v>
      </c>
      <c r="F31" s="152"/>
      <c r="G31" s="3"/>
    </row>
    <row r="32" spans="1:7" ht="20.100000000000001" customHeight="1" x14ac:dyDescent="0.2">
      <c r="A32" s="128" t="s">
        <v>26</v>
      </c>
      <c r="B32" s="389" t="s">
        <v>117</v>
      </c>
      <c r="C32" s="469">
        <v>0.122</v>
      </c>
      <c r="D32" s="469">
        <v>0.125</v>
      </c>
      <c r="E32" s="378">
        <f t="shared" si="0"/>
        <v>0.30000000000000027</v>
      </c>
      <c r="F32" s="152"/>
      <c r="G32" s="3"/>
    </row>
    <row r="33" spans="1:7" ht="20.100000000000001" customHeight="1" x14ac:dyDescent="0.2">
      <c r="A33" s="128" t="s">
        <v>27</v>
      </c>
      <c r="B33" s="389" t="s">
        <v>196</v>
      </c>
      <c r="C33" s="469">
        <v>9.6000000000000002E-2</v>
      </c>
      <c r="D33" s="469">
        <v>0.124</v>
      </c>
      <c r="E33" s="378">
        <f t="shared" si="0"/>
        <v>2.8</v>
      </c>
      <c r="F33" s="152"/>
      <c r="G33" s="3"/>
    </row>
    <row r="34" spans="1:7" ht="20.100000000000001" customHeight="1" x14ac:dyDescent="0.2">
      <c r="A34" s="128" t="s">
        <v>28</v>
      </c>
      <c r="B34" s="389" t="s">
        <v>159</v>
      </c>
      <c r="C34" s="469">
        <v>0.29799999999999999</v>
      </c>
      <c r="D34" s="469">
        <v>0.27300000000000002</v>
      </c>
      <c r="E34" s="378">
        <f t="shared" si="0"/>
        <v>-2.4999999999999964</v>
      </c>
      <c r="F34" s="152"/>
      <c r="G34" s="3"/>
    </row>
    <row r="35" spans="1:7" ht="20.100000000000001" customHeight="1" x14ac:dyDescent="0.2">
      <c r="A35" s="128" t="s">
        <v>31</v>
      </c>
      <c r="B35" s="389" t="s">
        <v>141</v>
      </c>
      <c r="C35" s="469">
        <v>4.3999999999999997E-2</v>
      </c>
      <c r="D35" s="469">
        <v>4.3999999999999997E-2</v>
      </c>
      <c r="E35" s="378">
        <f t="shared" si="0"/>
        <v>0</v>
      </c>
      <c r="F35" s="152"/>
      <c r="G35" s="3"/>
    </row>
    <row r="36" spans="1:7" ht="20.100000000000001" customHeight="1" x14ac:dyDescent="0.2">
      <c r="A36" s="128" t="s">
        <v>32</v>
      </c>
      <c r="B36" s="389" t="s">
        <v>211</v>
      </c>
      <c r="C36" s="469">
        <v>4.0000000000000001E-3</v>
      </c>
      <c r="D36" s="469">
        <v>2.8000000000000001E-2</v>
      </c>
      <c r="E36" s="378">
        <f t="shared" si="0"/>
        <v>2.4</v>
      </c>
      <c r="F36" s="152"/>
      <c r="G36" s="3"/>
    </row>
    <row r="37" spans="1:7" ht="20.100000000000001" customHeight="1" x14ac:dyDescent="0.2">
      <c r="A37" s="128" t="s">
        <v>33</v>
      </c>
      <c r="B37" s="389" t="s">
        <v>160</v>
      </c>
      <c r="C37" s="469">
        <v>-2.8000000000000001E-2</v>
      </c>
      <c r="D37" s="469">
        <v>2.7E-2</v>
      </c>
      <c r="E37" s="378">
        <f t="shared" si="0"/>
        <v>5.5</v>
      </c>
      <c r="F37" s="152"/>
      <c r="G37" s="3"/>
    </row>
    <row r="38" spans="1:7" ht="20.100000000000001" customHeight="1" x14ac:dyDescent="0.2">
      <c r="A38" s="128" t="s">
        <v>34</v>
      </c>
      <c r="B38" s="389" t="s">
        <v>118</v>
      </c>
      <c r="C38" s="469">
        <v>7.8E-2</v>
      </c>
      <c r="D38" s="469">
        <v>3.5000000000000003E-2</v>
      </c>
      <c r="E38" s="378">
        <f t="shared" si="0"/>
        <v>-4.3</v>
      </c>
      <c r="F38" s="152"/>
      <c r="G38" s="3"/>
    </row>
    <row r="39" spans="1:7" ht="20.100000000000001" customHeight="1" x14ac:dyDescent="0.2">
      <c r="A39" s="128" t="s">
        <v>35</v>
      </c>
      <c r="B39" s="389" t="s">
        <v>197</v>
      </c>
      <c r="C39" s="469">
        <v>-7.5350000000000001</v>
      </c>
      <c r="D39" s="469">
        <v>-0.879</v>
      </c>
      <c r="E39" s="378">
        <f t="shared" si="0"/>
        <v>665.6</v>
      </c>
      <c r="F39" s="152"/>
      <c r="G39" s="3"/>
    </row>
    <row r="40" spans="1:7" ht="20.100000000000001" customHeight="1" thickBot="1" x14ac:dyDescent="0.25">
      <c r="A40" s="128" t="s">
        <v>36</v>
      </c>
      <c r="B40" s="389" t="s">
        <v>161</v>
      </c>
      <c r="C40" s="469">
        <v>5.7000000000000002E-2</v>
      </c>
      <c r="D40" s="469">
        <v>8.2000000000000003E-2</v>
      </c>
      <c r="E40" s="378">
        <f t="shared" si="0"/>
        <v>2.5</v>
      </c>
      <c r="F40" s="152"/>
      <c r="G40" s="3"/>
    </row>
    <row r="41" spans="1:7" ht="20.100000000000001" customHeight="1" thickBot="1" x14ac:dyDescent="0.25">
      <c r="A41" s="93"/>
      <c r="B41" s="87" t="s">
        <v>2</v>
      </c>
      <c r="C41" s="355">
        <v>0.17799999999999999</v>
      </c>
      <c r="D41" s="355">
        <v>0.192</v>
      </c>
      <c r="E41" s="387">
        <f t="shared" si="0"/>
        <v>1.4000000000000012</v>
      </c>
      <c r="F41" s="152"/>
      <c r="G41" s="3"/>
    </row>
    <row r="42" spans="1:7" ht="20.100000000000001" customHeight="1" x14ac:dyDescent="0.2">
      <c r="G42" s="3"/>
    </row>
    <row r="43" spans="1:7" ht="20.100000000000001" customHeight="1" x14ac:dyDescent="0.2">
      <c r="A43" s="638" t="s">
        <v>274</v>
      </c>
      <c r="B43" s="638"/>
      <c r="C43" s="638"/>
      <c r="D43" s="638"/>
      <c r="E43" s="638"/>
      <c r="G43" s="3"/>
    </row>
    <row r="44" spans="1:7" ht="20.100000000000001" customHeight="1" thickBot="1" x14ac:dyDescent="0.25">
      <c r="A44" s="467"/>
      <c r="B44" s="467"/>
      <c r="C44" s="467"/>
      <c r="D44" s="467"/>
      <c r="E44" s="467"/>
      <c r="G44" s="3"/>
    </row>
    <row r="45" spans="1:7" ht="20.100000000000001" customHeight="1" thickBot="1" x14ac:dyDescent="0.25">
      <c r="A45" s="423" t="s">
        <v>3</v>
      </c>
      <c r="B45" s="424" t="s">
        <v>10</v>
      </c>
      <c r="C45" s="642" t="s">
        <v>273</v>
      </c>
      <c r="D45" s="643"/>
      <c r="E45" s="644"/>
      <c r="G45" s="3"/>
    </row>
    <row r="46" spans="1:7" ht="20.100000000000001" customHeight="1" thickBot="1" x14ac:dyDescent="0.25">
      <c r="A46" s="425"/>
      <c r="B46" s="426"/>
      <c r="C46" s="125" t="str">
        <f>+C5</f>
        <v>2016</v>
      </c>
      <c r="D46" s="125" t="str">
        <f>+D5</f>
        <v>2017</v>
      </c>
      <c r="E46" s="201" t="s">
        <v>241</v>
      </c>
      <c r="G46" s="3"/>
    </row>
    <row r="47" spans="1:7" ht="20.100000000000001" customHeight="1" x14ac:dyDescent="0.2">
      <c r="A47" s="11" t="s">
        <v>7</v>
      </c>
      <c r="B47" s="389" t="s">
        <v>119</v>
      </c>
      <c r="C47" s="469">
        <v>9.5000000000000001E-2</v>
      </c>
      <c r="D47" s="469">
        <v>0.11899999999999999</v>
      </c>
      <c r="E47" s="378">
        <f t="shared" ref="E47:E65" si="1">+(D47-C47)*100</f>
        <v>2.3999999999999995</v>
      </c>
      <c r="F47" s="152"/>
      <c r="G47" s="3"/>
    </row>
    <row r="48" spans="1:7" ht="20.100000000000001" customHeight="1" x14ac:dyDescent="0.2">
      <c r="A48" s="128" t="s">
        <v>8</v>
      </c>
      <c r="B48" s="389" t="s">
        <v>120</v>
      </c>
      <c r="C48" s="469">
        <v>0.06</v>
      </c>
      <c r="D48" s="469">
        <v>0.19900000000000001</v>
      </c>
      <c r="E48" s="378">
        <f t="shared" si="1"/>
        <v>13.900000000000002</v>
      </c>
      <c r="F48" s="152"/>
      <c r="G48" s="3"/>
    </row>
    <row r="49" spans="1:7" ht="20.100000000000001" customHeight="1" x14ac:dyDescent="0.2">
      <c r="A49" s="128" t="s">
        <v>9</v>
      </c>
      <c r="B49" s="389" t="s">
        <v>162</v>
      </c>
      <c r="C49" s="469">
        <v>-4.7E-2</v>
      </c>
      <c r="D49" s="469">
        <v>6.0999999999999999E-2</v>
      </c>
      <c r="E49" s="378">
        <f t="shared" si="1"/>
        <v>10.8</v>
      </c>
      <c r="F49" s="152"/>
      <c r="G49" s="3"/>
    </row>
    <row r="50" spans="1:7" ht="20.100000000000001" customHeight="1" x14ac:dyDescent="0.2">
      <c r="A50" s="128" t="s">
        <v>11</v>
      </c>
      <c r="B50" s="389" t="s">
        <v>301</v>
      </c>
      <c r="C50" s="469">
        <v>0.34699999999999998</v>
      </c>
      <c r="D50" s="469">
        <v>0.318</v>
      </c>
      <c r="E50" s="378">
        <f t="shared" si="1"/>
        <v>-2.8999999999999968</v>
      </c>
      <c r="F50" s="152"/>
      <c r="G50" s="3"/>
    </row>
    <row r="51" spans="1:7" ht="20.100000000000001" customHeight="1" x14ac:dyDescent="0.2">
      <c r="A51" s="128" t="s">
        <v>12</v>
      </c>
      <c r="B51" s="389" t="s">
        <v>121</v>
      </c>
      <c r="C51" s="469">
        <v>8.0000000000000002E-3</v>
      </c>
      <c r="D51" s="469">
        <v>0.153</v>
      </c>
      <c r="E51" s="378">
        <f t="shared" si="1"/>
        <v>14.499999999999998</v>
      </c>
      <c r="F51" s="152"/>
      <c r="G51" s="3"/>
    </row>
    <row r="52" spans="1:7" ht="20.100000000000001" customHeight="1" x14ac:dyDescent="0.2">
      <c r="A52" s="128" t="s">
        <v>13</v>
      </c>
      <c r="B52" s="389" t="s">
        <v>142</v>
      </c>
      <c r="C52" s="469">
        <v>9.2999999999999999E-2</v>
      </c>
      <c r="D52" s="469">
        <v>0.35299999999999998</v>
      </c>
      <c r="E52" s="378">
        <f t="shared" si="1"/>
        <v>26</v>
      </c>
      <c r="F52" s="152"/>
      <c r="G52" s="3"/>
    </row>
    <row r="53" spans="1:7" ht="20.100000000000001" customHeight="1" x14ac:dyDescent="0.2">
      <c r="A53" s="128" t="s">
        <v>14</v>
      </c>
      <c r="B53" s="389" t="s">
        <v>122</v>
      </c>
      <c r="C53" s="469">
        <v>-0.16600000000000001</v>
      </c>
      <c r="D53" s="469">
        <v>-0.17</v>
      </c>
      <c r="E53" s="378">
        <f t="shared" si="1"/>
        <v>-0.40000000000000036</v>
      </c>
      <c r="F53" s="152"/>
      <c r="G53" s="3"/>
    </row>
    <row r="54" spans="1:7" ht="20.100000000000001" customHeight="1" x14ac:dyDescent="0.2">
      <c r="A54" s="128" t="s">
        <v>15</v>
      </c>
      <c r="B54" s="389" t="s">
        <v>143</v>
      </c>
      <c r="C54" s="469">
        <v>3.6999999999999998E-2</v>
      </c>
      <c r="D54" s="469">
        <v>2.8000000000000001E-2</v>
      </c>
      <c r="E54" s="378">
        <f t="shared" si="1"/>
        <v>-0.8999999999999998</v>
      </c>
      <c r="F54" s="152"/>
      <c r="G54" s="3"/>
    </row>
    <row r="55" spans="1:7" ht="20.100000000000001" customHeight="1" x14ac:dyDescent="0.2">
      <c r="A55" s="128" t="s">
        <v>16</v>
      </c>
      <c r="B55" s="389" t="s">
        <v>123</v>
      </c>
      <c r="C55" s="469">
        <v>-4.2999999999999997E-2</v>
      </c>
      <c r="D55" s="469">
        <v>-2.5000000000000001E-2</v>
      </c>
      <c r="E55" s="378">
        <f t="shared" si="1"/>
        <v>1.7999999999999996</v>
      </c>
      <c r="F55" s="152"/>
      <c r="G55" s="3"/>
    </row>
    <row r="56" spans="1:7" ht="20.100000000000001" customHeight="1" x14ac:dyDescent="0.2">
      <c r="A56" s="128" t="s">
        <v>17</v>
      </c>
      <c r="B56" s="389" t="s">
        <v>163</v>
      </c>
      <c r="C56" s="469">
        <v>5.8000000000000003E-2</v>
      </c>
      <c r="D56" s="469">
        <v>0.11600000000000001</v>
      </c>
      <c r="E56" s="378">
        <f t="shared" si="1"/>
        <v>5.8000000000000007</v>
      </c>
      <c r="F56" s="152"/>
      <c r="G56" s="3"/>
    </row>
    <row r="57" spans="1:7" ht="20.100000000000001" customHeight="1" x14ac:dyDescent="0.2">
      <c r="A57" s="128" t="s">
        <v>18</v>
      </c>
      <c r="B57" s="389" t="s">
        <v>124</v>
      </c>
      <c r="C57" s="469">
        <v>6.3E-2</v>
      </c>
      <c r="D57" s="469">
        <v>0.01</v>
      </c>
      <c r="E57" s="378">
        <f t="shared" si="1"/>
        <v>-5.3</v>
      </c>
      <c r="F57" s="152"/>
      <c r="G57" s="3"/>
    </row>
    <row r="58" spans="1:7" ht="20.100000000000001" customHeight="1" x14ac:dyDescent="0.2">
      <c r="A58" s="128" t="s">
        <v>19</v>
      </c>
      <c r="B58" s="389" t="s">
        <v>125</v>
      </c>
      <c r="C58" s="469">
        <v>4.5999999999999999E-2</v>
      </c>
      <c r="D58" s="469">
        <v>5.8000000000000003E-2</v>
      </c>
      <c r="E58" s="378">
        <f t="shared" si="1"/>
        <v>1.2000000000000004</v>
      </c>
      <c r="F58" s="152"/>
      <c r="G58" s="3"/>
    </row>
    <row r="59" spans="1:7" ht="20.100000000000001" customHeight="1" x14ac:dyDescent="0.2">
      <c r="A59" s="128" t="s">
        <v>20</v>
      </c>
      <c r="B59" s="389" t="s">
        <v>164</v>
      </c>
      <c r="C59" s="469">
        <v>-0.59499999999999997</v>
      </c>
      <c r="D59" s="469">
        <v>1.6E-2</v>
      </c>
      <c r="E59" s="378">
        <f t="shared" si="1"/>
        <v>61.1</v>
      </c>
      <c r="F59" s="152"/>
      <c r="G59" s="3"/>
    </row>
    <row r="60" spans="1:7" ht="20.100000000000001" customHeight="1" x14ac:dyDescent="0.2">
      <c r="A60" s="128" t="s">
        <v>21</v>
      </c>
      <c r="B60" s="389" t="s">
        <v>126</v>
      </c>
      <c r="C60" s="469">
        <v>-0.64100000000000001</v>
      </c>
      <c r="D60" s="469">
        <v>-7.5999999999999998E-2</v>
      </c>
      <c r="E60" s="378">
        <f t="shared" si="1"/>
        <v>56.500000000000007</v>
      </c>
      <c r="F60" s="152"/>
      <c r="G60" s="3"/>
    </row>
    <row r="61" spans="1:7" ht="20.100000000000001" customHeight="1" x14ac:dyDescent="0.2">
      <c r="A61" s="128" t="s">
        <v>22</v>
      </c>
      <c r="B61" s="389" t="s">
        <v>165</v>
      </c>
      <c r="C61" s="469">
        <v>6.4000000000000001E-2</v>
      </c>
      <c r="D61" s="469">
        <v>9.2999999999999999E-2</v>
      </c>
      <c r="E61" s="378">
        <f t="shared" si="1"/>
        <v>2.9</v>
      </c>
      <c r="F61" s="152"/>
      <c r="G61" s="3"/>
    </row>
    <row r="62" spans="1:7" ht="20.100000000000001" customHeight="1" x14ac:dyDescent="0.2">
      <c r="A62" s="128" t="s">
        <v>23</v>
      </c>
      <c r="B62" s="389" t="s">
        <v>127</v>
      </c>
      <c r="C62" s="469">
        <v>6.6000000000000003E-2</v>
      </c>
      <c r="D62" s="469">
        <v>0.104</v>
      </c>
      <c r="E62" s="378">
        <f t="shared" si="1"/>
        <v>3.7999999999999994</v>
      </c>
      <c r="F62" s="152"/>
      <c r="G62" s="3"/>
    </row>
    <row r="63" spans="1:7" ht="20.100000000000001" customHeight="1" x14ac:dyDescent="0.2">
      <c r="A63" s="128" t="s">
        <v>24</v>
      </c>
      <c r="B63" s="389" t="s">
        <v>128</v>
      </c>
      <c r="C63" s="469">
        <v>0.03</v>
      </c>
      <c r="D63" s="469">
        <v>1.4E-2</v>
      </c>
      <c r="E63" s="378">
        <f t="shared" si="1"/>
        <v>-1.6</v>
      </c>
      <c r="F63" s="152"/>
      <c r="G63" s="3"/>
    </row>
    <row r="64" spans="1:7" ht="20.100000000000001" customHeight="1" x14ac:dyDescent="0.2">
      <c r="A64" s="128" t="s">
        <v>25</v>
      </c>
      <c r="B64" s="389" t="s">
        <v>129</v>
      </c>
      <c r="C64" s="469">
        <v>-0.14899999999999999</v>
      </c>
      <c r="D64" s="469">
        <v>5.6000000000000001E-2</v>
      </c>
      <c r="E64" s="378">
        <f t="shared" si="1"/>
        <v>20.5</v>
      </c>
      <c r="F64" s="152"/>
      <c r="G64" s="3"/>
    </row>
    <row r="65" spans="1:7" ht="20.100000000000001" customHeight="1" x14ac:dyDescent="0.2">
      <c r="A65" s="128" t="s">
        <v>26</v>
      </c>
      <c r="B65" s="389" t="s">
        <v>199</v>
      </c>
      <c r="C65" s="469">
        <v>-5.8000000000000003E-2</v>
      </c>
      <c r="D65" s="469">
        <v>-6.3E-2</v>
      </c>
      <c r="E65" s="378">
        <f t="shared" si="1"/>
        <v>-0.49999999999999978</v>
      </c>
      <c r="F65" s="152"/>
      <c r="G65" s="3"/>
    </row>
    <row r="66" spans="1:7" ht="20.100000000000001" customHeight="1" x14ac:dyDescent="0.2">
      <c r="A66" s="128" t="s">
        <v>27</v>
      </c>
      <c r="B66" s="389" t="s">
        <v>210</v>
      </c>
      <c r="C66" s="378" t="s">
        <v>41</v>
      </c>
      <c r="D66" s="469">
        <v>-4.8000000000000001E-2</v>
      </c>
      <c r="E66" s="378" t="s">
        <v>41</v>
      </c>
      <c r="F66" s="152"/>
      <c r="G66" s="3"/>
    </row>
    <row r="67" spans="1:7" ht="20.100000000000001" customHeight="1" x14ac:dyDescent="0.2">
      <c r="A67" s="128" t="s">
        <v>28</v>
      </c>
      <c r="B67" s="389" t="s">
        <v>130</v>
      </c>
      <c r="C67" s="469">
        <v>-0.11600000000000001</v>
      </c>
      <c r="D67" s="469">
        <v>7.0999999999999994E-2</v>
      </c>
      <c r="E67" s="378">
        <f>+(D67-C67)*100</f>
        <v>18.7</v>
      </c>
      <c r="F67" s="152"/>
      <c r="G67" s="3"/>
    </row>
    <row r="68" spans="1:7" ht="20.100000000000001" customHeight="1" x14ac:dyDescent="0.2">
      <c r="A68" s="128" t="s">
        <v>31</v>
      </c>
      <c r="B68" s="389" t="s">
        <v>200</v>
      </c>
      <c r="C68" s="469">
        <v>-7.6999999999999999E-2</v>
      </c>
      <c r="D68" s="469">
        <v>9.2999999999999999E-2</v>
      </c>
      <c r="E68" s="378" t="s">
        <v>41</v>
      </c>
      <c r="F68" s="152"/>
      <c r="G68" s="3"/>
    </row>
    <row r="69" spans="1:7" ht="20.100000000000001" customHeight="1" x14ac:dyDescent="0.2">
      <c r="A69" s="128" t="s">
        <v>32</v>
      </c>
      <c r="B69" s="389" t="s">
        <v>166</v>
      </c>
      <c r="C69" s="469">
        <v>9.6000000000000002E-2</v>
      </c>
      <c r="D69" s="469">
        <v>6.0999999999999999E-2</v>
      </c>
      <c r="E69" s="378">
        <f>+(D69-C69)*100</f>
        <v>-3.5000000000000004</v>
      </c>
      <c r="F69" s="152"/>
      <c r="G69" s="3"/>
    </row>
    <row r="70" spans="1:7" ht="20.100000000000001" customHeight="1" x14ac:dyDescent="0.2">
      <c r="A70" s="128" t="s">
        <v>33</v>
      </c>
      <c r="B70" s="389" t="s">
        <v>206</v>
      </c>
      <c r="C70" s="378" t="s">
        <v>41</v>
      </c>
      <c r="D70" s="469">
        <v>8.0000000000000002E-3</v>
      </c>
      <c r="E70" s="378" t="s">
        <v>41</v>
      </c>
      <c r="F70" s="152"/>
      <c r="G70" s="3"/>
    </row>
    <row r="71" spans="1:7" ht="20.100000000000001" customHeight="1" x14ac:dyDescent="0.2">
      <c r="A71" s="128" t="s">
        <v>34</v>
      </c>
      <c r="B71" s="389" t="s">
        <v>131</v>
      </c>
      <c r="C71" s="469">
        <v>1.2E-2</v>
      </c>
      <c r="D71" s="469">
        <v>2E-3</v>
      </c>
      <c r="E71" s="378">
        <f>+(D71-C71)*100</f>
        <v>-1</v>
      </c>
      <c r="F71" s="152"/>
      <c r="G71" s="3"/>
    </row>
    <row r="72" spans="1:7" ht="20.100000000000001" customHeight="1" x14ac:dyDescent="0.2">
      <c r="A72" s="128" t="s">
        <v>35</v>
      </c>
      <c r="B72" s="389" t="s">
        <v>132</v>
      </c>
      <c r="C72" s="469">
        <v>0.13</v>
      </c>
      <c r="D72" s="469">
        <v>0.17399999999999999</v>
      </c>
      <c r="E72" s="378">
        <f>+(D72-C72)*100</f>
        <v>4.3999999999999986</v>
      </c>
      <c r="F72" s="152"/>
      <c r="G72" s="3"/>
    </row>
    <row r="73" spans="1:7" ht="20.100000000000001" customHeight="1" x14ac:dyDescent="0.2">
      <c r="A73" s="128" t="s">
        <v>36</v>
      </c>
      <c r="B73" s="389" t="s">
        <v>201</v>
      </c>
      <c r="C73" s="469">
        <v>0</v>
      </c>
      <c r="D73" s="469">
        <v>7.0000000000000001E-3</v>
      </c>
      <c r="E73" s="378" t="s">
        <v>41</v>
      </c>
      <c r="F73" s="152"/>
      <c r="G73" s="3"/>
    </row>
    <row r="74" spans="1:7" ht="20.100000000000001" customHeight="1" x14ac:dyDescent="0.2">
      <c r="A74" s="128" t="s">
        <v>37</v>
      </c>
      <c r="B74" s="389" t="s">
        <v>212</v>
      </c>
      <c r="C74" s="469">
        <v>4.1000000000000002E-2</v>
      </c>
      <c r="D74" s="469">
        <v>4.1000000000000002E-2</v>
      </c>
      <c r="E74" s="378">
        <f t="shared" ref="E74:E81" si="2">+(D74-C74)*100</f>
        <v>0</v>
      </c>
      <c r="F74" s="152"/>
      <c r="G74" s="3"/>
    </row>
    <row r="75" spans="1:7" ht="20.100000000000001" customHeight="1" x14ac:dyDescent="0.2">
      <c r="A75" s="128" t="s">
        <v>38</v>
      </c>
      <c r="B75" s="389" t="s">
        <v>133</v>
      </c>
      <c r="C75" s="469">
        <v>1.6E-2</v>
      </c>
      <c r="D75" s="469">
        <v>-4.2999999999999997E-2</v>
      </c>
      <c r="E75" s="378">
        <f t="shared" si="2"/>
        <v>-5.8999999999999995</v>
      </c>
      <c r="F75" s="152"/>
      <c r="G75" s="3"/>
    </row>
    <row r="76" spans="1:7" ht="20.100000000000001" customHeight="1" x14ac:dyDescent="0.2">
      <c r="A76" s="128" t="s">
        <v>39</v>
      </c>
      <c r="B76" s="389" t="s">
        <v>144</v>
      </c>
      <c r="C76" s="469">
        <v>5.1999999999999998E-2</v>
      </c>
      <c r="D76" s="469">
        <v>0.13300000000000001</v>
      </c>
      <c r="E76" s="378">
        <f t="shared" si="2"/>
        <v>8.1000000000000014</v>
      </c>
      <c r="F76" s="152"/>
      <c r="G76" s="3"/>
    </row>
    <row r="77" spans="1:7" ht="20.100000000000001" customHeight="1" x14ac:dyDescent="0.2">
      <c r="A77" s="128" t="s">
        <v>40</v>
      </c>
      <c r="B77" s="389" t="s">
        <v>145</v>
      </c>
      <c r="C77" s="469">
        <v>-0.57899999999999996</v>
      </c>
      <c r="D77" s="469">
        <v>-0.377</v>
      </c>
      <c r="E77" s="378">
        <f t="shared" si="2"/>
        <v>20.199999999999996</v>
      </c>
      <c r="F77" s="152"/>
      <c r="G77" s="3"/>
    </row>
    <row r="78" spans="1:7" ht="20.100000000000001" customHeight="1" x14ac:dyDescent="0.2">
      <c r="A78" s="128" t="s">
        <v>202</v>
      </c>
      <c r="B78" s="389" t="s">
        <v>134</v>
      </c>
      <c r="C78" s="469">
        <v>1.0999999999999999E-2</v>
      </c>
      <c r="D78" s="469">
        <v>8.5999999999999993E-2</v>
      </c>
      <c r="E78" s="378">
        <f t="shared" si="2"/>
        <v>7.5</v>
      </c>
      <c r="F78" s="152"/>
      <c r="G78" s="3"/>
    </row>
    <row r="79" spans="1:7" ht="20.100000000000001" customHeight="1" x14ac:dyDescent="0.2">
      <c r="A79" s="128" t="s">
        <v>203</v>
      </c>
      <c r="B79" s="389" t="s">
        <v>135</v>
      </c>
      <c r="C79" s="469">
        <v>0.13</v>
      </c>
      <c r="D79" s="469">
        <v>0.151</v>
      </c>
      <c r="E79" s="378">
        <f t="shared" si="2"/>
        <v>2.0999999999999992</v>
      </c>
      <c r="F79" s="152"/>
      <c r="G79" s="3"/>
    </row>
    <row r="80" spans="1:7" ht="20.100000000000001" customHeight="1" thickBot="1" x14ac:dyDescent="0.25">
      <c r="A80" s="128" t="s">
        <v>205</v>
      </c>
      <c r="B80" s="389" t="s">
        <v>136</v>
      </c>
      <c r="C80" s="469">
        <v>2.7E-2</v>
      </c>
      <c r="D80" s="469">
        <v>7.6999999999999999E-2</v>
      </c>
      <c r="E80" s="378">
        <f t="shared" si="2"/>
        <v>5</v>
      </c>
      <c r="F80" s="152"/>
      <c r="G80" s="3"/>
    </row>
    <row r="81" spans="1:7" ht="20.100000000000001" customHeight="1" thickBot="1" x14ac:dyDescent="0.25">
      <c r="A81" s="63"/>
      <c r="B81" s="62" t="s">
        <v>2</v>
      </c>
      <c r="C81" s="355">
        <v>8.7999999999999995E-2</v>
      </c>
      <c r="D81" s="355">
        <v>0.13900000000000001</v>
      </c>
      <c r="E81" s="387">
        <f t="shared" si="2"/>
        <v>5.1000000000000014</v>
      </c>
      <c r="F81" s="152"/>
      <c r="G81" s="3"/>
    </row>
    <row r="82" spans="1:7" ht="20.100000000000001" customHeight="1" x14ac:dyDescent="0.2"/>
    <row r="83" spans="1:7" ht="20.100000000000001" customHeight="1" x14ac:dyDescent="0.2"/>
    <row r="84" spans="1:7" ht="20.100000000000001" customHeight="1" x14ac:dyDescent="0.2"/>
    <row r="85" spans="1:7" ht="20.100000000000001" customHeight="1" x14ac:dyDescent="0.2"/>
    <row r="86" spans="1:7" ht="20.100000000000001" customHeight="1" x14ac:dyDescent="0.2"/>
    <row r="87" spans="1:7" ht="20.100000000000001" customHeight="1" x14ac:dyDescent="0.2"/>
    <row r="88" spans="1:7" ht="20.100000000000001" customHeight="1" x14ac:dyDescent="0.2"/>
    <row r="89" spans="1:7" ht="20.100000000000001" customHeight="1" x14ac:dyDescent="0.2"/>
    <row r="90" spans="1:7" ht="20.100000000000001" customHeight="1" x14ac:dyDescent="0.2"/>
    <row r="91" spans="1:7" ht="20.100000000000001" customHeight="1" x14ac:dyDescent="0.2"/>
    <row r="92" spans="1:7" ht="20.100000000000001" customHeight="1" x14ac:dyDescent="0.2"/>
    <row r="93" spans="1:7" ht="20.100000000000001" customHeight="1" x14ac:dyDescent="0.2"/>
    <row r="94" spans="1:7" ht="20.100000000000001" customHeight="1" x14ac:dyDescent="0.2"/>
    <row r="95" spans="1:7" ht="20.100000000000001" customHeight="1" x14ac:dyDescent="0.2"/>
    <row r="96" spans="1:7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  <row r="118" ht="20.100000000000001" customHeight="1" x14ac:dyDescent="0.2"/>
    <row r="119" ht="20.100000000000001" customHeight="1" x14ac:dyDescent="0.2"/>
    <row r="120" ht="20.100000000000001" customHeight="1" x14ac:dyDescent="0.2"/>
    <row r="121" ht="20.100000000000001" customHeight="1" x14ac:dyDescent="0.2"/>
    <row r="122" ht="20.100000000000001" customHeight="1" x14ac:dyDescent="0.2"/>
    <row r="123" ht="20.100000000000001" customHeight="1" x14ac:dyDescent="0.2"/>
    <row r="124" ht="20.100000000000001" customHeight="1" x14ac:dyDescent="0.2"/>
    <row r="125" ht="20.100000000000001" customHeight="1" x14ac:dyDescent="0.2"/>
    <row r="126" ht="20.100000000000001" customHeight="1" x14ac:dyDescent="0.2"/>
    <row r="127" ht="20.100000000000001" customHeight="1" x14ac:dyDescent="0.2"/>
    <row r="128" ht="20.100000000000001" customHeight="1" x14ac:dyDescent="0.2"/>
    <row r="129" ht="20.100000000000001" customHeight="1" x14ac:dyDescent="0.2"/>
    <row r="130" ht="20.100000000000001" customHeight="1" x14ac:dyDescent="0.2"/>
    <row r="131" ht="20.100000000000001" customHeight="1" x14ac:dyDescent="0.2"/>
    <row r="132" ht="20.100000000000001" customHeight="1" x14ac:dyDescent="0.2"/>
    <row r="133" ht="20.100000000000001" customHeight="1" x14ac:dyDescent="0.2"/>
    <row r="134" ht="20.100000000000001" customHeight="1" x14ac:dyDescent="0.2"/>
    <row r="135" ht="20.100000000000001" customHeight="1" x14ac:dyDescent="0.2"/>
    <row r="136" ht="20.100000000000001" customHeight="1" x14ac:dyDescent="0.2"/>
    <row r="137" ht="20.100000000000001" customHeight="1" x14ac:dyDescent="0.2"/>
    <row r="138" ht="20.100000000000001" customHeight="1" x14ac:dyDescent="0.2"/>
    <row r="139" ht="20.100000000000001" customHeight="1" x14ac:dyDescent="0.2"/>
    <row r="140" ht="20.100000000000001" customHeight="1" x14ac:dyDescent="0.2"/>
    <row r="141" ht="20.100000000000001" customHeight="1" x14ac:dyDescent="0.2"/>
    <row r="142" ht="20.100000000000001" customHeight="1" x14ac:dyDescent="0.2"/>
    <row r="143" ht="20.100000000000001" customHeight="1" x14ac:dyDescent="0.2"/>
    <row r="144" ht="20.100000000000001" customHeight="1" x14ac:dyDescent="0.2"/>
    <row r="145" ht="20.100000000000001" customHeight="1" x14ac:dyDescent="0.2"/>
    <row r="146" ht="20.100000000000001" customHeight="1" x14ac:dyDescent="0.2"/>
    <row r="147" ht="20.100000000000001" customHeight="1" x14ac:dyDescent="0.2"/>
    <row r="148" ht="20.100000000000001" customHeight="1" x14ac:dyDescent="0.2"/>
    <row r="149" ht="20.100000000000001" customHeight="1" x14ac:dyDescent="0.2"/>
    <row r="150" ht="20.100000000000001" customHeight="1" x14ac:dyDescent="0.2"/>
    <row r="151" ht="20.100000000000001" customHeight="1" x14ac:dyDescent="0.2"/>
    <row r="152" ht="20.100000000000001" customHeight="1" x14ac:dyDescent="0.2"/>
    <row r="153" ht="20.100000000000001" customHeight="1" x14ac:dyDescent="0.2"/>
    <row r="154" ht="20.100000000000001" customHeight="1" x14ac:dyDescent="0.2"/>
    <row r="155" ht="20.100000000000001" customHeight="1" x14ac:dyDescent="0.2"/>
    <row r="156" ht="20.100000000000001" customHeight="1" x14ac:dyDescent="0.2"/>
    <row r="157" ht="20.100000000000001" customHeight="1" x14ac:dyDescent="0.2"/>
    <row r="158" ht="20.100000000000001" customHeight="1" x14ac:dyDescent="0.2"/>
    <row r="159" ht="20.100000000000001" customHeight="1" x14ac:dyDescent="0.2"/>
    <row r="160" ht="20.100000000000001" customHeight="1" x14ac:dyDescent="0.2"/>
    <row r="161" ht="20.100000000000001" customHeight="1" x14ac:dyDescent="0.2"/>
    <row r="162" ht="20.100000000000001" customHeight="1" x14ac:dyDescent="0.2"/>
    <row r="163" ht="20.100000000000001" customHeight="1" x14ac:dyDescent="0.2"/>
    <row r="164" ht="20.100000000000001" customHeight="1" x14ac:dyDescent="0.2"/>
    <row r="165" ht="20.100000000000001" customHeight="1" x14ac:dyDescent="0.2"/>
    <row r="166" ht="20.100000000000001" customHeight="1" x14ac:dyDescent="0.2"/>
    <row r="167" ht="20.100000000000001" customHeight="1" x14ac:dyDescent="0.2"/>
    <row r="168" ht="20.100000000000001" customHeight="1" x14ac:dyDescent="0.2"/>
    <row r="169" ht="20.100000000000001" customHeight="1" x14ac:dyDescent="0.2"/>
    <row r="170" ht="20.100000000000001" customHeight="1" x14ac:dyDescent="0.2"/>
    <row r="171" ht="20.100000000000001" customHeight="1" x14ac:dyDescent="0.2"/>
    <row r="172" ht="20.100000000000001" customHeight="1" x14ac:dyDescent="0.2"/>
    <row r="173" ht="20.100000000000001" customHeight="1" x14ac:dyDescent="0.2"/>
    <row r="174" ht="20.100000000000001" customHeight="1" x14ac:dyDescent="0.2"/>
    <row r="175" ht="20.100000000000001" customHeight="1" x14ac:dyDescent="0.2"/>
    <row r="176" ht="20.100000000000001" customHeight="1" x14ac:dyDescent="0.2"/>
    <row r="177" ht="20.100000000000001" customHeight="1" x14ac:dyDescent="0.2"/>
    <row r="178" ht="20.100000000000001" customHeight="1" x14ac:dyDescent="0.2"/>
    <row r="179" ht="20.100000000000001" customHeight="1" x14ac:dyDescent="0.2"/>
    <row r="180" ht="20.100000000000001" customHeight="1" x14ac:dyDescent="0.2"/>
    <row r="181" ht="20.100000000000001" customHeight="1" x14ac:dyDescent="0.2"/>
    <row r="182" ht="20.100000000000001" customHeight="1" x14ac:dyDescent="0.2"/>
    <row r="183" ht="20.100000000000001" customHeight="1" x14ac:dyDescent="0.2"/>
    <row r="184" ht="20.100000000000001" customHeight="1" x14ac:dyDescent="0.2"/>
    <row r="185" ht="20.100000000000001" customHeight="1" x14ac:dyDescent="0.2"/>
    <row r="186" ht="20.100000000000001" customHeight="1" x14ac:dyDescent="0.2"/>
    <row r="187" ht="20.100000000000001" customHeight="1" x14ac:dyDescent="0.2"/>
    <row r="188" ht="20.100000000000001" customHeight="1" x14ac:dyDescent="0.2"/>
    <row r="189" ht="20.100000000000001" customHeight="1" x14ac:dyDescent="0.2"/>
    <row r="190" ht="20.100000000000001" customHeight="1" x14ac:dyDescent="0.2"/>
    <row r="191" ht="20.100000000000001" customHeight="1" x14ac:dyDescent="0.2"/>
    <row r="192" ht="20.100000000000001" customHeight="1" x14ac:dyDescent="0.2"/>
    <row r="193" ht="20.100000000000001" customHeight="1" x14ac:dyDescent="0.2"/>
    <row r="194" ht="20.100000000000001" customHeight="1" x14ac:dyDescent="0.2"/>
    <row r="195" ht="20.100000000000001" customHeight="1" x14ac:dyDescent="0.2"/>
    <row r="196" ht="20.100000000000001" customHeight="1" x14ac:dyDescent="0.2"/>
    <row r="197" ht="20.100000000000001" customHeight="1" x14ac:dyDescent="0.2"/>
    <row r="198" ht="20.100000000000001" customHeight="1" x14ac:dyDescent="0.2"/>
    <row r="199" ht="20.100000000000001" customHeight="1" x14ac:dyDescent="0.2"/>
    <row r="200" ht="20.100000000000001" customHeight="1" x14ac:dyDescent="0.2"/>
    <row r="201" ht="20.100000000000001" customHeight="1" x14ac:dyDescent="0.2"/>
    <row r="202" ht="20.100000000000001" customHeight="1" x14ac:dyDescent="0.2"/>
    <row r="203" ht="20.100000000000001" customHeight="1" x14ac:dyDescent="0.2"/>
    <row r="204" ht="20.100000000000001" customHeight="1" x14ac:dyDescent="0.2"/>
    <row r="205" ht="20.100000000000001" customHeight="1" x14ac:dyDescent="0.2"/>
    <row r="206" ht="20.100000000000001" customHeight="1" x14ac:dyDescent="0.2"/>
    <row r="207" ht="20.100000000000001" customHeight="1" x14ac:dyDescent="0.2"/>
    <row r="208" ht="20.100000000000001" customHeight="1" x14ac:dyDescent="0.2"/>
    <row r="209" ht="20.100000000000001" customHeight="1" x14ac:dyDescent="0.2"/>
    <row r="210" ht="20.100000000000001" customHeight="1" x14ac:dyDescent="0.2"/>
    <row r="211" ht="20.100000000000001" customHeight="1" x14ac:dyDescent="0.2"/>
    <row r="212" ht="20.100000000000001" customHeight="1" x14ac:dyDescent="0.2"/>
    <row r="213" ht="20.100000000000001" customHeight="1" x14ac:dyDescent="0.2"/>
    <row r="214" ht="20.100000000000001" customHeight="1" x14ac:dyDescent="0.2"/>
    <row r="215" ht="20.100000000000001" customHeight="1" x14ac:dyDescent="0.2"/>
    <row r="216" ht="20.100000000000001" customHeight="1" x14ac:dyDescent="0.2"/>
    <row r="217" ht="20.100000000000001" customHeight="1" x14ac:dyDescent="0.2"/>
    <row r="218" ht="20.100000000000001" customHeight="1" x14ac:dyDescent="0.2"/>
    <row r="219" ht="20.100000000000001" customHeight="1" x14ac:dyDescent="0.2"/>
  </sheetData>
  <mergeCells count="6">
    <mergeCell ref="C45:E45"/>
    <mergeCell ref="A1:E1"/>
    <mergeCell ref="C4:E4"/>
    <mergeCell ref="A10:E10"/>
    <mergeCell ref="C12:E12"/>
    <mergeCell ref="A43:E43"/>
  </mergeCells>
  <conditionalFormatting sqref="G6:G81">
    <cfRule type="cellIs" dxfId="1" priority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72" fitToHeight="4" orientation="portrait" r:id="rId1"/>
  <headerFooter alignWithMargins="0"/>
  <rowBreaks count="1" manualBreakCount="1">
    <brk id="4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F1C37-9832-4F4C-B94A-8A993E0504F9}">
  <dimension ref="A1:F287"/>
  <sheetViews>
    <sheetView view="pageBreakPreview" zoomScale="80" zoomScaleNormal="80" zoomScaleSheetLayoutView="80" workbookViewId="0">
      <selection sqref="A1:E1"/>
    </sheetView>
  </sheetViews>
  <sheetFormatPr defaultRowHeight="14.25" x14ac:dyDescent="0.2"/>
  <cols>
    <col min="1" max="1" width="3.5703125" style="389" customWidth="1"/>
    <col min="2" max="2" width="33.28515625" style="389" customWidth="1"/>
    <col min="3" max="3" width="16.140625" style="389" customWidth="1"/>
    <col min="4" max="4" width="15.85546875" style="389" customWidth="1"/>
    <col min="5" max="5" width="15.28515625" style="389" customWidth="1"/>
    <col min="6" max="6" width="9.140625" style="389"/>
    <col min="7" max="16384" width="9.140625" style="148"/>
  </cols>
  <sheetData>
    <row r="1" spans="1:6" s="162" customFormat="1" ht="20.100000000000001" customHeight="1" x14ac:dyDescent="0.2">
      <c r="A1" s="638" t="s">
        <v>276</v>
      </c>
      <c r="B1" s="638"/>
      <c r="C1" s="638"/>
      <c r="D1" s="638"/>
      <c r="E1" s="638"/>
      <c r="F1" s="470"/>
    </row>
    <row r="2" spans="1:6" s="162" customFormat="1" ht="20.100000000000001" customHeight="1" x14ac:dyDescent="0.2">
      <c r="A2" s="438"/>
      <c r="B2" s="438"/>
      <c r="C2" s="438"/>
      <c r="D2" s="438"/>
      <c r="E2" s="438"/>
      <c r="F2" s="470"/>
    </row>
    <row r="3" spans="1:6" s="161" customFormat="1" ht="20.100000000000001" customHeight="1" thickBot="1" x14ac:dyDescent="0.25">
      <c r="A3" s="467"/>
      <c r="B3" s="467"/>
      <c r="C3" s="467"/>
      <c r="D3" s="467"/>
      <c r="E3" s="467"/>
      <c r="F3" s="471"/>
    </row>
    <row r="4" spans="1:6" s="159" customFormat="1" ht="20.100000000000001" customHeight="1" thickBot="1" x14ac:dyDescent="0.25">
      <c r="A4" s="423" t="s">
        <v>3</v>
      </c>
      <c r="B4" s="424" t="s">
        <v>4</v>
      </c>
      <c r="C4" s="642" t="s">
        <v>276</v>
      </c>
      <c r="D4" s="643"/>
      <c r="E4" s="644"/>
      <c r="F4" s="468"/>
    </row>
    <row r="5" spans="1:6" s="159" customFormat="1" ht="20.100000000000001" customHeight="1" thickBot="1" x14ac:dyDescent="0.25">
      <c r="A5" s="425"/>
      <c r="B5" s="426"/>
      <c r="C5" s="125" t="s">
        <v>198</v>
      </c>
      <c r="D5" s="125" t="s">
        <v>209</v>
      </c>
      <c r="E5" s="201" t="s">
        <v>241</v>
      </c>
      <c r="F5" s="468"/>
    </row>
    <row r="6" spans="1:6" ht="20.100000000000001" customHeight="1" x14ac:dyDescent="0.2">
      <c r="A6" s="371" t="s">
        <v>7</v>
      </c>
      <c r="B6" s="428" t="s">
        <v>0</v>
      </c>
      <c r="C6" s="377">
        <f>+C41</f>
        <v>2.1000000000000001E-2</v>
      </c>
      <c r="D6" s="377">
        <f>+D41</f>
        <v>2.1999999999999999E-2</v>
      </c>
      <c r="E6" s="378">
        <f>+(D6-C6)*100</f>
        <v>9.9999999999999742E-2</v>
      </c>
      <c r="F6" s="443"/>
    </row>
    <row r="7" spans="1:6" ht="20.100000000000001" customHeight="1" thickBot="1" x14ac:dyDescent="0.25">
      <c r="A7" s="379" t="s">
        <v>8</v>
      </c>
      <c r="B7" s="429" t="s">
        <v>1</v>
      </c>
      <c r="C7" s="398">
        <f>+C81</f>
        <v>2.4E-2</v>
      </c>
      <c r="D7" s="398">
        <f>+D81</f>
        <v>3.6999999999999998E-2</v>
      </c>
      <c r="E7" s="378">
        <f>+(D7-C7)*100</f>
        <v>1.2999999999999998</v>
      </c>
      <c r="F7" s="443"/>
    </row>
    <row r="8" spans="1:6" s="146" customFormat="1" ht="20.100000000000001" customHeight="1" thickBot="1" x14ac:dyDescent="0.25">
      <c r="A8" s="383"/>
      <c r="B8" s="430" t="s">
        <v>2</v>
      </c>
      <c r="C8" s="386">
        <v>2.1999999999999999E-2</v>
      </c>
      <c r="D8" s="386">
        <v>0.03</v>
      </c>
      <c r="E8" s="387">
        <f>+(D8-C8)*100</f>
        <v>0.8</v>
      </c>
      <c r="F8" s="443"/>
    </row>
    <row r="9" spans="1:6" ht="20.100000000000001" customHeight="1" x14ac:dyDescent="0.2">
      <c r="A9" s="388"/>
      <c r="B9" s="468"/>
    </row>
    <row r="10" spans="1:6" s="161" customFormat="1" ht="20.100000000000001" customHeight="1" x14ac:dyDescent="0.2">
      <c r="A10" s="638" t="s">
        <v>278</v>
      </c>
      <c r="B10" s="638"/>
      <c r="C10" s="638"/>
      <c r="D10" s="638"/>
      <c r="E10" s="638"/>
      <c r="F10" s="471"/>
    </row>
    <row r="11" spans="1:6" s="161" customFormat="1" ht="20.100000000000001" customHeight="1" thickBot="1" x14ac:dyDescent="0.25">
      <c r="A11" s="467"/>
      <c r="B11" s="467"/>
      <c r="C11" s="467"/>
      <c r="D11" s="467"/>
      <c r="E11" s="467"/>
      <c r="F11" s="471"/>
    </row>
    <row r="12" spans="1:6" s="159" customFormat="1" ht="20.100000000000001" customHeight="1" thickBot="1" x14ac:dyDescent="0.25">
      <c r="A12" s="423" t="s">
        <v>3</v>
      </c>
      <c r="B12" s="424" t="s">
        <v>10</v>
      </c>
      <c r="C12" s="642" t="s">
        <v>276</v>
      </c>
      <c r="D12" s="643"/>
      <c r="E12" s="644"/>
      <c r="F12" s="468"/>
    </row>
    <row r="13" spans="1:6" s="159" customFormat="1" ht="20.100000000000001" customHeight="1" thickBot="1" x14ac:dyDescent="0.25">
      <c r="A13" s="425"/>
      <c r="B13" s="426"/>
      <c r="C13" s="201" t="str">
        <f>+C5</f>
        <v>2016</v>
      </c>
      <c r="D13" s="201" t="str">
        <f>+D5</f>
        <v>2017</v>
      </c>
      <c r="E13" s="201" t="s">
        <v>241</v>
      </c>
      <c r="F13" s="468"/>
    </row>
    <row r="14" spans="1:6" s="159" customFormat="1" ht="20.100000000000001" customHeight="1" x14ac:dyDescent="0.2">
      <c r="A14" s="11" t="s">
        <v>7</v>
      </c>
      <c r="B14" s="389" t="s">
        <v>107</v>
      </c>
      <c r="C14" s="472">
        <v>-2.5000000000000001E-2</v>
      </c>
      <c r="D14" s="472">
        <v>-4.0000000000000001E-3</v>
      </c>
      <c r="E14" s="378">
        <f t="shared" ref="E14:E41" si="0">+(D14-C14)*100</f>
        <v>2.1</v>
      </c>
      <c r="F14" s="443"/>
    </row>
    <row r="15" spans="1:6" ht="20.100000000000001" customHeight="1" x14ac:dyDescent="0.2">
      <c r="A15" s="128" t="s">
        <v>8</v>
      </c>
      <c r="B15" s="389" t="s">
        <v>157</v>
      </c>
      <c r="C15" s="472">
        <v>1.2E-2</v>
      </c>
      <c r="D15" s="472">
        <v>1.7999999999999999E-2</v>
      </c>
      <c r="E15" s="378">
        <f t="shared" si="0"/>
        <v>0.59999999999999987</v>
      </c>
      <c r="F15" s="443"/>
    </row>
    <row r="16" spans="1:6" ht="20.100000000000001" customHeight="1" x14ac:dyDescent="0.2">
      <c r="A16" s="128" t="s">
        <v>9</v>
      </c>
      <c r="B16" s="389" t="s">
        <v>193</v>
      </c>
      <c r="C16" s="472">
        <v>3.5000000000000003E-2</v>
      </c>
      <c r="D16" s="472">
        <v>3.5999999999999997E-2</v>
      </c>
      <c r="E16" s="378">
        <f t="shared" si="0"/>
        <v>9.9999999999999395E-2</v>
      </c>
      <c r="F16" s="443"/>
    </row>
    <row r="17" spans="1:6" ht="20.100000000000001" customHeight="1" x14ac:dyDescent="0.2">
      <c r="A17" s="128" t="s">
        <v>11</v>
      </c>
      <c r="B17" s="389" t="s">
        <v>108</v>
      </c>
      <c r="C17" s="472">
        <v>-0.01</v>
      </c>
      <c r="D17" s="472">
        <v>-0.03</v>
      </c>
      <c r="E17" s="378">
        <f t="shared" si="0"/>
        <v>-1.9999999999999998</v>
      </c>
      <c r="F17" s="443"/>
    </row>
    <row r="18" spans="1:6" ht="20.100000000000001" customHeight="1" x14ac:dyDescent="0.2">
      <c r="A18" s="128" t="s">
        <v>12</v>
      </c>
      <c r="B18" s="389" t="s">
        <v>302</v>
      </c>
      <c r="C18" s="472">
        <v>3.7999999999999999E-2</v>
      </c>
      <c r="D18" s="472">
        <v>5.2999999999999999E-2</v>
      </c>
      <c r="E18" s="378">
        <f t="shared" si="0"/>
        <v>1.5</v>
      </c>
      <c r="F18" s="443"/>
    </row>
    <row r="19" spans="1:6" ht="20.100000000000001" customHeight="1" x14ac:dyDescent="0.2">
      <c r="A19" s="128" t="s">
        <v>13</v>
      </c>
      <c r="B19" s="389" t="s">
        <v>109</v>
      </c>
      <c r="C19" s="472">
        <v>4.4999999999999998E-2</v>
      </c>
      <c r="D19" s="472">
        <v>4.2000000000000003E-2</v>
      </c>
      <c r="E19" s="378">
        <f t="shared" si="0"/>
        <v>-0.2999999999999996</v>
      </c>
      <c r="F19" s="443"/>
    </row>
    <row r="20" spans="1:6" ht="20.100000000000001" customHeight="1" x14ac:dyDescent="0.2">
      <c r="A20" s="128" t="s">
        <v>14</v>
      </c>
      <c r="B20" s="389" t="s">
        <v>110</v>
      </c>
      <c r="C20" s="472">
        <v>-0.01</v>
      </c>
      <c r="D20" s="472">
        <v>4.0000000000000001E-3</v>
      </c>
      <c r="E20" s="378">
        <f t="shared" si="0"/>
        <v>1.4000000000000001</v>
      </c>
      <c r="F20" s="443"/>
    </row>
    <row r="21" spans="1:6" ht="19.5" customHeight="1" x14ac:dyDescent="0.2">
      <c r="A21" s="128" t="s">
        <v>15</v>
      </c>
      <c r="B21" s="389" t="s">
        <v>158</v>
      </c>
      <c r="C21" s="472">
        <v>4.9000000000000002E-2</v>
      </c>
      <c r="D21" s="472">
        <v>0.05</v>
      </c>
      <c r="E21" s="378">
        <f t="shared" si="0"/>
        <v>0.10000000000000009</v>
      </c>
      <c r="F21" s="443"/>
    </row>
    <row r="22" spans="1:6" ht="20.100000000000001" customHeight="1" x14ac:dyDescent="0.2">
      <c r="A22" s="128" t="s">
        <v>16</v>
      </c>
      <c r="B22" s="389" t="s">
        <v>139</v>
      </c>
      <c r="C22" s="472">
        <v>4.0000000000000001E-3</v>
      </c>
      <c r="D22" s="472">
        <v>0</v>
      </c>
      <c r="E22" s="378">
        <f t="shared" si="0"/>
        <v>-0.4</v>
      </c>
      <c r="F22" s="443"/>
    </row>
    <row r="23" spans="1:6" ht="20.100000000000001" customHeight="1" x14ac:dyDescent="0.2">
      <c r="A23" s="128" t="s">
        <v>17</v>
      </c>
      <c r="B23" s="389" t="s">
        <v>111</v>
      </c>
      <c r="C23" s="472">
        <v>3.0000000000000001E-3</v>
      </c>
      <c r="D23" s="472">
        <v>1E-3</v>
      </c>
      <c r="E23" s="378">
        <f t="shared" si="0"/>
        <v>-0.2</v>
      </c>
      <c r="F23" s="443"/>
    </row>
    <row r="24" spans="1:6" ht="20.100000000000001" customHeight="1" x14ac:dyDescent="0.2">
      <c r="A24" s="128" t="s">
        <v>18</v>
      </c>
      <c r="B24" s="389" t="s">
        <v>112</v>
      </c>
      <c r="C24" s="472">
        <v>1.0999999999999999E-2</v>
      </c>
      <c r="D24" s="472">
        <v>7.0000000000000001E-3</v>
      </c>
      <c r="E24" s="378">
        <f t="shared" si="0"/>
        <v>-0.39999999999999991</v>
      </c>
      <c r="F24" s="443"/>
    </row>
    <row r="25" spans="1:6" ht="20.100000000000001" customHeight="1" x14ac:dyDescent="0.2">
      <c r="A25" s="128" t="s">
        <v>19</v>
      </c>
      <c r="B25" s="389" t="s">
        <v>113</v>
      </c>
      <c r="C25" s="472">
        <v>-6.7000000000000004E-2</v>
      </c>
      <c r="D25" s="472">
        <v>-4.1000000000000002E-2</v>
      </c>
      <c r="E25" s="378">
        <f t="shared" si="0"/>
        <v>2.6</v>
      </c>
      <c r="F25" s="443"/>
    </row>
    <row r="26" spans="1:6" ht="20.100000000000001" customHeight="1" x14ac:dyDescent="0.2">
      <c r="A26" s="128" t="s">
        <v>20</v>
      </c>
      <c r="B26" s="389" t="s">
        <v>64</v>
      </c>
      <c r="C26" s="472">
        <v>-7.5999999999999998E-2</v>
      </c>
      <c r="D26" s="472">
        <v>4.0000000000000001E-3</v>
      </c>
      <c r="E26" s="378">
        <f t="shared" si="0"/>
        <v>8</v>
      </c>
      <c r="F26" s="443"/>
    </row>
    <row r="27" spans="1:6" ht="20.100000000000001" customHeight="1" x14ac:dyDescent="0.2">
      <c r="A27" s="128" t="s">
        <v>21</v>
      </c>
      <c r="B27" s="389" t="s">
        <v>114</v>
      </c>
      <c r="C27" s="472">
        <v>2.1999999999999999E-2</v>
      </c>
      <c r="D27" s="472">
        <v>2.5000000000000001E-2</v>
      </c>
      <c r="E27" s="378">
        <f t="shared" si="0"/>
        <v>0.30000000000000027</v>
      </c>
      <c r="F27" s="443"/>
    </row>
    <row r="28" spans="1:6" ht="20.100000000000001" customHeight="1" x14ac:dyDescent="0.2">
      <c r="A28" s="128" t="s">
        <v>22</v>
      </c>
      <c r="B28" s="389" t="s">
        <v>115</v>
      </c>
      <c r="C28" s="472">
        <v>1.7999999999999999E-2</v>
      </c>
      <c r="D28" s="472">
        <v>1.9E-2</v>
      </c>
      <c r="E28" s="378">
        <f t="shared" si="0"/>
        <v>0.10000000000000009</v>
      </c>
      <c r="F28" s="443"/>
    </row>
    <row r="29" spans="1:6" ht="20.100000000000001" customHeight="1" x14ac:dyDescent="0.2">
      <c r="A29" s="128" t="s">
        <v>23</v>
      </c>
      <c r="B29" s="389" t="s">
        <v>116</v>
      </c>
      <c r="C29" s="472">
        <v>-5.0000000000000001E-3</v>
      </c>
      <c r="D29" s="472">
        <v>1E-3</v>
      </c>
      <c r="E29" s="378">
        <f t="shared" si="0"/>
        <v>0.6</v>
      </c>
      <c r="F29" s="443"/>
    </row>
    <row r="30" spans="1:6" ht="20.100000000000001" customHeight="1" x14ac:dyDescent="0.2">
      <c r="A30" s="128" t="s">
        <v>24</v>
      </c>
      <c r="B30" s="389" t="s">
        <v>194</v>
      </c>
      <c r="C30" s="472">
        <v>3.0000000000000001E-3</v>
      </c>
      <c r="D30" s="472">
        <v>0.01</v>
      </c>
      <c r="E30" s="378">
        <f t="shared" si="0"/>
        <v>0.70000000000000007</v>
      </c>
      <c r="F30" s="443"/>
    </row>
    <row r="31" spans="1:6" ht="20.100000000000001" customHeight="1" x14ac:dyDescent="0.2">
      <c r="A31" s="128" t="s">
        <v>25</v>
      </c>
      <c r="B31" s="389" t="s">
        <v>195</v>
      </c>
      <c r="C31" s="472">
        <v>-9.8000000000000004E-2</v>
      </c>
      <c r="D31" s="472">
        <v>2.3E-2</v>
      </c>
      <c r="E31" s="378">
        <f t="shared" si="0"/>
        <v>12.1</v>
      </c>
      <c r="F31" s="443"/>
    </row>
    <row r="32" spans="1:6" ht="20.100000000000001" customHeight="1" x14ac:dyDescent="0.2">
      <c r="A32" s="128" t="s">
        <v>26</v>
      </c>
      <c r="B32" s="389" t="s">
        <v>117</v>
      </c>
      <c r="C32" s="472">
        <v>5.3999999999999999E-2</v>
      </c>
      <c r="D32" s="472">
        <v>5.3999999999999999E-2</v>
      </c>
      <c r="E32" s="378">
        <f t="shared" si="0"/>
        <v>0</v>
      </c>
      <c r="F32" s="443"/>
    </row>
    <row r="33" spans="1:6" ht="20.100000000000001" customHeight="1" x14ac:dyDescent="0.2">
      <c r="A33" s="128" t="s">
        <v>27</v>
      </c>
      <c r="B33" s="389" t="s">
        <v>196</v>
      </c>
      <c r="C33" s="472">
        <v>2.5000000000000001E-2</v>
      </c>
      <c r="D33" s="472">
        <v>3.1E-2</v>
      </c>
      <c r="E33" s="378">
        <f t="shared" si="0"/>
        <v>0.59999999999999987</v>
      </c>
      <c r="F33" s="443"/>
    </row>
    <row r="34" spans="1:6" ht="20.100000000000001" customHeight="1" x14ac:dyDescent="0.2">
      <c r="A34" s="128" t="s">
        <v>28</v>
      </c>
      <c r="B34" s="389" t="s">
        <v>159</v>
      </c>
      <c r="C34" s="472">
        <v>5.0999999999999997E-2</v>
      </c>
      <c r="D34" s="472">
        <v>4.4999999999999998E-2</v>
      </c>
      <c r="E34" s="378">
        <f t="shared" si="0"/>
        <v>-0.59999999999999987</v>
      </c>
      <c r="F34" s="443"/>
    </row>
    <row r="35" spans="1:6" ht="20.100000000000001" customHeight="1" x14ac:dyDescent="0.2">
      <c r="A35" s="128" t="s">
        <v>31</v>
      </c>
      <c r="B35" s="389" t="s">
        <v>141</v>
      </c>
      <c r="C35" s="472">
        <v>1E-3</v>
      </c>
      <c r="D35" s="472">
        <v>1E-3</v>
      </c>
      <c r="E35" s="378">
        <f t="shared" si="0"/>
        <v>0</v>
      </c>
      <c r="F35" s="443"/>
    </row>
    <row r="36" spans="1:6" ht="20.100000000000001" customHeight="1" x14ac:dyDescent="0.2">
      <c r="A36" s="128" t="s">
        <v>32</v>
      </c>
      <c r="B36" s="389" t="s">
        <v>211</v>
      </c>
      <c r="C36" s="472">
        <v>1E-3</v>
      </c>
      <c r="D36" s="472">
        <v>0.01</v>
      </c>
      <c r="E36" s="378">
        <f t="shared" si="0"/>
        <v>0.90000000000000013</v>
      </c>
      <c r="F36" s="443"/>
    </row>
    <row r="37" spans="1:6" ht="20.100000000000001" customHeight="1" x14ac:dyDescent="0.2">
      <c r="A37" s="128" t="s">
        <v>33</v>
      </c>
      <c r="B37" s="389" t="s">
        <v>160</v>
      </c>
      <c r="C37" s="472">
        <v>-1.2E-2</v>
      </c>
      <c r="D37" s="472">
        <v>1.0999999999999999E-2</v>
      </c>
      <c r="E37" s="378">
        <f t="shared" si="0"/>
        <v>2.2999999999999998</v>
      </c>
      <c r="F37" s="443"/>
    </row>
    <row r="38" spans="1:6" ht="20.100000000000001" customHeight="1" x14ac:dyDescent="0.2">
      <c r="A38" s="128" t="s">
        <v>34</v>
      </c>
      <c r="B38" s="389" t="s">
        <v>118</v>
      </c>
      <c r="C38" s="472">
        <v>8.0000000000000002E-3</v>
      </c>
      <c r="D38" s="472">
        <v>3.0000000000000001E-3</v>
      </c>
      <c r="E38" s="378">
        <f t="shared" si="0"/>
        <v>-0.5</v>
      </c>
      <c r="F38" s="443"/>
    </row>
    <row r="39" spans="1:6" s="146" customFormat="1" ht="20.100000000000001" customHeight="1" x14ac:dyDescent="0.2">
      <c r="A39" s="128" t="s">
        <v>35</v>
      </c>
      <c r="B39" s="389" t="s">
        <v>197</v>
      </c>
      <c r="C39" s="472">
        <v>-4.5999999999999999E-2</v>
      </c>
      <c r="D39" s="472">
        <v>-3.0000000000000001E-3</v>
      </c>
      <c r="E39" s="378">
        <f t="shared" si="0"/>
        <v>4.3</v>
      </c>
      <c r="F39" s="443"/>
    </row>
    <row r="40" spans="1:6" s="146" customFormat="1" ht="20.100000000000001" customHeight="1" thickBot="1" x14ac:dyDescent="0.25">
      <c r="A40" s="128" t="s">
        <v>36</v>
      </c>
      <c r="B40" s="389" t="s">
        <v>161</v>
      </c>
      <c r="C40" s="472">
        <v>8.0000000000000002E-3</v>
      </c>
      <c r="D40" s="472">
        <v>1.2999999999999999E-2</v>
      </c>
      <c r="E40" s="378">
        <f t="shared" si="0"/>
        <v>0.49999999999999994</v>
      </c>
      <c r="F40" s="443"/>
    </row>
    <row r="41" spans="1:6" s="146" customFormat="1" ht="20.100000000000001" customHeight="1" thickBot="1" x14ac:dyDescent="0.25">
      <c r="A41" s="93"/>
      <c r="B41" s="87" t="s">
        <v>2</v>
      </c>
      <c r="C41" s="473">
        <v>2.1000000000000001E-2</v>
      </c>
      <c r="D41" s="473">
        <v>2.1999999999999999E-2</v>
      </c>
      <c r="E41" s="387">
        <f t="shared" si="0"/>
        <v>9.9999999999999742E-2</v>
      </c>
      <c r="F41" s="443"/>
    </row>
    <row r="42" spans="1:6" ht="20.100000000000001" customHeight="1" x14ac:dyDescent="0.2">
      <c r="C42" s="431"/>
      <c r="D42" s="431"/>
      <c r="E42" s="431"/>
    </row>
    <row r="43" spans="1:6" s="161" customFormat="1" ht="20.100000000000001" customHeight="1" x14ac:dyDescent="0.2">
      <c r="A43" s="638" t="s">
        <v>277</v>
      </c>
      <c r="B43" s="638"/>
      <c r="C43" s="638"/>
      <c r="D43" s="638"/>
      <c r="E43" s="638"/>
      <c r="F43" s="471"/>
    </row>
    <row r="44" spans="1:6" s="161" customFormat="1" ht="20.100000000000001" customHeight="1" thickBot="1" x14ac:dyDescent="0.25">
      <c r="A44" s="467"/>
      <c r="B44" s="467"/>
      <c r="C44" s="467"/>
      <c r="D44" s="467"/>
      <c r="E44" s="467"/>
      <c r="F44" s="471"/>
    </row>
    <row r="45" spans="1:6" s="159" customFormat="1" ht="20.100000000000001" customHeight="1" thickBot="1" x14ac:dyDescent="0.25">
      <c r="A45" s="423" t="s">
        <v>3</v>
      </c>
      <c r="B45" s="424" t="s">
        <v>10</v>
      </c>
      <c r="C45" s="642" t="s">
        <v>276</v>
      </c>
      <c r="D45" s="643"/>
      <c r="E45" s="644"/>
      <c r="F45" s="468"/>
    </row>
    <row r="46" spans="1:6" s="159" customFormat="1" ht="20.100000000000001" customHeight="1" thickBot="1" x14ac:dyDescent="0.25">
      <c r="A46" s="425"/>
      <c r="B46" s="426"/>
      <c r="C46" s="125" t="str">
        <f>+C5</f>
        <v>2016</v>
      </c>
      <c r="D46" s="125" t="str">
        <f>+D5</f>
        <v>2017</v>
      </c>
      <c r="E46" s="125" t="str">
        <f>+E5</f>
        <v>Zmiana w p.p.</v>
      </c>
      <c r="F46" s="468"/>
    </row>
    <row r="47" spans="1:6" s="159" customFormat="1" ht="20.100000000000001" customHeight="1" x14ac:dyDescent="0.2">
      <c r="A47" s="11" t="s">
        <v>7</v>
      </c>
      <c r="B47" s="389" t="s">
        <v>119</v>
      </c>
      <c r="C47" s="472">
        <v>2.5000000000000001E-2</v>
      </c>
      <c r="D47" s="472">
        <v>3.3000000000000002E-2</v>
      </c>
      <c r="E47" s="378">
        <f t="shared" ref="E47:E65" si="1">+(D47-C47)*100</f>
        <v>0.8</v>
      </c>
      <c r="F47" s="443"/>
    </row>
    <row r="48" spans="1:6" ht="20.100000000000001" customHeight="1" x14ac:dyDescent="0.2">
      <c r="A48" s="128" t="s">
        <v>8</v>
      </c>
      <c r="B48" s="389" t="s">
        <v>120</v>
      </c>
      <c r="C48" s="472">
        <v>1.2999999999999999E-2</v>
      </c>
      <c r="D48" s="472">
        <v>4.9000000000000002E-2</v>
      </c>
      <c r="E48" s="378">
        <f t="shared" si="1"/>
        <v>3.6000000000000005</v>
      </c>
      <c r="F48" s="443"/>
    </row>
    <row r="49" spans="1:6" s="160" customFormat="1" ht="20.100000000000001" customHeight="1" x14ac:dyDescent="0.2">
      <c r="A49" s="128" t="s">
        <v>9</v>
      </c>
      <c r="B49" s="389" t="s">
        <v>162</v>
      </c>
      <c r="C49" s="472">
        <v>-1.4999999999999999E-2</v>
      </c>
      <c r="D49" s="472">
        <v>1.7999999999999999E-2</v>
      </c>
      <c r="E49" s="378">
        <f t="shared" si="1"/>
        <v>3.3000000000000003</v>
      </c>
      <c r="F49" s="474"/>
    </row>
    <row r="50" spans="1:6" ht="20.100000000000001" customHeight="1" x14ac:dyDescent="0.2">
      <c r="A50" s="128" t="s">
        <v>11</v>
      </c>
      <c r="B50" s="389" t="s">
        <v>301</v>
      </c>
      <c r="C50" s="472">
        <v>0.114</v>
      </c>
      <c r="D50" s="472">
        <v>0.107</v>
      </c>
      <c r="E50" s="378">
        <f t="shared" si="1"/>
        <v>-0.70000000000000062</v>
      </c>
      <c r="F50" s="443"/>
    </row>
    <row r="51" spans="1:6" ht="20.100000000000001" customHeight="1" x14ac:dyDescent="0.2">
      <c r="A51" s="128" t="s">
        <v>12</v>
      </c>
      <c r="B51" s="389" t="s">
        <v>121</v>
      </c>
      <c r="C51" s="472">
        <v>1E-3</v>
      </c>
      <c r="D51" s="472">
        <v>2.7E-2</v>
      </c>
      <c r="E51" s="378">
        <f t="shared" si="1"/>
        <v>2.6</v>
      </c>
      <c r="F51" s="443"/>
    </row>
    <row r="52" spans="1:6" ht="20.100000000000001" customHeight="1" x14ac:dyDescent="0.2">
      <c r="A52" s="128" t="s">
        <v>13</v>
      </c>
      <c r="B52" s="389" t="s">
        <v>142</v>
      </c>
      <c r="C52" s="472">
        <v>0.01</v>
      </c>
      <c r="D52" s="472">
        <v>5.7000000000000002E-2</v>
      </c>
      <c r="E52" s="378">
        <f t="shared" si="1"/>
        <v>4.7</v>
      </c>
      <c r="F52" s="443"/>
    </row>
    <row r="53" spans="1:6" ht="20.100000000000001" customHeight="1" x14ac:dyDescent="0.2">
      <c r="A53" s="128" t="s">
        <v>14</v>
      </c>
      <c r="B53" s="389" t="s">
        <v>122</v>
      </c>
      <c r="C53" s="472">
        <v>-0.115</v>
      </c>
      <c r="D53" s="472">
        <v>-0.11</v>
      </c>
      <c r="E53" s="378">
        <f t="shared" si="1"/>
        <v>0.50000000000000044</v>
      </c>
      <c r="F53" s="443"/>
    </row>
    <row r="54" spans="1:6" ht="20.100000000000001" customHeight="1" x14ac:dyDescent="0.2">
      <c r="A54" s="128" t="s">
        <v>15</v>
      </c>
      <c r="B54" s="389" t="s">
        <v>143</v>
      </c>
      <c r="C54" s="472">
        <v>0.02</v>
      </c>
      <c r="D54" s="472">
        <v>1.4999999999999999E-2</v>
      </c>
      <c r="E54" s="378">
        <f t="shared" si="1"/>
        <v>-0.50000000000000011</v>
      </c>
      <c r="F54" s="443"/>
    </row>
    <row r="55" spans="1:6" ht="20.100000000000001" customHeight="1" x14ac:dyDescent="0.2">
      <c r="A55" s="128" t="s">
        <v>16</v>
      </c>
      <c r="B55" s="389" t="s">
        <v>123</v>
      </c>
      <c r="C55" s="472">
        <v>-1.6E-2</v>
      </c>
      <c r="D55" s="472">
        <v>-8.0000000000000002E-3</v>
      </c>
      <c r="E55" s="378">
        <f t="shared" si="1"/>
        <v>0.8</v>
      </c>
      <c r="F55" s="443"/>
    </row>
    <row r="56" spans="1:6" ht="20.100000000000001" customHeight="1" x14ac:dyDescent="0.2">
      <c r="A56" s="128" t="s">
        <v>17</v>
      </c>
      <c r="B56" s="389" t="s">
        <v>163</v>
      </c>
      <c r="C56" s="472">
        <v>0.01</v>
      </c>
      <c r="D56" s="472">
        <v>0.02</v>
      </c>
      <c r="E56" s="378">
        <f t="shared" si="1"/>
        <v>1</v>
      </c>
      <c r="F56" s="443"/>
    </row>
    <row r="57" spans="1:6" ht="20.100000000000001" customHeight="1" x14ac:dyDescent="0.2">
      <c r="A57" s="128" t="s">
        <v>18</v>
      </c>
      <c r="B57" s="389" t="s">
        <v>124</v>
      </c>
      <c r="C57" s="472">
        <v>1.2E-2</v>
      </c>
      <c r="D57" s="472">
        <v>2E-3</v>
      </c>
      <c r="E57" s="378">
        <f t="shared" si="1"/>
        <v>-1</v>
      </c>
      <c r="F57" s="443"/>
    </row>
    <row r="58" spans="1:6" ht="20.100000000000001" customHeight="1" x14ac:dyDescent="0.2">
      <c r="A58" s="128" t="s">
        <v>19</v>
      </c>
      <c r="B58" s="389" t="s">
        <v>125</v>
      </c>
      <c r="C58" s="472">
        <v>1.7999999999999999E-2</v>
      </c>
      <c r="D58" s="472">
        <v>2.4E-2</v>
      </c>
      <c r="E58" s="378">
        <f t="shared" si="1"/>
        <v>0.6000000000000002</v>
      </c>
      <c r="F58" s="443"/>
    </row>
    <row r="59" spans="1:6" ht="20.100000000000001" customHeight="1" x14ac:dyDescent="0.2">
      <c r="A59" s="128" t="s">
        <v>20</v>
      </c>
      <c r="B59" s="389" t="s">
        <v>164</v>
      </c>
      <c r="C59" s="472">
        <v>-5.0999999999999997E-2</v>
      </c>
      <c r="D59" s="472">
        <v>2E-3</v>
      </c>
      <c r="E59" s="378">
        <f t="shared" si="1"/>
        <v>5.3</v>
      </c>
      <c r="F59" s="443"/>
    </row>
    <row r="60" spans="1:6" ht="20.100000000000001" customHeight="1" x14ac:dyDescent="0.2">
      <c r="A60" s="128" t="s">
        <v>21</v>
      </c>
      <c r="B60" s="389" t="s">
        <v>126</v>
      </c>
      <c r="C60" s="472">
        <v>-4.3999999999999997E-2</v>
      </c>
      <c r="D60" s="472">
        <v>-8.0000000000000002E-3</v>
      </c>
      <c r="E60" s="378">
        <f t="shared" si="1"/>
        <v>3.5999999999999996</v>
      </c>
      <c r="F60" s="443"/>
    </row>
    <row r="61" spans="1:6" ht="20.100000000000001" customHeight="1" x14ac:dyDescent="0.2">
      <c r="A61" s="128" t="s">
        <v>22</v>
      </c>
      <c r="B61" s="389" t="s">
        <v>165</v>
      </c>
      <c r="C61" s="472">
        <v>1.4E-2</v>
      </c>
      <c r="D61" s="472">
        <v>2.1000000000000001E-2</v>
      </c>
      <c r="E61" s="378">
        <f t="shared" si="1"/>
        <v>0.70000000000000007</v>
      </c>
      <c r="F61" s="443"/>
    </row>
    <row r="62" spans="1:6" ht="20.100000000000001" customHeight="1" x14ac:dyDescent="0.2">
      <c r="A62" s="128" t="s">
        <v>23</v>
      </c>
      <c r="B62" s="389" t="s">
        <v>127</v>
      </c>
      <c r="C62" s="472">
        <v>1.2E-2</v>
      </c>
      <c r="D62" s="472">
        <v>2.1000000000000001E-2</v>
      </c>
      <c r="E62" s="378">
        <f t="shared" si="1"/>
        <v>0.90000000000000013</v>
      </c>
      <c r="F62" s="443"/>
    </row>
    <row r="63" spans="1:6" ht="20.100000000000001" customHeight="1" x14ac:dyDescent="0.2">
      <c r="A63" s="128" t="s">
        <v>24</v>
      </c>
      <c r="B63" s="389" t="s">
        <v>128</v>
      </c>
      <c r="C63" s="472">
        <v>1.7999999999999999E-2</v>
      </c>
      <c r="D63" s="472">
        <v>8.9999999999999993E-3</v>
      </c>
      <c r="E63" s="378">
        <f t="shared" si="1"/>
        <v>-0.89999999999999991</v>
      </c>
      <c r="F63" s="443"/>
    </row>
    <row r="64" spans="1:6" ht="20.100000000000001" customHeight="1" x14ac:dyDescent="0.2">
      <c r="A64" s="128" t="s">
        <v>25</v>
      </c>
      <c r="B64" s="389" t="s">
        <v>129</v>
      </c>
      <c r="C64" s="472">
        <v>-2.1999999999999999E-2</v>
      </c>
      <c r="D64" s="472">
        <v>0.01</v>
      </c>
      <c r="E64" s="378">
        <f t="shared" si="1"/>
        <v>3.2</v>
      </c>
      <c r="F64" s="443"/>
    </row>
    <row r="65" spans="1:6" ht="20.100000000000001" customHeight="1" x14ac:dyDescent="0.2">
      <c r="A65" s="128" t="s">
        <v>26</v>
      </c>
      <c r="B65" s="389" t="s">
        <v>199</v>
      </c>
      <c r="C65" s="472">
        <v>-5.7000000000000002E-2</v>
      </c>
      <c r="D65" s="472">
        <v>-4.8000000000000001E-2</v>
      </c>
      <c r="E65" s="378">
        <f t="shared" si="1"/>
        <v>0.90000000000000013</v>
      </c>
      <c r="F65" s="443"/>
    </row>
    <row r="66" spans="1:6" ht="20.100000000000001" customHeight="1" x14ac:dyDescent="0.2">
      <c r="A66" s="128" t="s">
        <v>27</v>
      </c>
      <c r="B66" s="389" t="s">
        <v>210</v>
      </c>
      <c r="C66" s="378" t="s">
        <v>41</v>
      </c>
      <c r="D66" s="472">
        <v>-3.4000000000000002E-2</v>
      </c>
      <c r="E66" s="378" t="s">
        <v>41</v>
      </c>
      <c r="F66" s="443"/>
    </row>
    <row r="67" spans="1:6" ht="20.100000000000001" customHeight="1" x14ac:dyDescent="0.2">
      <c r="A67" s="128" t="s">
        <v>28</v>
      </c>
      <c r="B67" s="389" t="s">
        <v>130</v>
      </c>
      <c r="C67" s="472">
        <v>-8.5999999999999993E-2</v>
      </c>
      <c r="D67" s="472">
        <v>5.7000000000000002E-2</v>
      </c>
      <c r="E67" s="378">
        <f>+(D67-C67)*100</f>
        <v>14.299999999999999</v>
      </c>
      <c r="F67" s="443"/>
    </row>
    <row r="68" spans="1:6" ht="20.100000000000001" customHeight="1" x14ac:dyDescent="0.2">
      <c r="A68" s="128" t="s">
        <v>31</v>
      </c>
      <c r="B68" s="389" t="s">
        <v>200</v>
      </c>
      <c r="C68" s="472">
        <v>-1.2999999999999999E-2</v>
      </c>
      <c r="D68" s="472">
        <v>1.2E-2</v>
      </c>
      <c r="E68" s="378">
        <f>+(D68-C68)*100</f>
        <v>2.5</v>
      </c>
      <c r="F68" s="443"/>
    </row>
    <row r="69" spans="1:6" ht="20.100000000000001" customHeight="1" x14ac:dyDescent="0.2">
      <c r="A69" s="128" t="s">
        <v>32</v>
      </c>
      <c r="B69" s="389" t="s">
        <v>166</v>
      </c>
      <c r="C69" s="472">
        <v>1.4999999999999999E-2</v>
      </c>
      <c r="D69" s="472">
        <v>1.2E-2</v>
      </c>
      <c r="E69" s="378">
        <f>+(D69-C69)*100</f>
        <v>-0.29999999999999993</v>
      </c>
      <c r="F69" s="443"/>
    </row>
    <row r="70" spans="1:6" ht="20.100000000000001" customHeight="1" x14ac:dyDescent="0.2">
      <c r="A70" s="128" t="s">
        <v>33</v>
      </c>
      <c r="B70" s="389" t="s">
        <v>206</v>
      </c>
      <c r="C70" s="378" t="s">
        <v>41</v>
      </c>
      <c r="D70" s="472">
        <v>2E-3</v>
      </c>
      <c r="E70" s="378" t="s">
        <v>41</v>
      </c>
      <c r="F70" s="443"/>
    </row>
    <row r="71" spans="1:6" ht="20.100000000000001" customHeight="1" x14ac:dyDescent="0.2">
      <c r="A71" s="128" t="s">
        <v>34</v>
      </c>
      <c r="B71" s="389" t="s">
        <v>131</v>
      </c>
      <c r="C71" s="472">
        <v>4.0000000000000001E-3</v>
      </c>
      <c r="D71" s="472">
        <v>1E-3</v>
      </c>
      <c r="E71" s="378">
        <f t="shared" ref="E71:E81" si="2">+(D71-C71)*100</f>
        <v>-0.3</v>
      </c>
      <c r="F71" s="443"/>
    </row>
    <row r="72" spans="1:6" ht="20.100000000000001" customHeight="1" x14ac:dyDescent="0.2">
      <c r="A72" s="128" t="s">
        <v>35</v>
      </c>
      <c r="B72" s="389" t="s">
        <v>132</v>
      </c>
      <c r="C72" s="472">
        <v>4.2999999999999997E-2</v>
      </c>
      <c r="D72" s="472">
        <v>5.5E-2</v>
      </c>
      <c r="E72" s="378">
        <f t="shared" si="2"/>
        <v>1.2000000000000004</v>
      </c>
      <c r="F72" s="443"/>
    </row>
    <row r="73" spans="1:6" ht="20.100000000000001" customHeight="1" x14ac:dyDescent="0.2">
      <c r="A73" s="128" t="s">
        <v>36</v>
      </c>
      <c r="B73" s="389" t="s">
        <v>201</v>
      </c>
      <c r="C73" s="472">
        <v>0</v>
      </c>
      <c r="D73" s="472">
        <v>3.0000000000000001E-3</v>
      </c>
      <c r="E73" s="378">
        <f t="shared" si="2"/>
        <v>0.3</v>
      </c>
      <c r="F73" s="443"/>
    </row>
    <row r="74" spans="1:6" ht="20.100000000000001" customHeight="1" x14ac:dyDescent="0.2">
      <c r="A74" s="128" t="s">
        <v>37</v>
      </c>
      <c r="B74" s="389" t="s">
        <v>212</v>
      </c>
      <c r="C74" s="472">
        <v>1.7999999999999999E-2</v>
      </c>
      <c r="D74" s="472">
        <v>1.9E-2</v>
      </c>
      <c r="E74" s="378">
        <f t="shared" si="2"/>
        <v>0.10000000000000009</v>
      </c>
      <c r="F74" s="443"/>
    </row>
    <row r="75" spans="1:6" ht="20.100000000000001" customHeight="1" x14ac:dyDescent="0.2">
      <c r="A75" s="128" t="s">
        <v>38</v>
      </c>
      <c r="B75" s="389" t="s">
        <v>133</v>
      </c>
      <c r="C75" s="472">
        <v>8.0000000000000002E-3</v>
      </c>
      <c r="D75" s="472">
        <v>-0.02</v>
      </c>
      <c r="E75" s="378">
        <f t="shared" si="2"/>
        <v>-2.8000000000000003</v>
      </c>
      <c r="F75" s="443"/>
    </row>
    <row r="76" spans="1:6" ht="20.100000000000001" customHeight="1" x14ac:dyDescent="0.2">
      <c r="A76" s="128" t="s">
        <v>39</v>
      </c>
      <c r="B76" s="389" t="s">
        <v>144</v>
      </c>
      <c r="C76" s="472">
        <v>7.0000000000000001E-3</v>
      </c>
      <c r="D76" s="472">
        <v>2.3E-2</v>
      </c>
      <c r="E76" s="378">
        <f t="shared" si="2"/>
        <v>1.6</v>
      </c>
      <c r="F76" s="443"/>
    </row>
    <row r="77" spans="1:6" ht="20.100000000000001" customHeight="1" x14ac:dyDescent="0.2">
      <c r="A77" s="128" t="s">
        <v>40</v>
      </c>
      <c r="B77" s="389" t="s">
        <v>145</v>
      </c>
      <c r="C77" s="472">
        <v>-8.1000000000000003E-2</v>
      </c>
      <c r="D77" s="472">
        <v>-8.3000000000000004E-2</v>
      </c>
      <c r="E77" s="378">
        <f t="shared" si="2"/>
        <v>-0.20000000000000018</v>
      </c>
      <c r="F77" s="443"/>
    </row>
    <row r="78" spans="1:6" ht="20.100000000000001" customHeight="1" x14ac:dyDescent="0.2">
      <c r="A78" s="128" t="s">
        <v>202</v>
      </c>
      <c r="B78" s="389" t="s">
        <v>134</v>
      </c>
      <c r="C78" s="472">
        <v>2E-3</v>
      </c>
      <c r="D78" s="472">
        <v>1.2999999999999999E-2</v>
      </c>
      <c r="E78" s="378">
        <f t="shared" si="2"/>
        <v>1.0999999999999999</v>
      </c>
      <c r="F78" s="443"/>
    </row>
    <row r="79" spans="1:6" ht="20.100000000000001" customHeight="1" x14ac:dyDescent="0.2">
      <c r="A79" s="128" t="s">
        <v>203</v>
      </c>
      <c r="B79" s="389" t="s">
        <v>135</v>
      </c>
      <c r="C79" s="472">
        <v>2.8000000000000001E-2</v>
      </c>
      <c r="D79" s="472">
        <v>3.1E-2</v>
      </c>
      <c r="E79" s="378">
        <f t="shared" si="2"/>
        <v>0.29999999999999993</v>
      </c>
      <c r="F79" s="443"/>
    </row>
    <row r="80" spans="1:6" ht="20.100000000000001" customHeight="1" thickBot="1" x14ac:dyDescent="0.25">
      <c r="A80" s="128" t="s">
        <v>205</v>
      </c>
      <c r="B80" s="389" t="s">
        <v>136</v>
      </c>
      <c r="C80" s="472">
        <v>8.9999999999999993E-3</v>
      </c>
      <c r="D80" s="472">
        <v>1.9E-2</v>
      </c>
      <c r="E80" s="378">
        <f t="shared" si="2"/>
        <v>1</v>
      </c>
      <c r="F80" s="443"/>
    </row>
    <row r="81" spans="1:6" ht="20.100000000000001" customHeight="1" thickBot="1" x14ac:dyDescent="0.25">
      <c r="A81" s="63"/>
      <c r="B81" s="62" t="s">
        <v>2</v>
      </c>
      <c r="C81" s="473">
        <v>2.4E-2</v>
      </c>
      <c r="D81" s="473">
        <v>3.6999999999999998E-2</v>
      </c>
      <c r="E81" s="387">
        <f t="shared" si="2"/>
        <v>1.2999999999999998</v>
      </c>
      <c r="F81" s="443"/>
    </row>
    <row r="82" spans="1:6" ht="20.100000000000001" customHeight="1" x14ac:dyDescent="0.2">
      <c r="C82" s="431"/>
      <c r="D82" s="431"/>
      <c r="E82" s="431"/>
    </row>
    <row r="83" spans="1:6" ht="20.100000000000001" customHeight="1" x14ac:dyDescent="0.2"/>
    <row r="84" spans="1:6" ht="20.100000000000001" customHeight="1" x14ac:dyDescent="0.2"/>
    <row r="85" spans="1:6" ht="20.100000000000001" customHeight="1" x14ac:dyDescent="0.2"/>
    <row r="86" spans="1:6" ht="20.100000000000001" customHeight="1" x14ac:dyDescent="0.2"/>
    <row r="87" spans="1:6" ht="20.100000000000001" customHeight="1" x14ac:dyDescent="0.2"/>
    <row r="88" spans="1:6" ht="20.100000000000001" customHeight="1" x14ac:dyDescent="0.2"/>
    <row r="89" spans="1:6" ht="20.100000000000001" customHeight="1" x14ac:dyDescent="0.2"/>
    <row r="90" spans="1:6" ht="20.100000000000001" customHeight="1" x14ac:dyDescent="0.2"/>
    <row r="91" spans="1:6" ht="20.100000000000001" customHeight="1" x14ac:dyDescent="0.2"/>
    <row r="92" spans="1:6" ht="20.100000000000001" customHeight="1" x14ac:dyDescent="0.2"/>
    <row r="93" spans="1:6" ht="20.100000000000001" customHeight="1" x14ac:dyDescent="0.2"/>
    <row r="94" spans="1:6" ht="20.100000000000001" customHeight="1" x14ac:dyDescent="0.2"/>
    <row r="95" spans="1:6" ht="20.100000000000001" customHeight="1" x14ac:dyDescent="0.2"/>
    <row r="96" spans="1: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  <row r="118" ht="20.100000000000001" customHeight="1" x14ac:dyDescent="0.2"/>
    <row r="119" ht="20.100000000000001" customHeight="1" x14ac:dyDescent="0.2"/>
    <row r="120" ht="20.100000000000001" customHeight="1" x14ac:dyDescent="0.2"/>
    <row r="121" ht="20.100000000000001" customHeight="1" x14ac:dyDescent="0.2"/>
    <row r="122" ht="20.100000000000001" customHeight="1" x14ac:dyDescent="0.2"/>
    <row r="123" ht="20.100000000000001" customHeight="1" x14ac:dyDescent="0.2"/>
    <row r="124" ht="20.100000000000001" customHeight="1" x14ac:dyDescent="0.2"/>
    <row r="125" ht="20.100000000000001" customHeight="1" x14ac:dyDescent="0.2"/>
    <row r="126" ht="20.100000000000001" customHeight="1" x14ac:dyDescent="0.2"/>
    <row r="127" ht="20.100000000000001" customHeight="1" x14ac:dyDescent="0.2"/>
    <row r="128" ht="20.100000000000001" customHeight="1" x14ac:dyDescent="0.2"/>
    <row r="129" ht="20.100000000000001" customHeight="1" x14ac:dyDescent="0.2"/>
    <row r="130" ht="20.100000000000001" customHeight="1" x14ac:dyDescent="0.2"/>
    <row r="131" ht="20.100000000000001" customHeight="1" x14ac:dyDescent="0.2"/>
    <row r="132" ht="20.100000000000001" customHeight="1" x14ac:dyDescent="0.2"/>
    <row r="133" ht="20.100000000000001" customHeight="1" x14ac:dyDescent="0.2"/>
    <row r="134" ht="20.100000000000001" customHeight="1" x14ac:dyDescent="0.2"/>
    <row r="135" ht="20.100000000000001" customHeight="1" x14ac:dyDescent="0.2"/>
    <row r="136" ht="20.100000000000001" customHeight="1" x14ac:dyDescent="0.2"/>
    <row r="137" ht="20.100000000000001" customHeight="1" x14ac:dyDescent="0.2"/>
    <row r="138" ht="20.100000000000001" customHeight="1" x14ac:dyDescent="0.2"/>
    <row r="139" ht="20.100000000000001" customHeight="1" x14ac:dyDescent="0.2"/>
    <row r="140" ht="20.100000000000001" customHeight="1" x14ac:dyDescent="0.2"/>
    <row r="141" ht="20.100000000000001" customHeight="1" x14ac:dyDescent="0.2"/>
    <row r="142" ht="20.100000000000001" customHeight="1" x14ac:dyDescent="0.2"/>
    <row r="143" ht="20.100000000000001" customHeight="1" x14ac:dyDescent="0.2"/>
    <row r="144" ht="20.100000000000001" customHeight="1" x14ac:dyDescent="0.2"/>
    <row r="145" ht="20.100000000000001" customHeight="1" x14ac:dyDescent="0.2"/>
    <row r="146" ht="20.100000000000001" customHeight="1" x14ac:dyDescent="0.2"/>
    <row r="147" ht="20.100000000000001" customHeight="1" x14ac:dyDescent="0.2"/>
    <row r="148" ht="20.100000000000001" customHeight="1" x14ac:dyDescent="0.2"/>
    <row r="149" ht="20.100000000000001" customHeight="1" x14ac:dyDescent="0.2"/>
    <row r="150" ht="20.100000000000001" customHeight="1" x14ac:dyDescent="0.2"/>
    <row r="151" ht="20.100000000000001" customHeight="1" x14ac:dyDescent="0.2"/>
    <row r="152" ht="20.100000000000001" customHeight="1" x14ac:dyDescent="0.2"/>
    <row r="153" ht="20.100000000000001" customHeight="1" x14ac:dyDescent="0.2"/>
    <row r="154" ht="20.100000000000001" customHeight="1" x14ac:dyDescent="0.2"/>
    <row r="155" ht="20.100000000000001" customHeight="1" x14ac:dyDescent="0.2"/>
    <row r="156" ht="20.100000000000001" customHeight="1" x14ac:dyDescent="0.2"/>
    <row r="157" ht="20.100000000000001" customHeight="1" x14ac:dyDescent="0.2"/>
    <row r="158" ht="20.100000000000001" customHeight="1" x14ac:dyDescent="0.2"/>
    <row r="159" ht="20.100000000000001" customHeight="1" x14ac:dyDescent="0.2"/>
    <row r="160" ht="20.100000000000001" customHeight="1" x14ac:dyDescent="0.2"/>
    <row r="161" ht="20.100000000000001" customHeight="1" x14ac:dyDescent="0.2"/>
    <row r="162" ht="20.100000000000001" customHeight="1" x14ac:dyDescent="0.2"/>
    <row r="163" ht="20.100000000000001" customHeight="1" x14ac:dyDescent="0.2"/>
    <row r="164" ht="20.100000000000001" customHeight="1" x14ac:dyDescent="0.2"/>
    <row r="165" ht="20.100000000000001" customHeight="1" x14ac:dyDescent="0.2"/>
    <row r="166" ht="20.100000000000001" customHeight="1" x14ac:dyDescent="0.2"/>
    <row r="167" ht="20.100000000000001" customHeight="1" x14ac:dyDescent="0.2"/>
    <row r="168" ht="20.100000000000001" customHeight="1" x14ac:dyDescent="0.2"/>
    <row r="169" ht="20.100000000000001" customHeight="1" x14ac:dyDescent="0.2"/>
    <row r="170" ht="20.100000000000001" customHeight="1" x14ac:dyDescent="0.2"/>
    <row r="171" ht="20.100000000000001" customHeight="1" x14ac:dyDescent="0.2"/>
    <row r="172" ht="20.100000000000001" customHeight="1" x14ac:dyDescent="0.2"/>
    <row r="173" ht="20.100000000000001" customHeight="1" x14ac:dyDescent="0.2"/>
    <row r="174" ht="20.100000000000001" customHeight="1" x14ac:dyDescent="0.2"/>
    <row r="175" ht="20.100000000000001" customHeight="1" x14ac:dyDescent="0.2"/>
    <row r="176" ht="20.100000000000001" customHeight="1" x14ac:dyDescent="0.2"/>
    <row r="177" ht="20.100000000000001" customHeight="1" x14ac:dyDescent="0.2"/>
    <row r="178" ht="20.100000000000001" customHeight="1" x14ac:dyDescent="0.2"/>
    <row r="179" ht="20.100000000000001" customHeight="1" x14ac:dyDescent="0.2"/>
    <row r="180" ht="20.100000000000001" customHeight="1" x14ac:dyDescent="0.2"/>
    <row r="181" ht="20.100000000000001" customHeight="1" x14ac:dyDescent="0.2"/>
    <row r="182" ht="20.100000000000001" customHeight="1" x14ac:dyDescent="0.2"/>
    <row r="183" ht="20.100000000000001" customHeight="1" x14ac:dyDescent="0.2"/>
    <row r="184" ht="20.100000000000001" customHeight="1" x14ac:dyDescent="0.2"/>
    <row r="185" ht="20.100000000000001" customHeight="1" x14ac:dyDescent="0.2"/>
    <row r="186" ht="20.100000000000001" customHeight="1" x14ac:dyDescent="0.2"/>
    <row r="187" ht="20.100000000000001" customHeight="1" x14ac:dyDescent="0.2"/>
    <row r="188" ht="20.100000000000001" customHeight="1" x14ac:dyDescent="0.2"/>
    <row r="189" ht="20.100000000000001" customHeight="1" x14ac:dyDescent="0.2"/>
    <row r="190" ht="20.100000000000001" customHeight="1" x14ac:dyDescent="0.2"/>
    <row r="191" ht="20.100000000000001" customHeight="1" x14ac:dyDescent="0.2"/>
    <row r="192" ht="20.100000000000001" customHeight="1" x14ac:dyDescent="0.2"/>
    <row r="193" ht="20.100000000000001" customHeight="1" x14ac:dyDescent="0.2"/>
    <row r="194" ht="20.100000000000001" customHeight="1" x14ac:dyDescent="0.2"/>
    <row r="195" ht="20.100000000000001" customHeight="1" x14ac:dyDescent="0.2"/>
    <row r="196" ht="20.100000000000001" customHeight="1" x14ac:dyDescent="0.2"/>
    <row r="197" ht="20.100000000000001" customHeight="1" x14ac:dyDescent="0.2"/>
    <row r="198" ht="20.100000000000001" customHeight="1" x14ac:dyDescent="0.2"/>
    <row r="199" ht="20.100000000000001" customHeight="1" x14ac:dyDescent="0.2"/>
    <row r="200" ht="20.100000000000001" customHeight="1" x14ac:dyDescent="0.2"/>
    <row r="201" ht="20.100000000000001" customHeight="1" x14ac:dyDescent="0.2"/>
    <row r="202" ht="20.100000000000001" customHeight="1" x14ac:dyDescent="0.2"/>
    <row r="203" ht="20.100000000000001" customHeight="1" x14ac:dyDescent="0.2"/>
    <row r="204" ht="20.100000000000001" customHeight="1" x14ac:dyDescent="0.2"/>
    <row r="205" ht="20.100000000000001" customHeight="1" x14ac:dyDescent="0.2"/>
    <row r="206" ht="20.100000000000001" customHeight="1" x14ac:dyDescent="0.2"/>
    <row r="207" ht="20.100000000000001" customHeight="1" x14ac:dyDescent="0.2"/>
    <row r="208" ht="20.100000000000001" customHeight="1" x14ac:dyDescent="0.2"/>
    <row r="209" ht="20.100000000000001" customHeight="1" x14ac:dyDescent="0.2"/>
    <row r="210" ht="20.100000000000001" customHeight="1" x14ac:dyDescent="0.2"/>
    <row r="211" ht="20.100000000000001" customHeight="1" x14ac:dyDescent="0.2"/>
    <row r="212" ht="20.100000000000001" customHeight="1" x14ac:dyDescent="0.2"/>
    <row r="213" ht="20.100000000000001" customHeight="1" x14ac:dyDescent="0.2"/>
    <row r="214" ht="20.100000000000001" customHeight="1" x14ac:dyDescent="0.2"/>
    <row r="215" ht="20.100000000000001" customHeight="1" x14ac:dyDescent="0.2"/>
    <row r="216" ht="20.100000000000001" customHeight="1" x14ac:dyDescent="0.2"/>
    <row r="217" ht="20.100000000000001" customHeight="1" x14ac:dyDescent="0.2"/>
    <row r="218" ht="20.100000000000001" customHeight="1" x14ac:dyDescent="0.2"/>
    <row r="219" ht="20.100000000000001" customHeight="1" x14ac:dyDescent="0.2"/>
    <row r="220" ht="20.100000000000001" customHeight="1" x14ac:dyDescent="0.2"/>
    <row r="221" ht="20.100000000000001" customHeight="1" x14ac:dyDescent="0.2"/>
    <row r="222" ht="20.100000000000001" customHeight="1" x14ac:dyDescent="0.2"/>
    <row r="223" ht="20.100000000000001" customHeight="1" x14ac:dyDescent="0.2"/>
    <row r="224" ht="20.100000000000001" customHeight="1" x14ac:dyDescent="0.2"/>
    <row r="225" ht="20.100000000000001" customHeight="1" x14ac:dyDescent="0.2"/>
    <row r="226" ht="20.100000000000001" customHeight="1" x14ac:dyDescent="0.2"/>
    <row r="227" ht="20.100000000000001" customHeight="1" x14ac:dyDescent="0.2"/>
    <row r="228" ht="20.100000000000001" customHeight="1" x14ac:dyDescent="0.2"/>
    <row r="229" ht="20.100000000000001" customHeight="1" x14ac:dyDescent="0.2"/>
    <row r="230" ht="20.100000000000001" customHeight="1" x14ac:dyDescent="0.2"/>
    <row r="231" ht="20.100000000000001" customHeight="1" x14ac:dyDescent="0.2"/>
    <row r="232" ht="20.100000000000001" customHeight="1" x14ac:dyDescent="0.2"/>
    <row r="233" ht="20.100000000000001" customHeight="1" x14ac:dyDescent="0.2"/>
    <row r="234" ht="20.100000000000001" customHeight="1" x14ac:dyDescent="0.2"/>
    <row r="235" ht="20.100000000000001" customHeight="1" x14ac:dyDescent="0.2"/>
    <row r="236" ht="20.100000000000001" customHeight="1" x14ac:dyDescent="0.2"/>
    <row r="237" ht="20.100000000000001" customHeight="1" x14ac:dyDescent="0.2"/>
    <row r="238" ht="20.100000000000001" customHeight="1" x14ac:dyDescent="0.2"/>
    <row r="239" ht="20.100000000000001" customHeight="1" x14ac:dyDescent="0.2"/>
    <row r="240" ht="20.100000000000001" customHeight="1" x14ac:dyDescent="0.2"/>
    <row r="241" ht="20.100000000000001" customHeight="1" x14ac:dyDescent="0.2"/>
    <row r="242" ht="20.100000000000001" customHeight="1" x14ac:dyDescent="0.2"/>
    <row r="243" ht="20.100000000000001" customHeight="1" x14ac:dyDescent="0.2"/>
    <row r="244" ht="20.100000000000001" customHeight="1" x14ac:dyDescent="0.2"/>
    <row r="245" ht="20.100000000000001" customHeight="1" x14ac:dyDescent="0.2"/>
    <row r="246" ht="20.100000000000001" customHeight="1" x14ac:dyDescent="0.2"/>
    <row r="247" ht="20.100000000000001" customHeight="1" x14ac:dyDescent="0.2"/>
    <row r="248" ht="20.100000000000001" customHeight="1" x14ac:dyDescent="0.2"/>
    <row r="249" ht="20.100000000000001" customHeight="1" x14ac:dyDescent="0.2"/>
    <row r="250" ht="20.100000000000001" customHeight="1" x14ac:dyDescent="0.2"/>
    <row r="251" ht="20.100000000000001" customHeight="1" x14ac:dyDescent="0.2"/>
    <row r="252" ht="20.100000000000001" customHeight="1" x14ac:dyDescent="0.2"/>
    <row r="253" ht="20.100000000000001" customHeight="1" x14ac:dyDescent="0.2"/>
    <row r="254" ht="20.100000000000001" customHeight="1" x14ac:dyDescent="0.2"/>
    <row r="255" ht="20.100000000000001" customHeight="1" x14ac:dyDescent="0.2"/>
    <row r="256" ht="20.100000000000001" customHeight="1" x14ac:dyDescent="0.2"/>
    <row r="257" ht="20.100000000000001" customHeight="1" x14ac:dyDescent="0.2"/>
    <row r="258" ht="20.100000000000001" customHeight="1" x14ac:dyDescent="0.2"/>
    <row r="259" ht="20.100000000000001" customHeight="1" x14ac:dyDescent="0.2"/>
    <row r="260" ht="20.100000000000001" customHeight="1" x14ac:dyDescent="0.2"/>
    <row r="261" ht="20.100000000000001" customHeight="1" x14ac:dyDescent="0.2"/>
    <row r="262" ht="20.100000000000001" customHeight="1" x14ac:dyDescent="0.2"/>
    <row r="263" ht="20.100000000000001" customHeight="1" x14ac:dyDescent="0.2"/>
    <row r="264" ht="20.100000000000001" customHeight="1" x14ac:dyDescent="0.2"/>
    <row r="265" ht="20.100000000000001" customHeight="1" x14ac:dyDescent="0.2"/>
    <row r="266" ht="20.100000000000001" customHeight="1" x14ac:dyDescent="0.2"/>
    <row r="267" ht="20.100000000000001" customHeight="1" x14ac:dyDescent="0.2"/>
    <row r="268" ht="20.100000000000001" customHeight="1" x14ac:dyDescent="0.2"/>
    <row r="269" ht="20.100000000000001" customHeight="1" x14ac:dyDescent="0.2"/>
    <row r="270" ht="20.100000000000001" customHeight="1" x14ac:dyDescent="0.2"/>
    <row r="271" ht="20.100000000000001" customHeight="1" x14ac:dyDescent="0.2"/>
    <row r="272" ht="20.100000000000001" customHeight="1" x14ac:dyDescent="0.2"/>
    <row r="273" ht="20.100000000000001" customHeight="1" x14ac:dyDescent="0.2"/>
    <row r="274" ht="20.100000000000001" customHeight="1" x14ac:dyDescent="0.2"/>
    <row r="275" ht="20.100000000000001" customHeight="1" x14ac:dyDescent="0.2"/>
    <row r="276" ht="20.100000000000001" customHeight="1" x14ac:dyDescent="0.2"/>
    <row r="277" ht="20.100000000000001" customHeight="1" x14ac:dyDescent="0.2"/>
    <row r="278" ht="20.100000000000001" customHeight="1" x14ac:dyDescent="0.2"/>
    <row r="279" ht="20.100000000000001" customHeight="1" x14ac:dyDescent="0.2"/>
    <row r="280" ht="20.100000000000001" customHeight="1" x14ac:dyDescent="0.2"/>
    <row r="281" ht="20.100000000000001" customHeight="1" x14ac:dyDescent="0.2"/>
    <row r="282" ht="20.100000000000001" customHeight="1" x14ac:dyDescent="0.2"/>
    <row r="283" ht="20.100000000000001" customHeight="1" x14ac:dyDescent="0.2"/>
    <row r="284" ht="20.100000000000001" customHeight="1" x14ac:dyDescent="0.2"/>
    <row r="285" ht="20.100000000000001" customHeight="1" x14ac:dyDescent="0.2"/>
    <row r="286" ht="20.100000000000001" customHeight="1" x14ac:dyDescent="0.2"/>
    <row r="287" ht="20.100000000000001" customHeight="1" x14ac:dyDescent="0.2"/>
  </sheetData>
  <mergeCells count="6">
    <mergeCell ref="C45:E45"/>
    <mergeCell ref="A1:E1"/>
    <mergeCell ref="C4:E4"/>
    <mergeCell ref="A10:E10"/>
    <mergeCell ref="C12:E12"/>
    <mergeCell ref="A43:E43"/>
  </mergeCells>
  <pageMargins left="0.74803149606299213" right="0.74803149606299213" top="0.98425196850393704" bottom="0.98425196850393704" header="0.51181102362204722" footer="0.51181102362204722"/>
  <pageSetup paperSize="9" scale="79" fitToHeight="4" orientation="portrait" horizontalDpi="300" verticalDpi="300" r:id="rId1"/>
  <headerFooter alignWithMargins="0"/>
  <rowBreaks count="1" manualBreakCount="1">
    <brk id="42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22F61-4556-4663-B7B0-C16D9F2817F7}">
  <dimension ref="A1:F82"/>
  <sheetViews>
    <sheetView view="pageBreakPreview" zoomScale="80" zoomScaleNormal="80" zoomScaleSheetLayoutView="80" workbookViewId="0">
      <selection sqref="A1:E1"/>
    </sheetView>
  </sheetViews>
  <sheetFormatPr defaultRowHeight="14.25" x14ac:dyDescent="0.2"/>
  <cols>
    <col min="1" max="1" width="4.42578125" style="389" customWidth="1"/>
    <col min="2" max="2" width="37.7109375" style="389" bestFit="1" customWidth="1"/>
    <col min="3" max="3" width="15.42578125" style="389" customWidth="1"/>
    <col min="4" max="5" width="14.7109375" style="389" customWidth="1"/>
    <col min="6" max="16384" width="9.140625" style="389"/>
  </cols>
  <sheetData>
    <row r="1" spans="1:6" ht="20.100000000000001" customHeight="1" x14ac:dyDescent="0.2">
      <c r="A1" s="638" t="s">
        <v>279</v>
      </c>
      <c r="B1" s="638"/>
      <c r="C1" s="638"/>
      <c r="D1" s="638"/>
      <c r="E1" s="638"/>
    </row>
    <row r="2" spans="1:6" ht="20.100000000000001" customHeight="1" x14ac:dyDescent="0.2">
      <c r="A2" s="438"/>
      <c r="B2" s="438"/>
      <c r="C2" s="438"/>
      <c r="D2" s="438"/>
      <c r="E2" s="438"/>
    </row>
    <row r="3" spans="1:6" ht="20.100000000000001" customHeight="1" thickBot="1" x14ac:dyDescent="0.25">
      <c r="A3" s="467"/>
      <c r="B3" s="467"/>
      <c r="C3" s="467"/>
      <c r="D3" s="467"/>
      <c r="E3" s="467"/>
    </row>
    <row r="4" spans="1:6" ht="20.100000000000001" customHeight="1" thickBot="1" x14ac:dyDescent="0.25">
      <c r="A4" s="423" t="s">
        <v>3</v>
      </c>
      <c r="B4" s="424" t="s">
        <v>4</v>
      </c>
      <c r="C4" s="648" t="s">
        <v>279</v>
      </c>
      <c r="D4" s="649"/>
      <c r="E4" s="650"/>
    </row>
    <row r="5" spans="1:6" ht="20.100000000000001" customHeight="1" thickBot="1" x14ac:dyDescent="0.25">
      <c r="A5" s="425"/>
      <c r="B5" s="426"/>
      <c r="C5" s="125" t="s">
        <v>198</v>
      </c>
      <c r="D5" s="125" t="s">
        <v>209</v>
      </c>
      <c r="E5" s="201" t="s">
        <v>241</v>
      </c>
    </row>
    <row r="6" spans="1:6" ht="20.100000000000001" customHeight="1" x14ac:dyDescent="0.2">
      <c r="A6" s="371" t="s">
        <v>7</v>
      </c>
      <c r="B6" s="428" t="s">
        <v>0</v>
      </c>
      <c r="C6" s="377">
        <f>+C41</f>
        <v>1.012</v>
      </c>
      <c r="D6" s="377">
        <f>+D41</f>
        <v>1.048</v>
      </c>
      <c r="E6" s="378">
        <f>+(D6-C6)*100</f>
        <v>3.6000000000000032</v>
      </c>
      <c r="F6" s="443"/>
    </row>
    <row r="7" spans="1:6" ht="20.100000000000001" customHeight="1" thickBot="1" x14ac:dyDescent="0.25">
      <c r="A7" s="379" t="s">
        <v>8</v>
      </c>
      <c r="B7" s="429" t="s">
        <v>1</v>
      </c>
      <c r="C7" s="382">
        <f>+C81</f>
        <v>0.996</v>
      </c>
      <c r="D7" s="382">
        <f>+D81</f>
        <v>0.95199999999999996</v>
      </c>
      <c r="E7" s="378">
        <f>+(D7-C7)*100</f>
        <v>-4.4000000000000039</v>
      </c>
      <c r="F7" s="443"/>
    </row>
    <row r="8" spans="1:6" ht="20.100000000000001" customHeight="1" thickBot="1" x14ac:dyDescent="0.25">
      <c r="A8" s="383" t="s">
        <v>9</v>
      </c>
      <c r="B8" s="430" t="s">
        <v>2</v>
      </c>
      <c r="C8" s="475">
        <v>1.0029999999999999</v>
      </c>
      <c r="D8" s="475">
        <v>0.99199999999999999</v>
      </c>
      <c r="E8" s="387">
        <f>+(D8-C8)*100</f>
        <v>-1.0999999999999899</v>
      </c>
      <c r="F8" s="443"/>
    </row>
    <row r="9" spans="1:6" ht="20.100000000000001" customHeight="1" x14ac:dyDescent="0.2">
      <c r="A9" s="388"/>
      <c r="B9" s="468"/>
    </row>
    <row r="10" spans="1:6" ht="20.100000000000001" customHeight="1" x14ac:dyDescent="0.2">
      <c r="A10" s="638" t="s">
        <v>281</v>
      </c>
      <c r="B10" s="638"/>
      <c r="C10" s="638"/>
      <c r="D10" s="638"/>
      <c r="E10" s="638"/>
    </row>
    <row r="11" spans="1:6" ht="20.100000000000001" customHeight="1" thickBot="1" x14ac:dyDescent="0.25">
      <c r="A11" s="467"/>
      <c r="B11" s="467"/>
      <c r="C11" s="467"/>
      <c r="D11" s="467"/>
      <c r="E11" s="467"/>
    </row>
    <row r="12" spans="1:6" ht="20.100000000000001" customHeight="1" thickBot="1" x14ac:dyDescent="0.25">
      <c r="A12" s="423" t="s">
        <v>3</v>
      </c>
      <c r="B12" s="424" t="s">
        <v>10</v>
      </c>
      <c r="C12" s="648" t="s">
        <v>279</v>
      </c>
      <c r="D12" s="649"/>
      <c r="E12" s="650"/>
    </row>
    <row r="13" spans="1:6" ht="20.100000000000001" customHeight="1" thickBot="1" x14ac:dyDescent="0.25">
      <c r="A13" s="425"/>
      <c r="B13" s="426"/>
      <c r="C13" s="125" t="str">
        <f>+C5</f>
        <v>2016</v>
      </c>
      <c r="D13" s="125" t="str">
        <f>+D5</f>
        <v>2017</v>
      </c>
      <c r="E13" s="201" t="s">
        <v>241</v>
      </c>
    </row>
    <row r="14" spans="1:6" ht="20.100000000000001" customHeight="1" x14ac:dyDescent="0.2">
      <c r="A14" s="11" t="s">
        <v>7</v>
      </c>
      <c r="B14" s="389" t="s">
        <v>107</v>
      </c>
      <c r="C14" s="449">
        <v>1.9930000000000001</v>
      </c>
      <c r="D14" s="449">
        <v>2.137</v>
      </c>
      <c r="E14" s="378">
        <f t="shared" ref="E14:E41" si="0">+(D14-C14)*100</f>
        <v>14.399999999999991</v>
      </c>
      <c r="F14" s="443"/>
    </row>
    <row r="15" spans="1:6" ht="20.100000000000001" customHeight="1" x14ac:dyDescent="0.2">
      <c r="A15" s="128" t="s">
        <v>8</v>
      </c>
      <c r="B15" s="389" t="s">
        <v>157</v>
      </c>
      <c r="C15" s="449">
        <v>1.3340000000000001</v>
      </c>
      <c r="D15" s="449">
        <v>1.2410000000000001</v>
      </c>
      <c r="E15" s="378">
        <f t="shared" si="0"/>
        <v>-9.2999999999999972</v>
      </c>
      <c r="F15" s="443"/>
    </row>
    <row r="16" spans="1:6" ht="20.100000000000001" customHeight="1" x14ac:dyDescent="0.2">
      <c r="A16" s="128" t="s">
        <v>9</v>
      </c>
      <c r="B16" s="389" t="s">
        <v>193</v>
      </c>
      <c r="C16" s="449">
        <v>0.91500000000000004</v>
      </c>
      <c r="D16" s="449">
        <v>0.95299999999999996</v>
      </c>
      <c r="E16" s="378">
        <f t="shared" si="0"/>
        <v>3.7999999999999923</v>
      </c>
      <c r="F16" s="443"/>
    </row>
    <row r="17" spans="1:6" ht="20.100000000000001" customHeight="1" x14ac:dyDescent="0.2">
      <c r="A17" s="128" t="s">
        <v>11</v>
      </c>
      <c r="B17" s="389" t="s">
        <v>108</v>
      </c>
      <c r="C17" s="449">
        <v>1.0669999999999999</v>
      </c>
      <c r="D17" s="449">
        <v>1.4490000000000001</v>
      </c>
      <c r="E17" s="378">
        <f t="shared" si="0"/>
        <v>38.20000000000001</v>
      </c>
      <c r="F17" s="443"/>
    </row>
    <row r="18" spans="1:6" ht="20.100000000000001" customHeight="1" x14ac:dyDescent="0.2">
      <c r="A18" s="128" t="s">
        <v>12</v>
      </c>
      <c r="B18" s="389" t="s">
        <v>302</v>
      </c>
      <c r="C18" s="449">
        <v>0.80600000000000005</v>
      </c>
      <c r="D18" s="449">
        <v>1.4570000000000001</v>
      </c>
      <c r="E18" s="378">
        <f t="shared" si="0"/>
        <v>65.100000000000009</v>
      </c>
      <c r="F18" s="443"/>
    </row>
    <row r="19" spans="1:6" ht="20.100000000000001" customHeight="1" x14ac:dyDescent="0.2">
      <c r="A19" s="128" t="s">
        <v>13</v>
      </c>
      <c r="B19" s="389" t="s">
        <v>109</v>
      </c>
      <c r="C19" s="449">
        <v>0.92300000000000004</v>
      </c>
      <c r="D19" s="449">
        <v>0.80400000000000005</v>
      </c>
      <c r="E19" s="378">
        <f t="shared" si="0"/>
        <v>-11.899999999999999</v>
      </c>
      <c r="F19" s="443"/>
    </row>
    <row r="20" spans="1:6" ht="20.100000000000001" customHeight="1" x14ac:dyDescent="0.2">
      <c r="A20" s="128" t="s">
        <v>14</v>
      </c>
      <c r="B20" s="389" t="s">
        <v>110</v>
      </c>
      <c r="C20" s="449">
        <v>0.85099999999999998</v>
      </c>
      <c r="D20" s="449">
        <v>0.77600000000000002</v>
      </c>
      <c r="E20" s="378">
        <f t="shared" si="0"/>
        <v>-7.4999999999999956</v>
      </c>
      <c r="F20" s="443"/>
    </row>
    <row r="21" spans="1:6" ht="20.100000000000001" customHeight="1" x14ac:dyDescent="0.2">
      <c r="A21" s="128" t="s">
        <v>15</v>
      </c>
      <c r="B21" s="389" t="s">
        <v>158</v>
      </c>
      <c r="C21" s="449">
        <v>0.81399999999999995</v>
      </c>
      <c r="D21" s="449">
        <v>0.81799999999999995</v>
      </c>
      <c r="E21" s="378">
        <f t="shared" si="0"/>
        <v>0.40000000000000036</v>
      </c>
      <c r="F21" s="443"/>
    </row>
    <row r="22" spans="1:6" ht="20.100000000000001" customHeight="1" x14ac:dyDescent="0.2">
      <c r="A22" s="128" t="s">
        <v>16</v>
      </c>
      <c r="B22" s="389" t="s">
        <v>139</v>
      </c>
      <c r="C22" s="449">
        <v>0.88</v>
      </c>
      <c r="D22" s="449">
        <v>2.16</v>
      </c>
      <c r="E22" s="378">
        <f t="shared" si="0"/>
        <v>128.00000000000003</v>
      </c>
      <c r="F22" s="443"/>
    </row>
    <row r="23" spans="1:6" ht="20.100000000000001" customHeight="1" x14ac:dyDescent="0.2">
      <c r="A23" s="128" t="s">
        <v>17</v>
      </c>
      <c r="B23" s="389" t="s">
        <v>111</v>
      </c>
      <c r="C23" s="449">
        <v>0.89800000000000002</v>
      </c>
      <c r="D23" s="449">
        <v>1.0449999999999999</v>
      </c>
      <c r="E23" s="378">
        <f t="shared" si="0"/>
        <v>14.69999999999999</v>
      </c>
      <c r="F23" s="443"/>
    </row>
    <row r="24" spans="1:6" ht="20.100000000000001" customHeight="1" x14ac:dyDescent="0.2">
      <c r="A24" s="128" t="s">
        <v>18</v>
      </c>
      <c r="B24" s="389" t="s">
        <v>112</v>
      </c>
      <c r="C24" s="449">
        <v>0.95199999999999996</v>
      </c>
      <c r="D24" s="449">
        <v>0.999</v>
      </c>
      <c r="E24" s="378">
        <f t="shared" si="0"/>
        <v>4.7000000000000046</v>
      </c>
      <c r="F24" s="443"/>
    </row>
    <row r="25" spans="1:6" ht="20.100000000000001" customHeight="1" x14ac:dyDescent="0.2">
      <c r="A25" s="128" t="s">
        <v>19</v>
      </c>
      <c r="B25" s="389" t="s">
        <v>113</v>
      </c>
      <c r="C25" s="449">
        <v>1.2729999999999999</v>
      </c>
      <c r="D25" s="449">
        <v>1.1970000000000001</v>
      </c>
      <c r="E25" s="378">
        <f t="shared" si="0"/>
        <v>-7.5999999999999845</v>
      </c>
      <c r="F25" s="443"/>
    </row>
    <row r="26" spans="1:6" ht="20.100000000000001" customHeight="1" x14ac:dyDescent="0.2">
      <c r="A26" s="128" t="s">
        <v>20</v>
      </c>
      <c r="B26" s="389" t="s">
        <v>64</v>
      </c>
      <c r="C26" s="449">
        <v>0.93500000000000005</v>
      </c>
      <c r="D26" s="449">
        <v>0.93400000000000005</v>
      </c>
      <c r="E26" s="378">
        <f t="shared" si="0"/>
        <v>-0.10000000000000009</v>
      </c>
      <c r="F26" s="443"/>
    </row>
    <row r="27" spans="1:6" ht="20.100000000000001" customHeight="1" x14ac:dyDescent="0.2">
      <c r="A27" s="128" t="s">
        <v>21</v>
      </c>
      <c r="B27" s="389" t="s">
        <v>114</v>
      </c>
      <c r="C27" s="449">
        <v>1.2210000000000001</v>
      </c>
      <c r="D27" s="449">
        <v>1.32</v>
      </c>
      <c r="E27" s="378">
        <f t="shared" si="0"/>
        <v>9.8999999999999986</v>
      </c>
      <c r="F27" s="443"/>
    </row>
    <row r="28" spans="1:6" ht="20.100000000000001" customHeight="1" x14ac:dyDescent="0.2">
      <c r="A28" s="128" t="s">
        <v>22</v>
      </c>
      <c r="B28" s="389" t="s">
        <v>115</v>
      </c>
      <c r="C28" s="449">
        <v>1.0029999999999999</v>
      </c>
      <c r="D28" s="449">
        <v>0.83899999999999997</v>
      </c>
      <c r="E28" s="378">
        <f t="shared" si="0"/>
        <v>-16.399999999999991</v>
      </c>
      <c r="F28" s="443"/>
    </row>
    <row r="29" spans="1:6" ht="20.100000000000001" customHeight="1" x14ac:dyDescent="0.2">
      <c r="A29" s="128" t="s">
        <v>23</v>
      </c>
      <c r="B29" s="389" t="s">
        <v>116</v>
      </c>
      <c r="C29" s="449">
        <v>1.202</v>
      </c>
      <c r="D29" s="449">
        <v>1.1160000000000001</v>
      </c>
      <c r="E29" s="378">
        <f t="shared" si="0"/>
        <v>-8.5999999999999854</v>
      </c>
      <c r="F29" s="443"/>
    </row>
    <row r="30" spans="1:6" ht="20.100000000000001" customHeight="1" x14ac:dyDescent="0.2">
      <c r="A30" s="128" t="s">
        <v>24</v>
      </c>
      <c r="B30" s="389" t="s">
        <v>194</v>
      </c>
      <c r="C30" s="449">
        <v>0.92100000000000004</v>
      </c>
      <c r="D30" s="449">
        <v>1.7470000000000001</v>
      </c>
      <c r="E30" s="378">
        <f t="shared" si="0"/>
        <v>82.600000000000009</v>
      </c>
      <c r="F30" s="443"/>
    </row>
    <row r="31" spans="1:6" ht="20.100000000000001" customHeight="1" x14ac:dyDescent="0.2">
      <c r="A31" s="128" t="s">
        <v>25</v>
      </c>
      <c r="B31" s="389" t="s">
        <v>195</v>
      </c>
      <c r="C31" s="449">
        <v>1.095</v>
      </c>
      <c r="D31" s="449">
        <v>0.97599999999999998</v>
      </c>
      <c r="E31" s="378">
        <f t="shared" si="0"/>
        <v>-11.899999999999999</v>
      </c>
      <c r="F31" s="443"/>
    </row>
    <row r="32" spans="1:6" ht="20.100000000000001" customHeight="1" x14ac:dyDescent="0.2">
      <c r="A32" s="128" t="s">
        <v>26</v>
      </c>
      <c r="B32" s="389" t="s">
        <v>117</v>
      </c>
      <c r="C32" s="449">
        <v>0.97</v>
      </c>
      <c r="D32" s="449">
        <v>0.97</v>
      </c>
      <c r="E32" s="378">
        <f t="shared" si="0"/>
        <v>0</v>
      </c>
      <c r="F32" s="443"/>
    </row>
    <row r="33" spans="1:6" ht="20.100000000000001" customHeight="1" x14ac:dyDescent="0.2">
      <c r="A33" s="128" t="s">
        <v>27</v>
      </c>
      <c r="B33" s="389" t="s">
        <v>196</v>
      </c>
      <c r="C33" s="449">
        <v>0.70199999999999996</v>
      </c>
      <c r="D33" s="449">
        <v>0.67900000000000005</v>
      </c>
      <c r="E33" s="378">
        <f t="shared" si="0"/>
        <v>-2.2999999999999909</v>
      </c>
      <c r="F33" s="443"/>
    </row>
    <row r="34" spans="1:6" ht="20.100000000000001" customHeight="1" x14ac:dyDescent="0.2">
      <c r="A34" s="128" t="s">
        <v>28</v>
      </c>
      <c r="B34" s="389" t="s">
        <v>159</v>
      </c>
      <c r="C34" s="449">
        <v>0.91600000000000004</v>
      </c>
      <c r="D34" s="449">
        <v>0.86799999999999999</v>
      </c>
      <c r="E34" s="378">
        <f t="shared" si="0"/>
        <v>-4.8000000000000043</v>
      </c>
      <c r="F34" s="443"/>
    </row>
    <row r="35" spans="1:6" ht="20.100000000000001" customHeight="1" x14ac:dyDescent="0.2">
      <c r="A35" s="128" t="s">
        <v>31</v>
      </c>
      <c r="B35" s="389" t="s">
        <v>141</v>
      </c>
      <c r="C35" s="449">
        <v>0.59</v>
      </c>
      <c r="D35" s="449">
        <v>0.504</v>
      </c>
      <c r="E35" s="378">
        <f t="shared" si="0"/>
        <v>-8.5999999999999961</v>
      </c>
      <c r="F35" s="443"/>
    </row>
    <row r="36" spans="1:6" ht="20.100000000000001" customHeight="1" x14ac:dyDescent="0.2">
      <c r="A36" s="128" t="s">
        <v>32</v>
      </c>
      <c r="B36" s="389" t="s">
        <v>211</v>
      </c>
      <c r="C36" s="449">
        <v>1.04</v>
      </c>
      <c r="D36" s="449">
        <v>1.052</v>
      </c>
      <c r="E36" s="378">
        <f t="shared" si="0"/>
        <v>1.2000000000000011</v>
      </c>
      <c r="F36" s="443"/>
    </row>
    <row r="37" spans="1:6" ht="20.100000000000001" customHeight="1" x14ac:dyDescent="0.2">
      <c r="A37" s="128" t="s">
        <v>33</v>
      </c>
      <c r="B37" s="389" t="s">
        <v>160</v>
      </c>
      <c r="C37" s="449">
        <v>0.999</v>
      </c>
      <c r="D37" s="449">
        <v>0.98399999999999999</v>
      </c>
      <c r="E37" s="378">
        <f t="shared" si="0"/>
        <v>-1.5000000000000013</v>
      </c>
      <c r="F37" s="443"/>
    </row>
    <row r="38" spans="1:6" ht="20.100000000000001" customHeight="1" x14ac:dyDescent="0.2">
      <c r="A38" s="128" t="s">
        <v>35</v>
      </c>
      <c r="B38" s="389" t="s">
        <v>118</v>
      </c>
      <c r="C38" s="449">
        <v>0.73</v>
      </c>
      <c r="D38" s="449">
        <v>0.69099999999999995</v>
      </c>
      <c r="E38" s="378">
        <f t="shared" si="0"/>
        <v>-3.9000000000000035</v>
      </c>
      <c r="F38" s="443"/>
    </row>
    <row r="39" spans="1:6" ht="20.100000000000001" customHeight="1" x14ac:dyDescent="0.2">
      <c r="A39" s="128" t="s">
        <v>36</v>
      </c>
      <c r="B39" s="389" t="s">
        <v>197</v>
      </c>
      <c r="C39" s="449">
        <v>0.69899999999999995</v>
      </c>
      <c r="D39" s="449">
        <v>0.93</v>
      </c>
      <c r="E39" s="378">
        <f t="shared" si="0"/>
        <v>23.100000000000009</v>
      </c>
      <c r="F39" s="443"/>
    </row>
    <row r="40" spans="1:6" ht="20.100000000000001" customHeight="1" thickBot="1" x14ac:dyDescent="0.25">
      <c r="A40" s="128" t="s">
        <v>37</v>
      </c>
      <c r="B40" s="389" t="s">
        <v>161</v>
      </c>
      <c r="C40" s="449">
        <v>1.8680000000000001</v>
      </c>
      <c r="D40" s="449">
        <v>1.5309999999999999</v>
      </c>
      <c r="E40" s="378">
        <f t="shared" si="0"/>
        <v>-33.700000000000017</v>
      </c>
      <c r="F40" s="443"/>
    </row>
    <row r="41" spans="1:6" ht="20.100000000000001" customHeight="1" thickBot="1" x14ac:dyDescent="0.25">
      <c r="A41" s="93"/>
      <c r="B41" s="87" t="s">
        <v>2</v>
      </c>
      <c r="C41" s="355">
        <v>1.012</v>
      </c>
      <c r="D41" s="355">
        <v>1.048</v>
      </c>
      <c r="E41" s="387">
        <f t="shared" si="0"/>
        <v>3.6000000000000032</v>
      </c>
      <c r="F41" s="443"/>
    </row>
    <row r="42" spans="1:6" ht="20.100000000000001" customHeight="1" x14ac:dyDescent="0.2">
      <c r="C42" s="476"/>
      <c r="D42" s="476"/>
    </row>
    <row r="43" spans="1:6" ht="20.100000000000001" customHeight="1" x14ac:dyDescent="0.2">
      <c r="A43" s="638" t="s">
        <v>280</v>
      </c>
      <c r="B43" s="638"/>
      <c r="C43" s="638"/>
      <c r="D43" s="638"/>
      <c r="E43" s="638"/>
    </row>
    <row r="44" spans="1:6" ht="20.100000000000001" customHeight="1" thickBot="1" x14ac:dyDescent="0.25">
      <c r="A44" s="467"/>
      <c r="B44" s="467"/>
      <c r="C44" s="467"/>
      <c r="D44" s="467"/>
      <c r="E44" s="467"/>
    </row>
    <row r="45" spans="1:6" ht="20.100000000000001" customHeight="1" thickBot="1" x14ac:dyDescent="0.25">
      <c r="A45" s="423" t="s">
        <v>3</v>
      </c>
      <c r="B45" s="424" t="s">
        <v>10</v>
      </c>
      <c r="C45" s="648" t="s">
        <v>279</v>
      </c>
      <c r="D45" s="649"/>
      <c r="E45" s="650"/>
    </row>
    <row r="46" spans="1:6" ht="20.100000000000001" customHeight="1" thickBot="1" x14ac:dyDescent="0.25">
      <c r="A46" s="425"/>
      <c r="B46" s="426"/>
      <c r="C46" s="125" t="str">
        <f>+C5</f>
        <v>2016</v>
      </c>
      <c r="D46" s="125" t="str">
        <f>+D5</f>
        <v>2017</v>
      </c>
      <c r="E46" s="201" t="s">
        <v>241</v>
      </c>
    </row>
    <row r="47" spans="1:6" ht="20.100000000000001" customHeight="1" x14ac:dyDescent="0.2">
      <c r="A47" s="11" t="s">
        <v>7</v>
      </c>
      <c r="B47" s="389" t="s">
        <v>119</v>
      </c>
      <c r="C47" s="406">
        <v>0.93200000000000005</v>
      </c>
      <c r="D47" s="406">
        <v>0.96299999999999997</v>
      </c>
      <c r="E47" s="378">
        <f t="shared" ref="E47:E65" si="1">+(D47-C47)*100</f>
        <v>3.0999999999999917</v>
      </c>
      <c r="F47" s="443"/>
    </row>
    <row r="48" spans="1:6" ht="20.100000000000001" customHeight="1" x14ac:dyDescent="0.2">
      <c r="A48" s="128" t="s">
        <v>8</v>
      </c>
      <c r="B48" s="389" t="s">
        <v>120</v>
      </c>
      <c r="C48" s="406">
        <v>1.022</v>
      </c>
      <c r="D48" s="406">
        <v>0.90800000000000003</v>
      </c>
      <c r="E48" s="378">
        <f t="shared" si="1"/>
        <v>-11.399999999999999</v>
      </c>
      <c r="F48" s="443"/>
    </row>
    <row r="49" spans="1:6" ht="20.100000000000001" customHeight="1" x14ac:dyDescent="0.2">
      <c r="A49" s="128" t="s">
        <v>9</v>
      </c>
      <c r="B49" s="389" t="s">
        <v>162</v>
      </c>
      <c r="C49" s="406">
        <v>1.0389999999999999</v>
      </c>
      <c r="D49" s="406">
        <v>1.028</v>
      </c>
      <c r="E49" s="378">
        <f t="shared" si="1"/>
        <v>-1.0999999999999899</v>
      </c>
      <c r="F49" s="443"/>
    </row>
    <row r="50" spans="1:6" ht="20.100000000000001" customHeight="1" x14ac:dyDescent="0.2">
      <c r="A50" s="128" t="s">
        <v>11</v>
      </c>
      <c r="B50" s="389" t="s">
        <v>301</v>
      </c>
      <c r="C50" s="406">
        <v>0.58499999999999996</v>
      </c>
      <c r="D50" s="406">
        <v>0.57099999999999995</v>
      </c>
      <c r="E50" s="378">
        <f t="shared" si="1"/>
        <v>-1.4000000000000012</v>
      </c>
      <c r="F50" s="443"/>
    </row>
    <row r="51" spans="1:6" ht="20.100000000000001" customHeight="1" x14ac:dyDescent="0.2">
      <c r="A51" s="128" t="s">
        <v>12</v>
      </c>
      <c r="B51" s="389" t="s">
        <v>121</v>
      </c>
      <c r="C51" s="406">
        <v>1.028</v>
      </c>
      <c r="D51" s="406">
        <v>1.0029999999999999</v>
      </c>
      <c r="E51" s="378">
        <f t="shared" si="1"/>
        <v>-2.5000000000000133</v>
      </c>
      <c r="F51" s="443"/>
    </row>
    <row r="52" spans="1:6" ht="20.100000000000001" customHeight="1" x14ac:dyDescent="0.2">
      <c r="A52" s="128" t="s">
        <v>13</v>
      </c>
      <c r="B52" s="389" t="s">
        <v>142</v>
      </c>
      <c r="C52" s="406">
        <v>1.1819999999999999</v>
      </c>
      <c r="D52" s="406">
        <v>0.76400000000000001</v>
      </c>
      <c r="E52" s="378">
        <f t="shared" si="1"/>
        <v>-41.79999999999999</v>
      </c>
      <c r="F52" s="443"/>
    </row>
    <row r="53" spans="1:6" ht="20.100000000000001" customHeight="1" x14ac:dyDescent="0.2">
      <c r="A53" s="128" t="s">
        <v>14</v>
      </c>
      <c r="B53" s="389" t="s">
        <v>122</v>
      </c>
      <c r="C53" s="406">
        <v>1.732</v>
      </c>
      <c r="D53" s="406">
        <v>1.327</v>
      </c>
      <c r="E53" s="378">
        <f t="shared" si="1"/>
        <v>-40.5</v>
      </c>
      <c r="F53" s="443"/>
    </row>
    <row r="54" spans="1:6" ht="20.100000000000001" customHeight="1" x14ac:dyDescent="0.2">
      <c r="A54" s="128" t="s">
        <v>15</v>
      </c>
      <c r="B54" s="389" t="s">
        <v>143</v>
      </c>
      <c r="C54" s="406">
        <v>0.623</v>
      </c>
      <c r="D54" s="406">
        <v>0.498</v>
      </c>
      <c r="E54" s="378">
        <f t="shared" si="1"/>
        <v>-12.5</v>
      </c>
      <c r="F54" s="443"/>
    </row>
    <row r="55" spans="1:6" ht="20.100000000000001" customHeight="1" x14ac:dyDescent="0.2">
      <c r="A55" s="128" t="s">
        <v>16</v>
      </c>
      <c r="B55" s="389" t="s">
        <v>123</v>
      </c>
      <c r="C55" s="406">
        <v>1.2749999999999999</v>
      </c>
      <c r="D55" s="406">
        <v>1.284</v>
      </c>
      <c r="E55" s="378">
        <f t="shared" si="1"/>
        <v>0.9000000000000119</v>
      </c>
      <c r="F55" s="443"/>
    </row>
    <row r="56" spans="1:6" ht="20.100000000000001" customHeight="1" x14ac:dyDescent="0.2">
      <c r="A56" s="128" t="s">
        <v>17</v>
      </c>
      <c r="B56" s="389" t="s">
        <v>163</v>
      </c>
      <c r="C56" s="406">
        <v>0.98899999999999999</v>
      </c>
      <c r="D56" s="406">
        <v>0.95099999999999996</v>
      </c>
      <c r="E56" s="378">
        <f t="shared" si="1"/>
        <v>-3.8000000000000034</v>
      </c>
      <c r="F56" s="443"/>
    </row>
    <row r="57" spans="1:6" ht="20.100000000000001" customHeight="1" x14ac:dyDescent="0.2">
      <c r="A57" s="128" t="s">
        <v>18</v>
      </c>
      <c r="B57" s="389" t="s">
        <v>124</v>
      </c>
      <c r="C57" s="406">
        <v>0.85499999999999998</v>
      </c>
      <c r="D57" s="406">
        <v>1.0549999999999999</v>
      </c>
      <c r="E57" s="378">
        <f t="shared" si="1"/>
        <v>19.999999999999996</v>
      </c>
      <c r="F57" s="443"/>
    </row>
    <row r="58" spans="1:6" ht="20.100000000000001" customHeight="1" x14ac:dyDescent="0.2">
      <c r="A58" s="128" t="s">
        <v>19</v>
      </c>
      <c r="B58" s="389" t="s">
        <v>125</v>
      </c>
      <c r="C58" s="406">
        <v>0.79300000000000004</v>
      </c>
      <c r="D58" s="406">
        <v>0.80700000000000005</v>
      </c>
      <c r="E58" s="378">
        <f t="shared" si="1"/>
        <v>1.4000000000000012</v>
      </c>
      <c r="F58" s="443"/>
    </row>
    <row r="59" spans="1:6" ht="20.100000000000001" customHeight="1" x14ac:dyDescent="0.2">
      <c r="A59" s="128" t="s">
        <v>20</v>
      </c>
      <c r="B59" s="389" t="s">
        <v>164</v>
      </c>
      <c r="C59" s="406">
        <v>1.2370000000000001</v>
      </c>
      <c r="D59" s="406">
        <v>1.0269999999999999</v>
      </c>
      <c r="E59" s="378">
        <f t="shared" si="1"/>
        <v>-21.000000000000018</v>
      </c>
      <c r="F59" s="443"/>
    </row>
    <row r="60" spans="1:6" ht="20.100000000000001" customHeight="1" x14ac:dyDescent="0.2">
      <c r="A60" s="128" t="s">
        <v>21</v>
      </c>
      <c r="B60" s="389" t="s">
        <v>126</v>
      </c>
      <c r="C60" s="406">
        <v>1.202</v>
      </c>
      <c r="D60" s="406">
        <v>1.034</v>
      </c>
      <c r="E60" s="378">
        <f t="shared" si="1"/>
        <v>-16.799999999999994</v>
      </c>
      <c r="F60" s="443"/>
    </row>
    <row r="61" spans="1:6" ht="20.100000000000001" customHeight="1" x14ac:dyDescent="0.2">
      <c r="A61" s="128" t="s">
        <v>22</v>
      </c>
      <c r="B61" s="389" t="s">
        <v>165</v>
      </c>
      <c r="C61" s="406">
        <v>1.022</v>
      </c>
      <c r="D61" s="406">
        <v>1.024</v>
      </c>
      <c r="E61" s="378">
        <f t="shared" si="1"/>
        <v>0.20000000000000018</v>
      </c>
      <c r="F61" s="443"/>
    </row>
    <row r="62" spans="1:6" ht="20.100000000000001" customHeight="1" x14ac:dyDescent="0.2">
      <c r="A62" s="128" t="s">
        <v>23</v>
      </c>
      <c r="B62" s="389" t="s">
        <v>127</v>
      </c>
      <c r="C62" s="406">
        <v>1.0269999999999999</v>
      </c>
      <c r="D62" s="406">
        <v>0.94099999999999995</v>
      </c>
      <c r="E62" s="378">
        <f t="shared" si="1"/>
        <v>-8.5999999999999961</v>
      </c>
      <c r="F62" s="443"/>
    </row>
    <row r="63" spans="1:6" ht="20.100000000000001" customHeight="1" x14ac:dyDescent="0.2">
      <c r="A63" s="128" t="s">
        <v>24</v>
      </c>
      <c r="B63" s="389" t="s">
        <v>128</v>
      </c>
      <c r="C63" s="406">
        <v>1.1839999999999999</v>
      </c>
      <c r="D63" s="406">
        <v>1.2190000000000001</v>
      </c>
      <c r="E63" s="378">
        <f t="shared" si="1"/>
        <v>3.5000000000000142</v>
      </c>
      <c r="F63" s="443"/>
    </row>
    <row r="64" spans="1:6" ht="20.100000000000001" customHeight="1" x14ac:dyDescent="0.2">
      <c r="A64" s="128" t="s">
        <v>25</v>
      </c>
      <c r="B64" s="389" t="s">
        <v>129</v>
      </c>
      <c r="C64" s="406">
        <v>1.0649999999999999</v>
      </c>
      <c r="D64" s="406">
        <v>0.94499999999999995</v>
      </c>
      <c r="E64" s="378">
        <f t="shared" si="1"/>
        <v>-12</v>
      </c>
      <c r="F64" s="443"/>
    </row>
    <row r="65" spans="1:6" ht="20.100000000000001" customHeight="1" x14ac:dyDescent="0.2">
      <c r="A65" s="128" t="s">
        <v>26</v>
      </c>
      <c r="B65" s="389" t="s">
        <v>199</v>
      </c>
      <c r="C65" s="406">
        <v>5.3120000000000003</v>
      </c>
      <c r="D65" s="406">
        <v>1.9059999999999999</v>
      </c>
      <c r="E65" s="378">
        <f t="shared" si="1"/>
        <v>-340.60000000000008</v>
      </c>
      <c r="F65" s="443"/>
    </row>
    <row r="66" spans="1:6" ht="20.100000000000001" customHeight="1" x14ac:dyDescent="0.2">
      <c r="A66" s="128" t="s">
        <v>27</v>
      </c>
      <c r="B66" s="389" t="s">
        <v>210</v>
      </c>
      <c r="C66" s="406" t="s">
        <v>41</v>
      </c>
      <c r="D66" s="406">
        <v>11.038</v>
      </c>
      <c r="E66" s="378" t="s">
        <v>41</v>
      </c>
      <c r="F66" s="443"/>
    </row>
    <row r="67" spans="1:6" ht="20.100000000000001" customHeight="1" x14ac:dyDescent="0.2">
      <c r="A67" s="128" t="s">
        <v>28</v>
      </c>
      <c r="B67" s="389" t="s">
        <v>130</v>
      </c>
      <c r="C67" s="406">
        <v>8.8889999999999993</v>
      </c>
      <c r="D67" s="406">
        <v>-0.245</v>
      </c>
      <c r="E67" s="378">
        <f>+(D67-C67)*100</f>
        <v>-913.39999999999986</v>
      </c>
      <c r="F67" s="443"/>
    </row>
    <row r="68" spans="1:6" ht="20.100000000000001" customHeight="1" x14ac:dyDescent="0.2">
      <c r="A68" s="128" t="s">
        <v>31</v>
      </c>
      <c r="B68" s="389" t="s">
        <v>200</v>
      </c>
      <c r="C68" s="406">
        <v>1.2210000000000001</v>
      </c>
      <c r="D68" s="406">
        <v>0.873</v>
      </c>
      <c r="E68" s="378">
        <f>+(D68-C68)*100</f>
        <v>-34.800000000000011</v>
      </c>
      <c r="F68" s="443"/>
    </row>
    <row r="69" spans="1:6" ht="20.100000000000001" customHeight="1" x14ac:dyDescent="0.2">
      <c r="A69" s="128" t="s">
        <v>32</v>
      </c>
      <c r="B69" s="389" t="s">
        <v>166</v>
      </c>
      <c r="C69" s="406">
        <v>1.123</v>
      </c>
      <c r="D69" s="406">
        <v>0.997</v>
      </c>
      <c r="E69" s="378">
        <f>+(D69-C69)*100</f>
        <v>-12.6</v>
      </c>
      <c r="F69" s="443"/>
    </row>
    <row r="70" spans="1:6" ht="20.100000000000001" customHeight="1" x14ac:dyDescent="0.2">
      <c r="A70" s="128" t="s">
        <v>33</v>
      </c>
      <c r="B70" s="389" t="s">
        <v>206</v>
      </c>
      <c r="C70" s="406" t="s">
        <v>41</v>
      </c>
      <c r="D70" s="406">
        <v>2.04</v>
      </c>
      <c r="E70" s="378" t="s">
        <v>41</v>
      </c>
      <c r="F70" s="443"/>
    </row>
    <row r="71" spans="1:6" ht="20.100000000000001" customHeight="1" x14ac:dyDescent="0.2">
      <c r="A71" s="128" t="s">
        <v>34</v>
      </c>
      <c r="B71" s="389" t="s">
        <v>131</v>
      </c>
      <c r="C71" s="406">
        <v>0.97099999999999997</v>
      </c>
      <c r="D71" s="406">
        <v>0.88500000000000001</v>
      </c>
      <c r="E71" s="378">
        <f t="shared" ref="E71:E81" si="2">+(D71-C71)*100</f>
        <v>-8.5999999999999961</v>
      </c>
      <c r="F71" s="443"/>
    </row>
    <row r="72" spans="1:6" ht="20.100000000000001" customHeight="1" x14ac:dyDescent="0.2">
      <c r="A72" s="128" t="s">
        <v>35</v>
      </c>
      <c r="B72" s="389" t="s">
        <v>132</v>
      </c>
      <c r="C72" s="406">
        <v>0.96</v>
      </c>
      <c r="D72" s="406">
        <v>0.93400000000000005</v>
      </c>
      <c r="E72" s="378">
        <f t="shared" si="2"/>
        <v>-2.5999999999999912</v>
      </c>
      <c r="F72" s="443"/>
    </row>
    <row r="73" spans="1:6" ht="20.100000000000001" customHeight="1" x14ac:dyDescent="0.2">
      <c r="A73" s="128" t="s">
        <v>36</v>
      </c>
      <c r="B73" s="389" t="s">
        <v>201</v>
      </c>
      <c r="C73" s="406">
        <v>0.20100000000000001</v>
      </c>
      <c r="D73" s="406">
        <v>1.254</v>
      </c>
      <c r="E73" s="378">
        <f t="shared" si="2"/>
        <v>105.3</v>
      </c>
      <c r="F73" s="443"/>
    </row>
    <row r="74" spans="1:6" ht="20.100000000000001" customHeight="1" x14ac:dyDescent="0.2">
      <c r="A74" s="128" t="s">
        <v>37</v>
      </c>
      <c r="B74" s="389" t="s">
        <v>212</v>
      </c>
      <c r="C74" s="406">
        <v>0.89200000000000002</v>
      </c>
      <c r="D74" s="406">
        <v>0.90800000000000003</v>
      </c>
      <c r="E74" s="378">
        <f t="shared" si="2"/>
        <v>1.6000000000000014</v>
      </c>
      <c r="F74" s="443"/>
    </row>
    <row r="75" spans="1:6" ht="20.100000000000001" customHeight="1" x14ac:dyDescent="0.2">
      <c r="A75" s="128" t="s">
        <v>38</v>
      </c>
      <c r="B75" s="389" t="s">
        <v>133</v>
      </c>
      <c r="C75" s="406">
        <v>1.0249999999999999</v>
      </c>
      <c r="D75" s="406">
        <v>1.0429999999999999</v>
      </c>
      <c r="E75" s="378">
        <f t="shared" si="2"/>
        <v>1.8000000000000016</v>
      </c>
      <c r="F75" s="443"/>
    </row>
    <row r="76" spans="1:6" ht="20.100000000000001" customHeight="1" x14ac:dyDescent="0.2">
      <c r="A76" s="128" t="s">
        <v>39</v>
      </c>
      <c r="B76" s="389" t="s">
        <v>144</v>
      </c>
      <c r="C76" s="406">
        <v>1.0409999999999999</v>
      </c>
      <c r="D76" s="406">
        <v>0.94199999999999995</v>
      </c>
      <c r="E76" s="378">
        <f t="shared" si="2"/>
        <v>-9.8999999999999986</v>
      </c>
      <c r="F76" s="443"/>
    </row>
    <row r="77" spans="1:6" ht="20.100000000000001" customHeight="1" x14ac:dyDescent="0.2">
      <c r="A77" s="128" t="s">
        <v>40</v>
      </c>
      <c r="B77" s="389" t="s">
        <v>145</v>
      </c>
      <c r="C77" s="406">
        <v>1.262</v>
      </c>
      <c r="D77" s="406">
        <v>1.212</v>
      </c>
      <c r="E77" s="378">
        <f t="shared" si="2"/>
        <v>-5.0000000000000044</v>
      </c>
      <c r="F77" s="443"/>
    </row>
    <row r="78" spans="1:6" ht="20.100000000000001" customHeight="1" x14ac:dyDescent="0.2">
      <c r="A78" s="128" t="s">
        <v>202</v>
      </c>
      <c r="B78" s="389" t="s">
        <v>134</v>
      </c>
      <c r="C78" s="406">
        <v>0.94199999999999995</v>
      </c>
      <c r="D78" s="406">
        <v>0.96099999999999997</v>
      </c>
      <c r="E78" s="378">
        <f t="shared" si="2"/>
        <v>1.9000000000000017</v>
      </c>
      <c r="F78" s="443"/>
    </row>
    <row r="79" spans="1:6" ht="20.100000000000001" customHeight="1" x14ac:dyDescent="0.2">
      <c r="A79" s="128" t="s">
        <v>203</v>
      </c>
      <c r="B79" s="389" t="s">
        <v>135</v>
      </c>
      <c r="C79" s="406">
        <v>0.99099999999999999</v>
      </c>
      <c r="D79" s="406">
        <v>0.93799999999999994</v>
      </c>
      <c r="E79" s="378">
        <f t="shared" si="2"/>
        <v>-5.3000000000000043</v>
      </c>
      <c r="F79" s="443"/>
    </row>
    <row r="80" spans="1:6" ht="20.100000000000001" customHeight="1" thickBot="1" x14ac:dyDescent="0.25">
      <c r="A80" s="128" t="s">
        <v>205</v>
      </c>
      <c r="B80" s="389" t="s">
        <v>136</v>
      </c>
      <c r="C80" s="406">
        <v>1.006</v>
      </c>
      <c r="D80" s="406">
        <v>0.98299999999999998</v>
      </c>
      <c r="E80" s="477">
        <f t="shared" si="2"/>
        <v>-2.300000000000002</v>
      </c>
      <c r="F80" s="443"/>
    </row>
    <row r="81" spans="1:6" ht="20.100000000000001" customHeight="1" thickBot="1" x14ac:dyDescent="0.25">
      <c r="A81" s="63"/>
      <c r="B81" s="62" t="s">
        <v>2</v>
      </c>
      <c r="C81" s="394">
        <v>0.996</v>
      </c>
      <c r="D81" s="394">
        <v>0.95199999999999996</v>
      </c>
      <c r="E81" s="387">
        <f t="shared" si="2"/>
        <v>-4.4000000000000039</v>
      </c>
      <c r="F81" s="443"/>
    </row>
    <row r="82" spans="1:6" ht="20.100000000000001" customHeight="1" x14ac:dyDescent="0.2">
      <c r="C82" s="476"/>
      <c r="D82" s="476"/>
    </row>
  </sheetData>
  <mergeCells count="6">
    <mergeCell ref="C45:E45"/>
    <mergeCell ref="A1:E1"/>
    <mergeCell ref="C4:E4"/>
    <mergeCell ref="A10:E10"/>
    <mergeCell ref="C12:E12"/>
    <mergeCell ref="A43:E43"/>
  </mergeCells>
  <pageMargins left="0.74803149606299213" right="0.74803149606299213" top="0.98425196850393704" bottom="0.98425196850393704" header="0.51181102362204722" footer="0.51181102362204722"/>
  <pageSetup paperSize="9" scale="82" fitToHeight="3" orientation="portrait" r:id="rId1"/>
  <headerFooter alignWithMargins="0"/>
  <rowBreaks count="1" manualBreakCount="1">
    <brk id="42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E529A-4B2E-4888-885F-2D65B7AE3177}">
  <dimension ref="A1:I70"/>
  <sheetViews>
    <sheetView view="pageBreakPreview" zoomScale="80" zoomScaleNormal="80" zoomScaleSheetLayoutView="80" workbookViewId="0">
      <selection activeCell="A2" sqref="A2:E2"/>
    </sheetView>
  </sheetViews>
  <sheetFormatPr defaultRowHeight="14.25" x14ac:dyDescent="0.2"/>
  <cols>
    <col min="1" max="1" width="3.7109375" style="509" customWidth="1"/>
    <col min="2" max="2" width="40.28515625" style="509" customWidth="1"/>
    <col min="3" max="4" width="18" style="509" bestFit="1" customWidth="1"/>
    <col min="5" max="5" width="15.28515625" style="509" customWidth="1"/>
    <col min="6" max="6" width="14" style="509" bestFit="1" customWidth="1"/>
    <col min="7" max="16384" width="9.140625" style="509"/>
  </cols>
  <sheetData>
    <row r="1" spans="1:6" ht="20.100000000000001" customHeight="1" x14ac:dyDescent="0.2"/>
    <row r="2" spans="1:6" ht="20.100000000000001" customHeight="1" x14ac:dyDescent="0.25">
      <c r="A2" s="651" t="s">
        <v>73</v>
      </c>
      <c r="B2" s="651"/>
      <c r="C2" s="651"/>
      <c r="D2" s="651"/>
      <c r="E2" s="651"/>
    </row>
    <row r="3" spans="1:6" ht="20.100000000000001" customHeight="1" thickBot="1" x14ac:dyDescent="0.3">
      <c r="A3" s="510"/>
      <c r="B3" s="510"/>
      <c r="C3" s="510"/>
      <c r="D3" s="510"/>
      <c r="E3" s="510"/>
    </row>
    <row r="4" spans="1:6" ht="20.100000000000001" customHeight="1" thickBot="1" x14ac:dyDescent="0.25">
      <c r="A4" s="511" t="s">
        <v>3</v>
      </c>
      <c r="B4" s="511" t="s">
        <v>294</v>
      </c>
      <c r="C4" s="512" t="s">
        <v>5</v>
      </c>
      <c r="D4" s="513"/>
      <c r="E4" s="511" t="s">
        <v>6</v>
      </c>
    </row>
    <row r="5" spans="1:6" ht="20.100000000000001" customHeight="1" thickBot="1" x14ac:dyDescent="0.25">
      <c r="A5" s="514"/>
      <c r="B5" s="515"/>
      <c r="C5" s="516" t="s">
        <v>198</v>
      </c>
      <c r="D5" s="516" t="s">
        <v>209</v>
      </c>
      <c r="E5" s="516" t="s">
        <v>208</v>
      </c>
    </row>
    <row r="6" spans="1:6" ht="20.100000000000001" customHeight="1" x14ac:dyDescent="0.2">
      <c r="A6" s="517" t="s">
        <v>7</v>
      </c>
      <c r="B6" s="518" t="s">
        <v>298</v>
      </c>
      <c r="C6" s="519">
        <v>7804881</v>
      </c>
      <c r="D6" s="519">
        <v>7496605</v>
      </c>
      <c r="E6" s="520">
        <f>+IF(C6=0,"X",D6/C6)</f>
        <v>0.9605021524351236</v>
      </c>
      <c r="F6" s="521"/>
    </row>
    <row r="7" spans="1:6" ht="20.100000000000001" customHeight="1" x14ac:dyDescent="0.2">
      <c r="A7" s="517" t="s">
        <v>8</v>
      </c>
      <c r="B7" s="518" t="s">
        <v>297</v>
      </c>
      <c r="C7" s="519">
        <v>10325116</v>
      </c>
      <c r="D7" s="519">
        <v>11282758</v>
      </c>
      <c r="E7" s="520">
        <f>+IF(C7=0,"X",D7/C7)</f>
        <v>1.0927487884881875</v>
      </c>
      <c r="F7" s="521"/>
    </row>
    <row r="8" spans="1:6" ht="20.100000000000001" customHeight="1" x14ac:dyDescent="0.2">
      <c r="A8" s="517" t="s">
        <v>9</v>
      </c>
      <c r="B8" s="518" t="s">
        <v>296</v>
      </c>
      <c r="C8" s="519">
        <v>5428848</v>
      </c>
      <c r="D8" s="519">
        <v>5511839</v>
      </c>
      <c r="E8" s="520">
        <f>+IF(C8=0,"X",D8/C8)</f>
        <v>1.0152870369551699</v>
      </c>
      <c r="F8" s="521"/>
    </row>
    <row r="9" spans="1:6" ht="20.100000000000001" customHeight="1" thickBot="1" x14ac:dyDescent="0.25">
      <c r="A9" s="517" t="s">
        <v>11</v>
      </c>
      <c r="B9" s="518" t="s">
        <v>295</v>
      </c>
      <c r="C9" s="519">
        <v>287380</v>
      </c>
      <c r="D9" s="519">
        <v>269811</v>
      </c>
      <c r="E9" s="520">
        <f>+IF(C9=0,"X",D9/C9)</f>
        <v>0.93886491753079548</v>
      </c>
      <c r="F9" s="521"/>
    </row>
    <row r="10" spans="1:6" ht="20.100000000000001" customHeight="1" thickBot="1" x14ac:dyDescent="0.3">
      <c r="A10" s="522"/>
      <c r="B10" s="523" t="str">
        <f>+B23</f>
        <v>Ogółem</v>
      </c>
      <c r="C10" s="523">
        <v>23846225</v>
      </c>
      <c r="D10" s="523">
        <f>SUM(D6:D9)</f>
        <v>24561013</v>
      </c>
      <c r="E10" s="524">
        <f>+IF(C10=0,"X",D10/C10)</f>
        <v>1.0299748912039537</v>
      </c>
      <c r="F10" s="521"/>
    </row>
    <row r="11" spans="1:6" ht="20.100000000000001" customHeight="1" x14ac:dyDescent="0.2">
      <c r="C11" s="525">
        <v>0</v>
      </c>
      <c r="D11" s="525">
        <v>0</v>
      </c>
      <c r="E11" s="526"/>
    </row>
    <row r="12" spans="1:6" ht="20.100000000000001" customHeight="1" x14ac:dyDescent="0.25">
      <c r="A12" s="652" t="s">
        <v>167</v>
      </c>
      <c r="B12" s="652"/>
      <c r="C12" s="652"/>
      <c r="D12" s="652"/>
      <c r="E12" s="652"/>
      <c r="F12" s="527"/>
    </row>
    <row r="13" spans="1:6" ht="20.100000000000001" customHeight="1" thickBot="1" x14ac:dyDescent="0.3">
      <c r="A13" s="528"/>
      <c r="B13" s="528"/>
      <c r="C13" s="528"/>
      <c r="D13" s="528"/>
      <c r="E13" s="529"/>
    </row>
    <row r="14" spans="1:6" ht="20.100000000000001" customHeight="1" thickBot="1" x14ac:dyDescent="0.25">
      <c r="A14" s="530" t="s">
        <v>3</v>
      </c>
      <c r="B14" s="511" t="s">
        <v>294</v>
      </c>
      <c r="C14" s="531" t="s">
        <v>5</v>
      </c>
      <c r="D14" s="532"/>
      <c r="E14" s="511" t="s">
        <v>6</v>
      </c>
    </row>
    <row r="15" spans="1:6" ht="20.100000000000001" customHeight="1" thickBot="1" x14ac:dyDescent="0.25">
      <c r="A15" s="514"/>
      <c r="B15" s="533"/>
      <c r="C15" s="534" t="str">
        <f>+C5</f>
        <v>2016</v>
      </c>
      <c r="D15" s="534" t="str">
        <f>+D5</f>
        <v>2017</v>
      </c>
      <c r="E15" s="516" t="str">
        <f>+E5</f>
        <v>17/16</v>
      </c>
    </row>
    <row r="16" spans="1:6" ht="20.100000000000001" customHeight="1" x14ac:dyDescent="0.2">
      <c r="A16" s="535" t="s">
        <v>7</v>
      </c>
      <c r="B16" s="536" t="s">
        <v>293</v>
      </c>
      <c r="C16" s="537">
        <v>18236709</v>
      </c>
      <c r="D16" s="537">
        <v>22462869</v>
      </c>
      <c r="E16" s="538">
        <f t="shared" ref="E16:E23" si="0">+IF(C16=0,"X",D16/C16)</f>
        <v>1.2317391805725473</v>
      </c>
      <c r="F16" s="521"/>
    </row>
    <row r="17" spans="1:9" ht="20.100000000000001" customHeight="1" x14ac:dyDescent="0.2">
      <c r="A17" s="539" t="s">
        <v>8</v>
      </c>
      <c r="B17" s="540" t="s">
        <v>292</v>
      </c>
      <c r="C17" s="541">
        <v>5532439</v>
      </c>
      <c r="D17" s="541">
        <v>6221345</v>
      </c>
      <c r="E17" s="538">
        <f t="shared" si="0"/>
        <v>1.1245212102654905</v>
      </c>
      <c r="F17" s="521"/>
    </row>
    <row r="18" spans="1:9" ht="20.100000000000001" customHeight="1" x14ac:dyDescent="0.2">
      <c r="A18" s="539" t="s">
        <v>9</v>
      </c>
      <c r="B18" s="542" t="s">
        <v>291</v>
      </c>
      <c r="C18" s="541">
        <v>2015538</v>
      </c>
      <c r="D18" s="541">
        <v>2181293</v>
      </c>
      <c r="E18" s="538">
        <f t="shared" si="0"/>
        <v>1.0822385884066685</v>
      </c>
      <c r="F18" s="521"/>
    </row>
    <row r="19" spans="1:9" ht="20.100000000000001" customHeight="1" x14ac:dyDescent="0.2">
      <c r="A19" s="539" t="s">
        <v>11</v>
      </c>
      <c r="B19" s="540" t="s">
        <v>290</v>
      </c>
      <c r="C19" s="541">
        <v>1494286</v>
      </c>
      <c r="D19" s="541">
        <v>1701998</v>
      </c>
      <c r="E19" s="538">
        <f t="shared" si="0"/>
        <v>1.1390041799227189</v>
      </c>
      <c r="F19" s="521"/>
    </row>
    <row r="20" spans="1:9" ht="20.100000000000001" customHeight="1" x14ac:dyDescent="0.2">
      <c r="A20" s="539" t="s">
        <v>12</v>
      </c>
      <c r="B20" s="543" t="s">
        <v>289</v>
      </c>
      <c r="C20" s="541">
        <v>1863795</v>
      </c>
      <c r="D20" s="541">
        <v>1953253</v>
      </c>
      <c r="E20" s="538">
        <f t="shared" si="0"/>
        <v>1.0479977679948707</v>
      </c>
      <c r="F20" s="521"/>
    </row>
    <row r="21" spans="1:9" ht="20.100000000000001" customHeight="1" x14ac:dyDescent="0.2">
      <c r="A21" s="539" t="s">
        <v>13</v>
      </c>
      <c r="B21" s="543" t="s">
        <v>288</v>
      </c>
      <c r="C21" s="541">
        <v>280933</v>
      </c>
      <c r="D21" s="541">
        <v>294676</v>
      </c>
      <c r="E21" s="538">
        <f t="shared" si="0"/>
        <v>1.0489191373032003</v>
      </c>
      <c r="F21" s="521"/>
    </row>
    <row r="22" spans="1:9" ht="20.100000000000001" customHeight="1" thickBot="1" x14ac:dyDescent="0.25">
      <c r="A22" s="514" t="s">
        <v>14</v>
      </c>
      <c r="B22" s="544" t="s">
        <v>287</v>
      </c>
      <c r="C22" s="545">
        <v>2610754</v>
      </c>
      <c r="D22" s="545">
        <v>2977218</v>
      </c>
      <c r="E22" s="538">
        <f t="shared" si="0"/>
        <v>1.1403671123361296</v>
      </c>
      <c r="F22" s="521"/>
    </row>
    <row r="23" spans="1:9" ht="20.100000000000001" customHeight="1" thickBot="1" x14ac:dyDescent="0.3">
      <c r="A23" s="546"/>
      <c r="B23" s="547" t="s">
        <v>2</v>
      </c>
      <c r="C23" s="548">
        <f>SUM(C16:C22)</f>
        <v>32034454</v>
      </c>
      <c r="D23" s="549">
        <f>SUM(D16:D22)</f>
        <v>37792652</v>
      </c>
      <c r="E23" s="524">
        <f t="shared" si="0"/>
        <v>1.179750152757403</v>
      </c>
      <c r="F23" s="521"/>
    </row>
    <row r="24" spans="1:9" ht="20.100000000000001" customHeight="1" x14ac:dyDescent="0.2">
      <c r="C24" s="525">
        <v>0</v>
      </c>
      <c r="D24" s="525">
        <v>0</v>
      </c>
      <c r="E24" s="526"/>
    </row>
    <row r="25" spans="1:9" ht="20.100000000000001" customHeight="1" x14ac:dyDescent="0.25">
      <c r="A25" s="653" t="s">
        <v>286</v>
      </c>
      <c r="B25" s="653"/>
      <c r="C25" s="653"/>
      <c r="D25" s="653"/>
    </row>
    <row r="26" spans="1:9" ht="20.100000000000001" customHeight="1" thickBot="1" x14ac:dyDescent="0.25"/>
    <row r="27" spans="1:9" ht="20.100000000000001" customHeight="1" thickBot="1" x14ac:dyDescent="0.25">
      <c r="A27" s="550" t="s">
        <v>3</v>
      </c>
      <c r="B27" s="551" t="s">
        <v>283</v>
      </c>
      <c r="C27" s="534" t="str">
        <f>+C5</f>
        <v>2016</v>
      </c>
      <c r="D27" s="534" t="str">
        <f>+D5</f>
        <v>2017</v>
      </c>
      <c r="E27" s="552" t="s">
        <v>241</v>
      </c>
      <c r="F27" s="553"/>
    </row>
    <row r="28" spans="1:9" ht="20.100000000000001" customHeight="1" x14ac:dyDescent="0.25">
      <c r="A28" s="551" t="s">
        <v>7</v>
      </c>
      <c r="B28" s="554" t="s">
        <v>132</v>
      </c>
      <c r="C28" s="555">
        <v>0.191</v>
      </c>
      <c r="D28" s="555">
        <v>0.2</v>
      </c>
      <c r="E28" s="556">
        <f t="shared" ref="E28:E38" si="1">+(D28-C28)*100</f>
        <v>0.9000000000000008</v>
      </c>
      <c r="F28" s="557"/>
      <c r="I28" s="558"/>
    </row>
    <row r="29" spans="1:9" ht="20.100000000000001" customHeight="1" x14ac:dyDescent="0.25">
      <c r="A29" s="517" t="s">
        <v>8</v>
      </c>
      <c r="B29" s="559" t="s">
        <v>159</v>
      </c>
      <c r="C29" s="560">
        <v>0.14399999999999999</v>
      </c>
      <c r="D29" s="560">
        <v>0.13700000000000001</v>
      </c>
      <c r="E29" s="561">
        <f t="shared" si="1"/>
        <v>-0.69999999999999785</v>
      </c>
      <c r="F29" s="557"/>
      <c r="I29" s="558"/>
    </row>
    <row r="30" spans="1:9" ht="20.100000000000001" customHeight="1" x14ac:dyDescent="0.25">
      <c r="A30" s="517" t="s">
        <v>9</v>
      </c>
      <c r="B30" s="559" t="s">
        <v>163</v>
      </c>
      <c r="C30" s="560">
        <v>7.6999999999999999E-2</v>
      </c>
      <c r="D30" s="560">
        <v>8.6999999999999994E-2</v>
      </c>
      <c r="E30" s="561">
        <f t="shared" si="1"/>
        <v>0.99999999999999956</v>
      </c>
      <c r="F30" s="557"/>
      <c r="I30" s="558"/>
    </row>
    <row r="31" spans="1:9" ht="20.100000000000001" customHeight="1" x14ac:dyDescent="0.25">
      <c r="A31" s="517" t="s">
        <v>11</v>
      </c>
      <c r="B31" s="559" t="s">
        <v>135</v>
      </c>
      <c r="C31" s="560">
        <v>7.3999999999999996E-2</v>
      </c>
      <c r="D31" s="560">
        <v>8.2000000000000003E-2</v>
      </c>
      <c r="E31" s="561">
        <f t="shared" si="1"/>
        <v>0.80000000000000071</v>
      </c>
      <c r="F31" s="557"/>
      <c r="I31" s="558"/>
    </row>
    <row r="32" spans="1:9" ht="20.100000000000001" customHeight="1" x14ac:dyDescent="0.25">
      <c r="A32" s="517" t="s">
        <v>12</v>
      </c>
      <c r="B32" s="559" t="s">
        <v>116</v>
      </c>
      <c r="C32" s="560">
        <v>2.5999999999999999E-2</v>
      </c>
      <c r="D32" s="560">
        <v>3.7999999999999999E-2</v>
      </c>
      <c r="E32" s="561">
        <f t="shared" si="1"/>
        <v>1.2</v>
      </c>
      <c r="F32" s="557"/>
      <c r="I32" s="558"/>
    </row>
    <row r="33" spans="1:9" ht="20.100000000000001" customHeight="1" x14ac:dyDescent="0.25">
      <c r="A33" s="517" t="s">
        <v>13</v>
      </c>
      <c r="B33" s="559" t="s">
        <v>193</v>
      </c>
      <c r="C33" s="560">
        <v>3.5000000000000003E-2</v>
      </c>
      <c r="D33" s="560">
        <v>0.03</v>
      </c>
      <c r="E33" s="561">
        <f t="shared" si="1"/>
        <v>-0.50000000000000044</v>
      </c>
      <c r="F33" s="557"/>
      <c r="I33" s="558"/>
    </row>
    <row r="34" spans="1:9" ht="20.100000000000001" customHeight="1" x14ac:dyDescent="0.25">
      <c r="A34" s="517" t="s">
        <v>14</v>
      </c>
      <c r="B34" s="559" t="s">
        <v>162</v>
      </c>
      <c r="C34" s="560">
        <v>2.3E-2</v>
      </c>
      <c r="D34" s="560">
        <v>0.03</v>
      </c>
      <c r="E34" s="561">
        <f t="shared" si="1"/>
        <v>0.7</v>
      </c>
      <c r="F34" s="557"/>
      <c r="I34" s="558"/>
    </row>
    <row r="35" spans="1:9" ht="20.100000000000001" customHeight="1" x14ac:dyDescent="0.25">
      <c r="A35" s="517" t="s">
        <v>15</v>
      </c>
      <c r="B35" s="559" t="s">
        <v>119</v>
      </c>
      <c r="C35" s="560">
        <v>3.2000000000000001E-2</v>
      </c>
      <c r="D35" s="560">
        <v>2.9000000000000001E-2</v>
      </c>
      <c r="E35" s="561">
        <f t="shared" si="1"/>
        <v>-0.29999999999999993</v>
      </c>
      <c r="F35" s="557"/>
      <c r="I35" s="558"/>
    </row>
    <row r="36" spans="1:9" ht="20.100000000000001" customHeight="1" x14ac:dyDescent="0.25">
      <c r="A36" s="517" t="s">
        <v>16</v>
      </c>
      <c r="B36" s="559" t="s">
        <v>115</v>
      </c>
      <c r="C36" s="560">
        <v>2.4E-2</v>
      </c>
      <c r="D36" s="560">
        <v>2.7E-2</v>
      </c>
      <c r="E36" s="561">
        <f t="shared" si="1"/>
        <v>0.29999999999999993</v>
      </c>
      <c r="F36" s="557"/>
      <c r="I36" s="558"/>
    </row>
    <row r="37" spans="1:9" ht="20.100000000000001" customHeight="1" x14ac:dyDescent="0.25">
      <c r="A37" s="517" t="s">
        <v>17</v>
      </c>
      <c r="B37" s="559" t="s">
        <v>121</v>
      </c>
      <c r="C37" s="560">
        <v>2.1000000000000001E-2</v>
      </c>
      <c r="D37" s="560">
        <v>2.3E-2</v>
      </c>
      <c r="E37" s="561">
        <f t="shared" si="1"/>
        <v>0.19999999999999984</v>
      </c>
      <c r="F37" s="557"/>
      <c r="I37" s="558"/>
    </row>
    <row r="38" spans="1:9" ht="20.100000000000001" customHeight="1" thickBot="1" x14ac:dyDescent="0.25">
      <c r="A38" s="514" t="s">
        <v>18</v>
      </c>
      <c r="B38" s="562" t="s">
        <v>282</v>
      </c>
      <c r="C38" s="563">
        <f>1-SUM(C28:C37)</f>
        <v>0.35299999999999987</v>
      </c>
      <c r="D38" s="563">
        <f>1-SUM(D28:D37)</f>
        <v>0.31699999999999984</v>
      </c>
      <c r="E38" s="564">
        <f t="shared" si="1"/>
        <v>-3.6000000000000032</v>
      </c>
      <c r="F38" s="557"/>
    </row>
    <row r="39" spans="1:9" ht="20.100000000000001" customHeight="1" x14ac:dyDescent="0.2">
      <c r="C39" s="565"/>
      <c r="D39" s="565"/>
      <c r="F39" s="553"/>
    </row>
    <row r="40" spans="1:9" ht="20.100000000000001" customHeight="1" x14ac:dyDescent="0.25">
      <c r="A40" s="654" t="s">
        <v>285</v>
      </c>
      <c r="B40" s="654"/>
      <c r="C40" s="654"/>
      <c r="D40" s="654"/>
      <c r="F40" s="553"/>
    </row>
    <row r="41" spans="1:9" ht="20.100000000000001" customHeight="1" thickBot="1" x14ac:dyDescent="0.25">
      <c r="F41" s="553"/>
    </row>
    <row r="42" spans="1:9" ht="20.100000000000001" customHeight="1" thickBot="1" x14ac:dyDescent="0.25">
      <c r="A42" s="550" t="s">
        <v>3</v>
      </c>
      <c r="B42" s="551" t="s">
        <v>283</v>
      </c>
      <c r="C42" s="534" t="s">
        <v>198</v>
      </c>
      <c r="D42" s="534" t="s">
        <v>209</v>
      </c>
      <c r="E42" s="552" t="s">
        <v>241</v>
      </c>
      <c r="F42" s="553"/>
    </row>
    <row r="43" spans="1:9" ht="20.100000000000001" customHeight="1" x14ac:dyDescent="0.2">
      <c r="A43" s="535" t="s">
        <v>7</v>
      </c>
      <c r="B43" s="530" t="s">
        <v>159</v>
      </c>
      <c r="C43" s="566">
        <v>0.33700000000000002</v>
      </c>
      <c r="D43" s="567">
        <v>0.34899999999999998</v>
      </c>
      <c r="E43" s="568">
        <f t="shared" ref="E43:E53" si="2">+(D43-C43)*100</f>
        <v>1.1999999999999955</v>
      </c>
      <c r="F43" s="557"/>
    </row>
    <row r="44" spans="1:9" ht="20.100000000000001" customHeight="1" x14ac:dyDescent="0.2">
      <c r="A44" s="539" t="s">
        <v>8</v>
      </c>
      <c r="B44" s="569" t="s">
        <v>116</v>
      </c>
      <c r="C44" s="570">
        <v>6.2E-2</v>
      </c>
      <c r="D44" s="571">
        <v>9.6000000000000002E-2</v>
      </c>
      <c r="E44" s="572">
        <f t="shared" si="2"/>
        <v>3.4000000000000004</v>
      </c>
      <c r="F44" s="557"/>
    </row>
    <row r="45" spans="1:9" ht="20.100000000000001" customHeight="1" x14ac:dyDescent="0.2">
      <c r="A45" s="539" t="s">
        <v>9</v>
      </c>
      <c r="B45" s="569" t="s">
        <v>193</v>
      </c>
      <c r="C45" s="570">
        <v>8.1000000000000003E-2</v>
      </c>
      <c r="D45" s="571">
        <v>7.6999999999999999E-2</v>
      </c>
      <c r="E45" s="572">
        <f t="shared" si="2"/>
        <v>-0.40000000000000036</v>
      </c>
      <c r="F45" s="557"/>
    </row>
    <row r="46" spans="1:9" ht="20.100000000000001" customHeight="1" x14ac:dyDescent="0.2">
      <c r="A46" s="539" t="s">
        <v>11</v>
      </c>
      <c r="B46" s="569" t="s">
        <v>115</v>
      </c>
      <c r="C46" s="570">
        <v>5.7000000000000002E-2</v>
      </c>
      <c r="D46" s="571">
        <v>6.9000000000000006E-2</v>
      </c>
      <c r="E46" s="572">
        <f t="shared" si="2"/>
        <v>1.2000000000000004</v>
      </c>
      <c r="F46" s="557"/>
    </row>
    <row r="47" spans="1:9" ht="20.100000000000001" customHeight="1" x14ac:dyDescent="0.2">
      <c r="A47" s="539" t="s">
        <v>12</v>
      </c>
      <c r="B47" s="569" t="s">
        <v>111</v>
      </c>
      <c r="C47" s="570">
        <v>4.9000000000000002E-2</v>
      </c>
      <c r="D47" s="571">
        <v>4.9000000000000002E-2</v>
      </c>
      <c r="E47" s="572">
        <f t="shared" si="2"/>
        <v>0</v>
      </c>
      <c r="F47" s="557"/>
    </row>
    <row r="48" spans="1:9" ht="20.100000000000001" customHeight="1" x14ac:dyDescent="0.2">
      <c r="A48" s="539" t="s">
        <v>13</v>
      </c>
      <c r="B48" s="569" t="s">
        <v>108</v>
      </c>
      <c r="C48" s="570">
        <v>4.5999999999999999E-2</v>
      </c>
      <c r="D48" s="571">
        <v>4.2999999999999997E-2</v>
      </c>
      <c r="E48" s="572">
        <f t="shared" si="2"/>
        <v>-0.30000000000000027</v>
      </c>
      <c r="F48" s="557"/>
    </row>
    <row r="49" spans="1:6" ht="20.100000000000001" customHeight="1" x14ac:dyDescent="0.2">
      <c r="A49" s="539" t="s">
        <v>14</v>
      </c>
      <c r="B49" s="569" t="s">
        <v>112</v>
      </c>
      <c r="C49" s="570">
        <v>4.1000000000000002E-2</v>
      </c>
      <c r="D49" s="571">
        <v>0.04</v>
      </c>
      <c r="E49" s="572">
        <f t="shared" si="2"/>
        <v>-0.10000000000000009</v>
      </c>
      <c r="F49" s="557"/>
    </row>
    <row r="50" spans="1:6" ht="20.100000000000001" customHeight="1" x14ac:dyDescent="0.2">
      <c r="A50" s="539" t="s">
        <v>15</v>
      </c>
      <c r="B50" s="569" t="s">
        <v>114</v>
      </c>
      <c r="C50" s="570">
        <v>5.8000000000000003E-2</v>
      </c>
      <c r="D50" s="571">
        <v>3.5000000000000003E-2</v>
      </c>
      <c r="E50" s="572">
        <f t="shared" si="2"/>
        <v>-2.2999999999999998</v>
      </c>
      <c r="F50" s="557"/>
    </row>
    <row r="51" spans="1:6" ht="20.100000000000001" customHeight="1" x14ac:dyDescent="0.2">
      <c r="A51" s="539" t="s">
        <v>16</v>
      </c>
      <c r="B51" s="569" t="s">
        <v>161</v>
      </c>
      <c r="C51" s="570">
        <v>3.1E-2</v>
      </c>
      <c r="D51" s="571">
        <v>3.3000000000000002E-2</v>
      </c>
      <c r="E51" s="572">
        <f t="shared" si="2"/>
        <v>0.20000000000000018</v>
      </c>
      <c r="F51" s="557"/>
    </row>
    <row r="52" spans="1:6" ht="20.100000000000001" customHeight="1" x14ac:dyDescent="0.2">
      <c r="A52" s="539" t="s">
        <v>17</v>
      </c>
      <c r="B52" s="569" t="s">
        <v>118</v>
      </c>
      <c r="C52" s="570">
        <v>1.4E-2</v>
      </c>
      <c r="D52" s="571">
        <v>0.03</v>
      </c>
      <c r="E52" s="572">
        <f t="shared" si="2"/>
        <v>1.6</v>
      </c>
      <c r="F52" s="557"/>
    </row>
    <row r="53" spans="1:6" ht="20.100000000000001" customHeight="1" thickBot="1" x14ac:dyDescent="0.25">
      <c r="A53" s="573" t="s">
        <v>18</v>
      </c>
      <c r="B53" s="574" t="s">
        <v>282</v>
      </c>
      <c r="C53" s="575">
        <f>1-SUM(C43:C52)</f>
        <v>0.22399999999999975</v>
      </c>
      <c r="D53" s="576">
        <f>1-SUM(D43:D52)</f>
        <v>0.17899999999999983</v>
      </c>
      <c r="E53" s="577">
        <f t="shared" si="2"/>
        <v>-4.4999999999999929</v>
      </c>
      <c r="F53" s="557"/>
    </row>
    <row r="54" spans="1:6" ht="20.100000000000001" customHeight="1" x14ac:dyDescent="0.2">
      <c r="A54" s="559"/>
      <c r="B54" s="559"/>
      <c r="F54" s="553"/>
    </row>
    <row r="55" spans="1:6" ht="20.100000000000001" customHeight="1" x14ac:dyDescent="0.25">
      <c r="A55" s="654" t="s">
        <v>284</v>
      </c>
      <c r="B55" s="654"/>
      <c r="C55" s="654"/>
      <c r="D55" s="654"/>
      <c r="F55" s="553"/>
    </row>
    <row r="56" spans="1:6" ht="20.100000000000001" customHeight="1" thickBot="1" x14ac:dyDescent="0.25">
      <c r="F56" s="553"/>
    </row>
    <row r="57" spans="1:6" ht="20.100000000000001" customHeight="1" thickBot="1" x14ac:dyDescent="0.25">
      <c r="A57" s="550" t="s">
        <v>3</v>
      </c>
      <c r="B57" s="551" t="s">
        <v>283</v>
      </c>
      <c r="C57" s="534" t="str">
        <f>+C5</f>
        <v>2016</v>
      </c>
      <c r="D57" s="534" t="str">
        <f>+D5</f>
        <v>2017</v>
      </c>
      <c r="E57" s="552" t="s">
        <v>241</v>
      </c>
      <c r="F57" s="553"/>
    </row>
    <row r="58" spans="1:6" ht="20.100000000000001" customHeight="1" x14ac:dyDescent="0.2">
      <c r="A58" s="535" t="s">
        <v>7</v>
      </c>
      <c r="B58" s="530" t="s">
        <v>132</v>
      </c>
      <c r="C58" s="566">
        <v>0.33400000000000002</v>
      </c>
      <c r="D58" s="567">
        <v>0.32900000000000001</v>
      </c>
      <c r="E58" s="568">
        <f t="shared" ref="E58:E68" si="3">+(D58-C58)*100</f>
        <v>-0.50000000000000044</v>
      </c>
      <c r="F58" s="557"/>
    </row>
    <row r="59" spans="1:6" ht="20.100000000000001" customHeight="1" x14ac:dyDescent="0.2">
      <c r="A59" s="539" t="s">
        <v>8</v>
      </c>
      <c r="B59" s="569" t="s">
        <v>163</v>
      </c>
      <c r="C59" s="570">
        <v>0.13400000000000001</v>
      </c>
      <c r="D59" s="571">
        <v>0.14399999999999999</v>
      </c>
      <c r="E59" s="572">
        <f t="shared" si="3"/>
        <v>0.99999999999999811</v>
      </c>
      <c r="F59" s="557"/>
    </row>
    <row r="60" spans="1:6" ht="20.100000000000001" customHeight="1" x14ac:dyDescent="0.2">
      <c r="A60" s="539" t="s">
        <v>9</v>
      </c>
      <c r="B60" s="569" t="s">
        <v>135</v>
      </c>
      <c r="C60" s="570">
        <v>0.129</v>
      </c>
      <c r="D60" s="571">
        <v>0.13500000000000001</v>
      </c>
      <c r="E60" s="572">
        <f t="shared" si="3"/>
        <v>0.60000000000000053</v>
      </c>
      <c r="F60" s="557"/>
    </row>
    <row r="61" spans="1:6" ht="20.100000000000001" customHeight="1" x14ac:dyDescent="0.2">
      <c r="A61" s="539" t="s">
        <v>11</v>
      </c>
      <c r="B61" s="569" t="s">
        <v>162</v>
      </c>
      <c r="C61" s="570">
        <v>3.9E-2</v>
      </c>
      <c r="D61" s="571">
        <v>4.9000000000000002E-2</v>
      </c>
      <c r="E61" s="572">
        <f t="shared" si="3"/>
        <v>1.0000000000000002</v>
      </c>
      <c r="F61" s="557"/>
    </row>
    <row r="62" spans="1:6" ht="20.100000000000001" customHeight="1" x14ac:dyDescent="0.2">
      <c r="A62" s="539" t="s">
        <v>12</v>
      </c>
      <c r="B62" s="569" t="s">
        <v>119</v>
      </c>
      <c r="C62" s="570">
        <v>5.6000000000000001E-2</v>
      </c>
      <c r="D62" s="571">
        <v>4.9000000000000002E-2</v>
      </c>
      <c r="E62" s="572">
        <f t="shared" si="3"/>
        <v>-0.7</v>
      </c>
      <c r="F62" s="557"/>
    </row>
    <row r="63" spans="1:6" ht="20.100000000000001" customHeight="1" x14ac:dyDescent="0.2">
      <c r="A63" s="539" t="s">
        <v>13</v>
      </c>
      <c r="B63" s="569" t="s">
        <v>121</v>
      </c>
      <c r="C63" s="570">
        <v>3.6999999999999998E-2</v>
      </c>
      <c r="D63" s="571">
        <v>3.6999999999999998E-2</v>
      </c>
      <c r="E63" s="572">
        <f t="shared" si="3"/>
        <v>0</v>
      </c>
      <c r="F63" s="557"/>
    </row>
    <row r="64" spans="1:6" ht="20.100000000000001" customHeight="1" x14ac:dyDescent="0.2">
      <c r="A64" s="539" t="s">
        <v>14</v>
      </c>
      <c r="B64" s="569" t="s">
        <v>164</v>
      </c>
      <c r="C64" s="570">
        <v>4.3999999999999997E-2</v>
      </c>
      <c r="D64" s="571">
        <v>3.5999999999999997E-2</v>
      </c>
      <c r="E64" s="572">
        <f t="shared" si="3"/>
        <v>-0.8</v>
      </c>
      <c r="F64" s="557"/>
    </row>
    <row r="65" spans="1:6" ht="20.100000000000001" customHeight="1" x14ac:dyDescent="0.2">
      <c r="A65" s="539" t="s">
        <v>15</v>
      </c>
      <c r="B65" s="569" t="s">
        <v>134</v>
      </c>
      <c r="C65" s="570">
        <v>3.5000000000000003E-2</v>
      </c>
      <c r="D65" s="571">
        <v>0.03</v>
      </c>
      <c r="E65" s="572">
        <f t="shared" si="3"/>
        <v>-0.50000000000000044</v>
      </c>
      <c r="F65" s="557"/>
    </row>
    <row r="66" spans="1:6" ht="20.100000000000001" customHeight="1" x14ac:dyDescent="0.2">
      <c r="A66" s="539" t="s">
        <v>16</v>
      </c>
      <c r="B66" s="569" t="s">
        <v>129</v>
      </c>
      <c r="C66" s="570">
        <v>2.3E-2</v>
      </c>
      <c r="D66" s="571">
        <v>2.7E-2</v>
      </c>
      <c r="E66" s="572">
        <f t="shared" si="3"/>
        <v>0.4</v>
      </c>
      <c r="F66" s="557"/>
    </row>
    <row r="67" spans="1:6" ht="20.100000000000001" customHeight="1" x14ac:dyDescent="0.2">
      <c r="A67" s="539" t="s">
        <v>17</v>
      </c>
      <c r="B67" s="569" t="s">
        <v>127</v>
      </c>
      <c r="C67" s="570">
        <v>2.7E-2</v>
      </c>
      <c r="D67" s="571">
        <v>2.4E-2</v>
      </c>
      <c r="E67" s="572">
        <f t="shared" si="3"/>
        <v>-0.29999999999999993</v>
      </c>
      <c r="F67" s="557"/>
    </row>
    <row r="68" spans="1:6" ht="20.100000000000001" customHeight="1" thickBot="1" x14ac:dyDescent="0.25">
      <c r="A68" s="573" t="s">
        <v>18</v>
      </c>
      <c r="B68" s="574" t="s">
        <v>282</v>
      </c>
      <c r="C68" s="575">
        <f>1-SUM(C58:C67)</f>
        <v>0.14199999999999979</v>
      </c>
      <c r="D68" s="576">
        <f>1-SUM(D58:D67)</f>
        <v>0.13999999999999979</v>
      </c>
      <c r="E68" s="577">
        <f t="shared" si="3"/>
        <v>-0.20000000000000018</v>
      </c>
      <c r="F68" s="557"/>
    </row>
    <row r="69" spans="1:6" x14ac:dyDescent="0.2">
      <c r="F69" s="559"/>
    </row>
    <row r="70" spans="1:6" x14ac:dyDescent="0.2">
      <c r="B70" s="578"/>
      <c r="C70" s="565"/>
      <c r="D70" s="565"/>
      <c r="F70" s="559"/>
    </row>
  </sheetData>
  <mergeCells count="5">
    <mergeCell ref="A2:E2"/>
    <mergeCell ref="A12:E12"/>
    <mergeCell ref="A25:D25"/>
    <mergeCell ref="A40:D40"/>
    <mergeCell ref="A55:D55"/>
  </mergeCells>
  <conditionalFormatting sqref="F12">
    <cfRule type="cellIs" dxfId="0" priority="1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5" fitToHeight="3" orientation="portrait" horizontalDpi="300" verticalDpi="300" r:id="rId1"/>
  <headerFooter alignWithMargins="0"/>
  <rowBreaks count="1" manualBreakCount="1">
    <brk id="39" max="4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C3DFA-E5F4-43E6-B104-306A302D4A54}">
  <sheetPr>
    <pageSetUpPr fitToPage="1"/>
  </sheetPr>
  <dimension ref="A1:N59"/>
  <sheetViews>
    <sheetView view="pageBreakPreview" zoomScale="80" zoomScaleNormal="80" zoomScaleSheetLayoutView="80" workbookViewId="0">
      <selection sqref="A1:K1"/>
    </sheetView>
  </sheetViews>
  <sheetFormatPr defaultRowHeight="12.75" x14ac:dyDescent="0.2"/>
  <cols>
    <col min="1" max="1" width="9.7109375" style="41" customWidth="1"/>
    <col min="2" max="2" width="57.85546875" style="41" customWidth="1"/>
    <col min="3" max="12" width="12" style="41" bestFit="1" customWidth="1"/>
    <col min="13" max="14" width="9.140625" style="41"/>
    <col min="15" max="15" width="11.5703125" style="41" customWidth="1"/>
    <col min="16" max="16384" width="9.140625" style="41"/>
  </cols>
  <sheetData>
    <row r="1" spans="1:12" ht="16.5" customHeight="1" x14ac:dyDescent="0.3">
      <c r="A1" s="655" t="s">
        <v>239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</row>
    <row r="2" spans="1:12" x14ac:dyDescent="0.2">
      <c r="B2" s="42"/>
      <c r="C2" s="43"/>
    </row>
    <row r="3" spans="1:12" x14ac:dyDescent="0.2">
      <c r="A3" s="44"/>
      <c r="B3" s="44"/>
      <c r="C3" s="44"/>
      <c r="D3" s="44"/>
      <c r="E3" s="44"/>
      <c r="F3" s="45"/>
    </row>
    <row r="4" spans="1:12" x14ac:dyDescent="0.2">
      <c r="A4" s="97"/>
      <c r="B4" s="97" t="s">
        <v>57</v>
      </c>
      <c r="C4" s="98">
        <v>2008</v>
      </c>
      <c r="D4" s="98">
        <v>2009</v>
      </c>
      <c r="E4" s="98">
        <v>2010</v>
      </c>
      <c r="F4" s="98">
        <v>2011</v>
      </c>
      <c r="G4" s="98">
        <v>2012</v>
      </c>
      <c r="H4" s="98">
        <v>2013</v>
      </c>
      <c r="I4" s="98">
        <v>2014</v>
      </c>
      <c r="J4" s="98">
        <v>2015</v>
      </c>
      <c r="K4" s="98">
        <v>2016</v>
      </c>
      <c r="L4" s="98">
        <v>2017</v>
      </c>
    </row>
    <row r="5" spans="1:12" x14ac:dyDescent="0.2">
      <c r="A5" s="97"/>
      <c r="B5" s="97"/>
      <c r="C5" s="97"/>
      <c r="D5" s="99"/>
      <c r="E5" s="97"/>
      <c r="F5" s="99"/>
      <c r="G5" s="99"/>
      <c r="H5" s="99"/>
      <c r="I5" s="99"/>
      <c r="J5" s="99"/>
      <c r="K5" s="99"/>
      <c r="L5" s="99"/>
    </row>
    <row r="6" spans="1:12" x14ac:dyDescent="0.2">
      <c r="A6" s="97"/>
      <c r="B6" s="100" t="s">
        <v>58</v>
      </c>
      <c r="C6" s="97"/>
      <c r="D6" s="99"/>
      <c r="E6" s="97"/>
      <c r="F6" s="99"/>
      <c r="G6" s="99"/>
      <c r="H6" s="99"/>
      <c r="I6" s="99"/>
      <c r="J6" s="99"/>
      <c r="K6" s="99"/>
      <c r="L6" s="99"/>
    </row>
    <row r="7" spans="1:12" x14ac:dyDescent="0.2">
      <c r="A7" s="97"/>
      <c r="B7" s="101" t="s">
        <v>0</v>
      </c>
      <c r="C7" s="97">
        <v>32</v>
      </c>
      <c r="D7" s="97">
        <v>30</v>
      </c>
      <c r="E7" s="97">
        <v>30</v>
      </c>
      <c r="F7" s="97">
        <v>28</v>
      </c>
      <c r="G7" s="97">
        <v>28</v>
      </c>
      <c r="H7" s="97">
        <v>27</v>
      </c>
      <c r="I7" s="97">
        <v>26</v>
      </c>
      <c r="J7" s="97">
        <v>27</v>
      </c>
      <c r="K7" s="97">
        <v>27</v>
      </c>
      <c r="L7" s="97">
        <f>+K7</f>
        <v>27</v>
      </c>
    </row>
    <row r="8" spans="1:12" x14ac:dyDescent="0.2">
      <c r="A8" s="97"/>
      <c r="B8" s="101" t="s">
        <v>1</v>
      </c>
      <c r="C8" s="97">
        <v>35</v>
      </c>
      <c r="D8" s="97">
        <v>36</v>
      </c>
      <c r="E8" s="97">
        <v>35</v>
      </c>
      <c r="F8" s="97">
        <v>33</v>
      </c>
      <c r="G8" s="97">
        <v>31</v>
      </c>
      <c r="H8" s="97">
        <v>31</v>
      </c>
      <c r="I8" s="97">
        <v>30</v>
      </c>
      <c r="J8" s="97">
        <v>30</v>
      </c>
      <c r="K8" s="97">
        <v>34</v>
      </c>
      <c r="L8" s="97">
        <f>+K8</f>
        <v>34</v>
      </c>
    </row>
    <row r="9" spans="1:12" x14ac:dyDescent="0.2">
      <c r="A9" s="102"/>
      <c r="B9" s="102" t="s">
        <v>2</v>
      </c>
      <c r="C9" s="102">
        <v>67</v>
      </c>
      <c r="D9" s="102">
        <v>66</v>
      </c>
      <c r="E9" s="102">
        <v>65</v>
      </c>
      <c r="F9" s="102">
        <v>61</v>
      </c>
      <c r="G9" s="102">
        <v>59</v>
      </c>
      <c r="H9" s="102">
        <v>58</v>
      </c>
      <c r="I9" s="102">
        <v>56</v>
      </c>
      <c r="J9" s="102">
        <f>SUM(J7:J8)</f>
        <v>57</v>
      </c>
      <c r="K9" s="102">
        <f>SUM(K7:K8)</f>
        <v>61</v>
      </c>
      <c r="L9" s="102">
        <f>SUM(L7:L8)</f>
        <v>61</v>
      </c>
    </row>
    <row r="10" spans="1:12" s="45" customFormat="1" x14ac:dyDescent="0.2">
      <c r="A10" s="97"/>
      <c r="B10" s="97"/>
      <c r="C10" s="103"/>
      <c r="D10" s="103"/>
      <c r="E10" s="103"/>
      <c r="F10" s="103"/>
      <c r="G10" s="103"/>
      <c r="H10" s="103"/>
      <c r="I10" s="103"/>
      <c r="J10" s="103"/>
      <c r="K10" s="103"/>
      <c r="L10" s="103"/>
    </row>
    <row r="11" spans="1:12" x14ac:dyDescent="0.2">
      <c r="A11" s="97"/>
      <c r="B11" s="100" t="s">
        <v>235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</row>
    <row r="12" spans="1:12" x14ac:dyDescent="0.2">
      <c r="A12" s="97"/>
      <c r="B12" s="101" t="s">
        <v>0</v>
      </c>
      <c r="C12" s="104">
        <v>2842</v>
      </c>
      <c r="D12" s="104">
        <v>2850</v>
      </c>
      <c r="E12" s="104">
        <v>3050</v>
      </c>
      <c r="F12" s="104">
        <v>3031</v>
      </c>
      <c r="G12" s="104">
        <v>2966</v>
      </c>
      <c r="H12" s="104">
        <v>2944</v>
      </c>
      <c r="I12" s="104">
        <v>3003</v>
      </c>
      <c r="J12" s="105">
        <v>2953</v>
      </c>
      <c r="K12" s="105">
        <v>2974</v>
      </c>
      <c r="L12" s="105">
        <v>2918</v>
      </c>
    </row>
    <row r="13" spans="1:12" x14ac:dyDescent="0.2">
      <c r="A13" s="97"/>
      <c r="B13" s="101" t="s">
        <v>1</v>
      </c>
      <c r="C13" s="104">
        <v>3095</v>
      </c>
      <c r="D13" s="104">
        <v>3058</v>
      </c>
      <c r="E13" s="104">
        <v>3242</v>
      </c>
      <c r="F13" s="104">
        <v>2894</v>
      </c>
      <c r="G13" s="104">
        <v>2631</v>
      </c>
      <c r="H13" s="104">
        <v>2554</v>
      </c>
      <c r="I13" s="104">
        <v>2601</v>
      </c>
      <c r="J13" s="104">
        <v>2782</v>
      </c>
      <c r="K13" s="104">
        <v>3264</v>
      </c>
      <c r="L13" s="104">
        <v>3308</v>
      </c>
    </row>
    <row r="14" spans="1:12" x14ac:dyDescent="0.2">
      <c r="A14" s="102"/>
      <c r="B14" s="102" t="s">
        <v>2</v>
      </c>
      <c r="C14" s="106">
        <f>+C13+C12</f>
        <v>5937</v>
      </c>
      <c r="D14" s="106">
        <f t="shared" ref="D14:L14" si="0">+D13+D12</f>
        <v>5908</v>
      </c>
      <c r="E14" s="106">
        <f t="shared" si="0"/>
        <v>6292</v>
      </c>
      <c r="F14" s="106">
        <f t="shared" si="0"/>
        <v>5925</v>
      </c>
      <c r="G14" s="106">
        <f t="shared" si="0"/>
        <v>5597</v>
      </c>
      <c r="H14" s="106">
        <f t="shared" si="0"/>
        <v>5498</v>
      </c>
      <c r="I14" s="106">
        <f t="shared" si="0"/>
        <v>5604</v>
      </c>
      <c r="J14" s="106">
        <f t="shared" si="0"/>
        <v>5735</v>
      </c>
      <c r="K14" s="106">
        <f t="shared" si="0"/>
        <v>6238</v>
      </c>
      <c r="L14" s="106">
        <f t="shared" si="0"/>
        <v>6226</v>
      </c>
    </row>
    <row r="15" spans="1:12" s="45" customFormat="1" x14ac:dyDescent="0.2">
      <c r="A15" s="97"/>
      <c r="B15" s="97"/>
      <c r="C15" s="103"/>
      <c r="D15" s="103"/>
      <c r="E15" s="103"/>
      <c r="F15" s="103"/>
      <c r="G15" s="103"/>
      <c r="H15" s="103"/>
      <c r="I15" s="103"/>
      <c r="J15" s="103"/>
      <c r="K15" s="103"/>
      <c r="L15" s="103"/>
    </row>
    <row r="16" spans="1:12" x14ac:dyDescent="0.2">
      <c r="A16" s="97"/>
      <c r="B16" s="100" t="s">
        <v>59</v>
      </c>
      <c r="C16" s="97"/>
      <c r="D16" s="97"/>
      <c r="E16" s="99"/>
      <c r="F16" s="99"/>
      <c r="G16" s="99"/>
      <c r="H16" s="99"/>
      <c r="I16" s="99"/>
      <c r="J16" s="99"/>
      <c r="K16" s="99"/>
      <c r="L16" s="99"/>
    </row>
    <row r="17" spans="1:12" x14ac:dyDescent="0.2">
      <c r="A17" s="102"/>
      <c r="B17" s="107"/>
      <c r="C17" s="143">
        <v>0.78600000000000003</v>
      </c>
      <c r="D17" s="108">
        <v>0.82199999999999995</v>
      </c>
      <c r="E17" s="108">
        <v>0.77400000000000002</v>
      </c>
      <c r="F17" s="108">
        <v>0.77100000000000002</v>
      </c>
      <c r="G17" s="108">
        <v>0.77700000000000002</v>
      </c>
      <c r="H17" s="108">
        <v>0.78500000000000003</v>
      </c>
      <c r="I17" s="108">
        <v>0.69599999999999995</v>
      </c>
      <c r="J17" s="108">
        <v>0.69499999999999995</v>
      </c>
      <c r="K17" s="108">
        <v>0.65500000000000003</v>
      </c>
      <c r="L17" s="108">
        <v>0.64400000000000002</v>
      </c>
    </row>
    <row r="18" spans="1:12" x14ac:dyDescent="0.2">
      <c r="A18" s="97"/>
      <c r="B18" s="109"/>
      <c r="C18" s="109"/>
      <c r="D18" s="109"/>
      <c r="E18" s="99"/>
      <c r="F18" s="99"/>
      <c r="G18" s="99"/>
      <c r="H18" s="99"/>
      <c r="I18" s="99"/>
      <c r="J18" s="99"/>
      <c r="K18" s="99"/>
      <c r="L18" s="99"/>
    </row>
    <row r="19" spans="1:12" x14ac:dyDescent="0.2">
      <c r="A19" s="97"/>
      <c r="B19" s="100" t="s">
        <v>236</v>
      </c>
      <c r="C19" s="97"/>
      <c r="D19" s="97"/>
      <c r="E19" s="99"/>
      <c r="F19" s="99"/>
      <c r="G19" s="99"/>
      <c r="H19" s="99"/>
      <c r="I19" s="99"/>
      <c r="J19" s="99"/>
      <c r="K19" s="99"/>
      <c r="L19" s="99"/>
    </row>
    <row r="20" spans="1:12" x14ac:dyDescent="0.2">
      <c r="A20" s="97"/>
      <c r="B20" s="101" t="s">
        <v>0</v>
      </c>
      <c r="C20" s="104">
        <v>44245</v>
      </c>
      <c r="D20" s="104">
        <v>33209</v>
      </c>
      <c r="E20" s="104">
        <v>34440</v>
      </c>
      <c r="F20" s="104">
        <v>33465</v>
      </c>
      <c r="G20" s="104">
        <v>36878</v>
      </c>
      <c r="H20" s="104">
        <v>31413</v>
      </c>
      <c r="I20" s="104">
        <v>28803</v>
      </c>
      <c r="J20" s="104">
        <v>27907</v>
      </c>
      <c r="K20" s="104">
        <v>24323</v>
      </c>
      <c r="L20" s="104">
        <v>24561</v>
      </c>
    </row>
    <row r="21" spans="1:12" x14ac:dyDescent="0.2">
      <c r="A21" s="97"/>
      <c r="B21" s="101" t="s">
        <v>1</v>
      </c>
      <c r="C21" s="104">
        <v>23104</v>
      </c>
      <c r="D21" s="104">
        <v>22907</v>
      </c>
      <c r="E21" s="104">
        <v>24934</v>
      </c>
      <c r="F21" s="104">
        <v>26589</v>
      </c>
      <c r="G21" s="104">
        <v>26612</v>
      </c>
      <c r="H21" s="104">
        <v>26729</v>
      </c>
      <c r="I21" s="104">
        <v>26385</v>
      </c>
      <c r="J21" s="104">
        <v>27960</v>
      </c>
      <c r="K21" s="104">
        <v>32675</v>
      </c>
      <c r="L21" s="104">
        <v>37793</v>
      </c>
    </row>
    <row r="22" spans="1:12" x14ac:dyDescent="0.2">
      <c r="A22" s="102"/>
      <c r="B22" s="102" t="s">
        <v>2</v>
      </c>
      <c r="C22" s="106">
        <f t="shared" ref="C22:L22" si="1">SUM(C20:C21)</f>
        <v>67349</v>
      </c>
      <c r="D22" s="106">
        <f t="shared" si="1"/>
        <v>56116</v>
      </c>
      <c r="E22" s="106">
        <f t="shared" si="1"/>
        <v>59374</v>
      </c>
      <c r="F22" s="106">
        <f t="shared" si="1"/>
        <v>60054</v>
      </c>
      <c r="G22" s="106">
        <f t="shared" si="1"/>
        <v>63490</v>
      </c>
      <c r="H22" s="106">
        <f t="shared" si="1"/>
        <v>58142</v>
      </c>
      <c r="I22" s="106">
        <f t="shared" si="1"/>
        <v>55188</v>
      </c>
      <c r="J22" s="106">
        <f t="shared" si="1"/>
        <v>55867</v>
      </c>
      <c r="K22" s="106">
        <f t="shared" si="1"/>
        <v>56998</v>
      </c>
      <c r="L22" s="106">
        <f t="shared" si="1"/>
        <v>62354</v>
      </c>
    </row>
    <row r="23" spans="1:12" x14ac:dyDescent="0.2">
      <c r="A23" s="97"/>
      <c r="B23" s="97"/>
      <c r="C23" s="103"/>
      <c r="D23" s="103"/>
      <c r="E23" s="103"/>
      <c r="F23" s="103"/>
      <c r="G23" s="103"/>
      <c r="H23" s="103"/>
      <c r="I23" s="103"/>
      <c r="J23" s="103"/>
      <c r="K23" s="103"/>
      <c r="L23" s="103"/>
    </row>
    <row r="24" spans="1:12" x14ac:dyDescent="0.2">
      <c r="A24" s="97"/>
      <c r="B24" s="100" t="s">
        <v>237</v>
      </c>
      <c r="C24" s="97"/>
      <c r="D24" s="97"/>
      <c r="E24" s="99"/>
      <c r="F24" s="99"/>
      <c r="G24" s="99"/>
      <c r="H24" s="99"/>
      <c r="I24" s="99"/>
      <c r="J24" s="99"/>
      <c r="K24" s="99"/>
      <c r="L24" s="99"/>
    </row>
    <row r="25" spans="1:12" x14ac:dyDescent="0.2">
      <c r="A25" s="97"/>
      <c r="B25" s="101" t="s">
        <v>0</v>
      </c>
      <c r="C25" s="104">
        <v>22006</v>
      </c>
      <c r="D25" s="104">
        <v>30391</v>
      </c>
      <c r="E25" s="104">
        <v>24777.8</v>
      </c>
      <c r="F25" s="104">
        <v>27406.3</v>
      </c>
      <c r="G25" s="104">
        <v>26273</v>
      </c>
      <c r="H25" s="104">
        <v>23199.599999999999</v>
      </c>
      <c r="I25" s="104">
        <v>20455.599999999999</v>
      </c>
      <c r="J25" s="104">
        <v>19633.3</v>
      </c>
      <c r="K25" s="104">
        <v>18651</v>
      </c>
      <c r="L25" s="104">
        <v>20355</v>
      </c>
    </row>
    <row r="26" spans="1:12" x14ac:dyDescent="0.2">
      <c r="A26" s="97"/>
      <c r="B26" s="101" t="s">
        <v>1</v>
      </c>
      <c r="C26" s="104">
        <v>11280</v>
      </c>
      <c r="D26" s="104">
        <v>13558</v>
      </c>
      <c r="E26" s="104">
        <v>15638.6</v>
      </c>
      <c r="F26" s="104">
        <v>14444.3</v>
      </c>
      <c r="G26" s="104">
        <v>14240</v>
      </c>
      <c r="H26" s="104">
        <v>13779.8</v>
      </c>
      <c r="I26" s="104">
        <v>13876.8</v>
      </c>
      <c r="J26" s="104">
        <v>15896.36</v>
      </c>
      <c r="K26" s="104">
        <v>18758</v>
      </c>
      <c r="L26" s="104">
        <v>19485</v>
      </c>
    </row>
    <row r="27" spans="1:12" x14ac:dyDescent="0.2">
      <c r="A27" s="102"/>
      <c r="B27" s="102" t="s">
        <v>2</v>
      </c>
      <c r="C27" s="104">
        <f t="shared" ref="C27:L27" si="2">SUM(C25:C26)</f>
        <v>33286</v>
      </c>
      <c r="D27" s="104">
        <f t="shared" si="2"/>
        <v>43949</v>
      </c>
      <c r="E27" s="104">
        <f t="shared" si="2"/>
        <v>40416.400000000001</v>
      </c>
      <c r="F27" s="106">
        <f t="shared" si="2"/>
        <v>41850.6</v>
      </c>
      <c r="G27" s="106">
        <f t="shared" si="2"/>
        <v>40513</v>
      </c>
      <c r="H27" s="106">
        <f t="shared" si="2"/>
        <v>36979.399999999994</v>
      </c>
      <c r="I27" s="106">
        <f t="shared" si="2"/>
        <v>34332.399999999994</v>
      </c>
      <c r="J27" s="106">
        <f t="shared" si="2"/>
        <v>35529.660000000003</v>
      </c>
      <c r="K27" s="106">
        <f t="shared" si="2"/>
        <v>37409</v>
      </c>
      <c r="L27" s="106">
        <f t="shared" si="2"/>
        <v>39840</v>
      </c>
    </row>
    <row r="28" spans="1:12" s="45" customFormat="1" x14ac:dyDescent="0.2">
      <c r="A28" s="97"/>
      <c r="B28" s="97"/>
      <c r="C28" s="110"/>
      <c r="D28" s="110"/>
      <c r="E28" s="110"/>
      <c r="F28" s="103"/>
      <c r="G28" s="103"/>
      <c r="H28" s="103"/>
      <c r="I28" s="103"/>
      <c r="J28" s="103"/>
      <c r="K28" s="103"/>
      <c r="L28" s="103"/>
    </row>
    <row r="29" spans="1:12" x14ac:dyDescent="0.2">
      <c r="A29" s="97"/>
      <c r="B29" s="100" t="s">
        <v>140</v>
      </c>
      <c r="C29" s="104"/>
      <c r="D29" s="97"/>
      <c r="E29" s="99"/>
      <c r="F29" s="99"/>
      <c r="G29" s="99"/>
      <c r="H29" s="99"/>
      <c r="I29" s="99"/>
      <c r="J29" s="99"/>
      <c r="K29" s="99"/>
      <c r="L29" s="99"/>
    </row>
    <row r="30" spans="1:12" x14ac:dyDescent="0.2">
      <c r="A30" s="97"/>
      <c r="B30" s="101" t="s">
        <v>0</v>
      </c>
      <c r="C30" s="104">
        <v>1161</v>
      </c>
      <c r="D30" s="104">
        <v>870.6</v>
      </c>
      <c r="E30" s="104">
        <v>902.3</v>
      </c>
      <c r="F30" s="104">
        <v>869</v>
      </c>
      <c r="G30" s="104">
        <v>956.8</v>
      </c>
      <c r="H30" s="104">
        <v>816</v>
      </c>
      <c r="I30" s="104">
        <v>748</v>
      </c>
      <c r="J30" s="104">
        <v>726</v>
      </c>
      <c r="K30" s="104">
        <v>633</v>
      </c>
      <c r="L30" s="104">
        <v>639</v>
      </c>
    </row>
    <row r="31" spans="1:12" x14ac:dyDescent="0.2">
      <c r="A31" s="97"/>
      <c r="B31" s="101" t="s">
        <v>1</v>
      </c>
      <c r="C31" s="104">
        <v>606</v>
      </c>
      <c r="D31" s="104">
        <v>600.79999999999995</v>
      </c>
      <c r="E31" s="104">
        <v>653.29999999999995</v>
      </c>
      <c r="F31" s="104">
        <v>690</v>
      </c>
      <c r="G31" s="104">
        <v>690.7</v>
      </c>
      <c r="H31" s="104">
        <v>694</v>
      </c>
      <c r="I31" s="104">
        <v>686</v>
      </c>
      <c r="J31" s="104">
        <v>727</v>
      </c>
      <c r="K31" s="104">
        <v>850</v>
      </c>
      <c r="L31" s="104">
        <v>984</v>
      </c>
    </row>
    <row r="32" spans="1:12" x14ac:dyDescent="0.2">
      <c r="A32" s="102"/>
      <c r="B32" s="102" t="s">
        <v>2</v>
      </c>
      <c r="C32" s="104">
        <f t="shared" ref="C32:K32" si="3">SUM(C30:C31)</f>
        <v>1767</v>
      </c>
      <c r="D32" s="104">
        <f t="shared" si="3"/>
        <v>1471.4</v>
      </c>
      <c r="E32" s="104">
        <f t="shared" si="3"/>
        <v>1555.6</v>
      </c>
      <c r="F32" s="104">
        <f t="shared" si="3"/>
        <v>1559</v>
      </c>
      <c r="G32" s="104">
        <f t="shared" si="3"/>
        <v>1647.5</v>
      </c>
      <c r="H32" s="104">
        <f t="shared" si="3"/>
        <v>1510</v>
      </c>
      <c r="I32" s="104">
        <f t="shared" si="3"/>
        <v>1434</v>
      </c>
      <c r="J32" s="104">
        <f t="shared" si="3"/>
        <v>1453</v>
      </c>
      <c r="K32" s="104">
        <f t="shared" si="3"/>
        <v>1483</v>
      </c>
      <c r="L32" s="104">
        <f>SUM(L30:L31)</f>
        <v>1623</v>
      </c>
    </row>
    <row r="33" spans="1:14" x14ac:dyDescent="0.2">
      <c r="A33" s="97"/>
      <c r="B33" s="97"/>
      <c r="C33" s="110"/>
      <c r="D33" s="110"/>
      <c r="E33" s="110"/>
      <c r="F33" s="110"/>
      <c r="G33" s="110"/>
      <c r="H33" s="110"/>
      <c r="I33" s="110"/>
      <c r="J33" s="110"/>
      <c r="K33" s="110"/>
      <c r="L33" s="110"/>
    </row>
    <row r="34" spans="1:14" x14ac:dyDescent="0.2">
      <c r="A34" s="97"/>
      <c r="B34" s="100" t="s">
        <v>238</v>
      </c>
      <c r="C34" s="97"/>
      <c r="D34" s="97"/>
      <c r="E34" s="99"/>
      <c r="F34" s="99"/>
      <c r="G34" s="99"/>
      <c r="H34" s="99"/>
      <c r="I34" s="99"/>
      <c r="J34" s="99"/>
      <c r="K34" s="99"/>
      <c r="L34" s="99"/>
    </row>
    <row r="35" spans="1:14" x14ac:dyDescent="0.2">
      <c r="A35" s="97"/>
      <c r="B35" s="101" t="s">
        <v>60</v>
      </c>
      <c r="C35" s="104">
        <f t="shared" ref="C35:I35" si="4">+C37+C36</f>
        <v>91759</v>
      </c>
      <c r="D35" s="104">
        <f t="shared" si="4"/>
        <v>91892.6</v>
      </c>
      <c r="E35" s="104">
        <f t="shared" si="4"/>
        <v>98324</v>
      </c>
      <c r="F35" s="104">
        <f t="shared" si="4"/>
        <v>89105</v>
      </c>
      <c r="G35" s="104">
        <f t="shared" si="4"/>
        <v>95691</v>
      </c>
      <c r="H35" s="104">
        <f t="shared" si="4"/>
        <v>95745</v>
      </c>
      <c r="I35" s="104">
        <f t="shared" si="4"/>
        <v>99639</v>
      </c>
      <c r="J35" s="104">
        <f>+J37+J36</f>
        <v>98588.4</v>
      </c>
      <c r="K35" s="104">
        <f t="shared" ref="K35:L35" si="5">+K37+K36</f>
        <v>99782.3</v>
      </c>
      <c r="L35" s="104">
        <f t="shared" si="5"/>
        <v>99783</v>
      </c>
      <c r="N35" s="133"/>
    </row>
    <row r="36" spans="1:14" x14ac:dyDescent="0.2">
      <c r="A36" s="97"/>
      <c r="B36" s="101" t="s">
        <v>61</v>
      </c>
      <c r="C36" s="104">
        <v>61859</v>
      </c>
      <c r="D36" s="104">
        <v>55439</v>
      </c>
      <c r="E36" s="104">
        <v>55634</v>
      </c>
      <c r="F36" s="104">
        <v>49718</v>
      </c>
      <c r="G36" s="104">
        <v>49963</v>
      </c>
      <c r="H36" s="104">
        <v>45680</v>
      </c>
      <c r="I36" s="104">
        <v>45393</v>
      </c>
      <c r="J36" s="104">
        <v>42376</v>
      </c>
      <c r="K36" s="104">
        <v>41652</v>
      </c>
      <c r="L36" s="104">
        <v>40655</v>
      </c>
    </row>
    <row r="37" spans="1:14" ht="27" customHeight="1" x14ac:dyDescent="0.2">
      <c r="A37" s="97"/>
      <c r="B37" s="111" t="s">
        <v>62</v>
      </c>
      <c r="C37" s="104">
        <v>29900</v>
      </c>
      <c r="D37" s="104">
        <v>36453.599999999999</v>
      </c>
      <c r="E37" s="104">
        <v>42690</v>
      </c>
      <c r="F37" s="104">
        <v>39387</v>
      </c>
      <c r="G37" s="104">
        <v>45728</v>
      </c>
      <c r="H37" s="104">
        <v>50065</v>
      </c>
      <c r="I37" s="104">
        <v>54246</v>
      </c>
      <c r="J37" s="104">
        <v>56212.4</v>
      </c>
      <c r="K37" s="104">
        <v>58130.3</v>
      </c>
      <c r="L37" s="104">
        <v>59128</v>
      </c>
    </row>
    <row r="38" spans="1:14" x14ac:dyDescent="0.2">
      <c r="A38" s="97"/>
      <c r="B38" s="101" t="s">
        <v>1</v>
      </c>
      <c r="C38" s="104">
        <v>50635</v>
      </c>
      <c r="D38" s="104">
        <v>47215.8</v>
      </c>
      <c r="E38" s="104">
        <v>45523</v>
      </c>
      <c r="F38" s="104">
        <v>47793</v>
      </c>
      <c r="G38" s="104">
        <v>52766</v>
      </c>
      <c r="H38" s="104">
        <v>53589</v>
      </c>
      <c r="I38" s="104">
        <v>59397</v>
      </c>
      <c r="J38" s="104">
        <v>63391.4</v>
      </c>
      <c r="K38" s="104">
        <v>64383.3</v>
      </c>
      <c r="L38" s="104">
        <v>72017</v>
      </c>
    </row>
    <row r="39" spans="1:14" x14ac:dyDescent="0.2">
      <c r="A39" s="102"/>
      <c r="B39" s="123" t="s">
        <v>2</v>
      </c>
      <c r="C39" s="124">
        <f t="shared" ref="C39:L39" si="6">+C35+C38</f>
        <v>142394</v>
      </c>
      <c r="D39" s="124">
        <f t="shared" si="6"/>
        <v>139108.40000000002</v>
      </c>
      <c r="E39" s="124">
        <f t="shared" si="6"/>
        <v>143847</v>
      </c>
      <c r="F39" s="124">
        <f t="shared" si="6"/>
        <v>136898</v>
      </c>
      <c r="G39" s="124">
        <f t="shared" si="6"/>
        <v>148457</v>
      </c>
      <c r="H39" s="124">
        <f t="shared" si="6"/>
        <v>149334</v>
      </c>
      <c r="I39" s="124">
        <f t="shared" si="6"/>
        <v>159036</v>
      </c>
      <c r="J39" s="124">
        <f t="shared" si="6"/>
        <v>161979.79999999999</v>
      </c>
      <c r="K39" s="124">
        <f t="shared" si="6"/>
        <v>164165.6</v>
      </c>
      <c r="L39" s="124">
        <f t="shared" si="6"/>
        <v>171800</v>
      </c>
    </row>
    <row r="40" spans="1:14" x14ac:dyDescent="0.2">
      <c r="A40" s="97"/>
      <c r="B40" s="97"/>
      <c r="C40" s="110"/>
      <c r="D40" s="110"/>
      <c r="E40" s="110"/>
      <c r="F40" s="110"/>
      <c r="G40" s="110"/>
      <c r="H40" s="110"/>
      <c r="I40" s="110"/>
      <c r="J40" s="110"/>
      <c r="K40" s="110"/>
      <c r="L40" s="110"/>
    </row>
    <row r="41" spans="1:14" ht="27" customHeight="1" x14ac:dyDescent="0.2">
      <c r="A41" s="99"/>
      <c r="B41" s="656" t="s">
        <v>234</v>
      </c>
      <c r="C41" s="656"/>
      <c r="D41" s="656"/>
      <c r="E41" s="656"/>
      <c r="F41" s="656"/>
      <c r="G41" s="656"/>
      <c r="H41" s="99"/>
      <c r="I41" s="99"/>
      <c r="J41" s="99"/>
      <c r="K41" s="99"/>
      <c r="L41" s="99"/>
    </row>
    <row r="42" spans="1:14" x14ac:dyDescent="0.2">
      <c r="A42" s="99"/>
      <c r="B42" s="99" t="s">
        <v>214</v>
      </c>
      <c r="C42" s="99"/>
      <c r="D42" s="104"/>
      <c r="E42" s="104"/>
      <c r="F42" s="99"/>
      <c r="G42" s="99"/>
      <c r="H42" s="99"/>
      <c r="I42" s="99"/>
      <c r="J42" s="118"/>
      <c r="K42" s="99"/>
      <c r="L42" s="99"/>
    </row>
    <row r="43" spans="1:14" x14ac:dyDescent="0.2">
      <c r="A43" s="99"/>
      <c r="B43" s="99" t="s">
        <v>213</v>
      </c>
      <c r="C43" s="135"/>
      <c r="D43" s="135"/>
      <c r="E43" s="135"/>
      <c r="F43" s="135"/>
      <c r="G43" s="135"/>
      <c r="H43" s="135"/>
      <c r="I43" s="135"/>
      <c r="J43" s="135"/>
      <c r="K43" s="135"/>
      <c r="L43" s="135"/>
    </row>
    <row r="44" spans="1:14" x14ac:dyDescent="0.2">
      <c r="A44" s="112" t="s">
        <v>71</v>
      </c>
      <c r="B44" s="112" t="s">
        <v>72</v>
      </c>
      <c r="C44" s="134"/>
      <c r="D44" s="134"/>
      <c r="E44" s="134"/>
      <c r="F44" s="134"/>
      <c r="G44" s="134"/>
      <c r="H44" s="134"/>
      <c r="I44" s="134"/>
      <c r="J44" s="134"/>
      <c r="K44" s="134"/>
      <c r="L44" s="134"/>
    </row>
    <row r="45" spans="1:14" x14ac:dyDescent="0.2">
      <c r="A45" s="112">
        <v>2005</v>
      </c>
      <c r="B45" s="579">
        <v>38157</v>
      </c>
      <c r="C45" s="134"/>
      <c r="D45" s="134"/>
      <c r="E45" s="134"/>
      <c r="F45" s="134"/>
      <c r="G45" s="134"/>
      <c r="H45" s="134"/>
      <c r="I45" s="134"/>
      <c r="J45" s="134"/>
      <c r="K45" s="134"/>
      <c r="L45" s="134"/>
    </row>
    <row r="46" spans="1:14" x14ac:dyDescent="0.2">
      <c r="A46" s="112">
        <v>2006</v>
      </c>
      <c r="B46" s="579">
        <v>38125</v>
      </c>
      <c r="C46" s="134"/>
      <c r="D46" s="134"/>
      <c r="E46" s="134"/>
      <c r="F46" s="134"/>
      <c r="G46" s="134"/>
      <c r="H46" s="134"/>
      <c r="I46" s="134"/>
      <c r="J46" s="134"/>
      <c r="K46" s="134"/>
      <c r="L46" s="134"/>
    </row>
    <row r="47" spans="1:14" x14ac:dyDescent="0.2">
      <c r="A47" s="112">
        <v>2007</v>
      </c>
      <c r="B47" s="579">
        <v>38116</v>
      </c>
      <c r="C47" s="99"/>
      <c r="D47" s="99"/>
      <c r="E47" s="99"/>
      <c r="F47" s="99"/>
      <c r="G47" s="99"/>
      <c r="H47" s="99"/>
      <c r="I47" s="99"/>
      <c r="J47" s="99"/>
      <c r="K47" s="99"/>
      <c r="L47" s="99"/>
    </row>
    <row r="48" spans="1:14" x14ac:dyDescent="0.2">
      <c r="A48" s="112">
        <v>2008</v>
      </c>
      <c r="B48" s="579">
        <v>38136</v>
      </c>
      <c r="C48" s="99"/>
      <c r="D48" s="99"/>
      <c r="E48" s="99"/>
      <c r="F48" s="99"/>
      <c r="G48" s="99"/>
      <c r="H48" s="99"/>
      <c r="I48" s="99"/>
      <c r="J48" s="99"/>
      <c r="K48" s="99"/>
      <c r="L48" s="99"/>
    </row>
    <row r="49" spans="1:12" x14ac:dyDescent="0.2">
      <c r="A49" s="112">
        <v>2009</v>
      </c>
      <c r="B49" s="579">
        <v>38167</v>
      </c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x14ac:dyDescent="0.2">
      <c r="A50" s="112">
        <v>2010</v>
      </c>
      <c r="B50" s="579">
        <v>38530</v>
      </c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x14ac:dyDescent="0.2">
      <c r="A51" s="112">
        <v>2011</v>
      </c>
      <c r="B51" s="579">
        <v>38538</v>
      </c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x14ac:dyDescent="0.2">
      <c r="A52" s="112">
        <v>2012</v>
      </c>
      <c r="B52" s="579">
        <v>38533</v>
      </c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x14ac:dyDescent="0.2">
      <c r="A53" s="112">
        <v>2013</v>
      </c>
      <c r="B53" s="579">
        <v>38496</v>
      </c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x14ac:dyDescent="0.2">
      <c r="A54" s="112">
        <v>2014</v>
      </c>
      <c r="B54" s="579">
        <v>38479</v>
      </c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x14ac:dyDescent="0.2">
      <c r="A55" s="112">
        <v>2015</v>
      </c>
      <c r="B55" s="579">
        <v>38437</v>
      </c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x14ac:dyDescent="0.2">
      <c r="A56" s="112">
        <v>2016</v>
      </c>
      <c r="B56" s="579">
        <v>38433</v>
      </c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x14ac:dyDescent="0.2">
      <c r="A57" s="112">
        <v>2017</v>
      </c>
      <c r="B57" s="579">
        <v>38434</v>
      </c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x14ac:dyDescent="0.2">
      <c r="A58" s="112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</row>
    <row r="59" spans="1:12" x14ac:dyDescent="0.2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</row>
  </sheetData>
  <mergeCells count="2">
    <mergeCell ref="A1:K1"/>
    <mergeCell ref="B41:G41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61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59723-BE40-4537-8B0A-D9FA37568BF4}">
  <dimension ref="A1:O65"/>
  <sheetViews>
    <sheetView view="pageBreakPreview" zoomScale="80" zoomScaleNormal="80" zoomScaleSheetLayoutView="80" workbookViewId="0">
      <selection activeCell="J81" sqref="J81"/>
    </sheetView>
  </sheetViews>
  <sheetFormatPr defaultRowHeight="14.25" x14ac:dyDescent="0.2"/>
  <cols>
    <col min="1" max="1" width="4.7109375" style="478" customWidth="1"/>
    <col min="2" max="2" width="33.85546875" style="478" customWidth="1"/>
    <col min="3" max="4" width="8.28515625" style="478" hidden="1" customWidth="1"/>
    <col min="5" max="12" width="8.28515625" style="478" customWidth="1"/>
    <col min="13" max="13" width="7.140625" style="478" customWidth="1"/>
    <col min="14" max="14" width="8.140625" style="478" customWidth="1"/>
    <col min="15" max="15" width="14" style="478" customWidth="1"/>
    <col min="16" max="16384" width="9.140625" style="478"/>
  </cols>
  <sheetData>
    <row r="1" spans="1:15" ht="31.5" customHeight="1" x14ac:dyDescent="0.2">
      <c r="B1" s="657" t="s">
        <v>240</v>
      </c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</row>
    <row r="2" spans="1:15" ht="24" customHeight="1" thickBot="1" x14ac:dyDescent="0.25">
      <c r="K2" s="479"/>
      <c r="L2" s="479"/>
    </row>
    <row r="3" spans="1:15" x14ac:dyDescent="0.2">
      <c r="A3" s="480"/>
      <c r="B3" s="315" t="s">
        <v>57</v>
      </c>
      <c r="C3" s="481">
        <v>2005</v>
      </c>
      <c r="D3" s="482">
        <v>2006</v>
      </c>
      <c r="E3" s="482">
        <v>2008</v>
      </c>
      <c r="F3" s="482">
        <v>2009</v>
      </c>
      <c r="G3" s="482">
        <v>2010</v>
      </c>
      <c r="H3" s="482">
        <v>2011</v>
      </c>
      <c r="I3" s="482">
        <v>2012</v>
      </c>
      <c r="J3" s="482">
        <v>2013</v>
      </c>
      <c r="K3" s="482">
        <v>2014</v>
      </c>
      <c r="L3" s="482">
        <v>2015</v>
      </c>
      <c r="M3" s="482">
        <v>2016</v>
      </c>
      <c r="N3" s="483">
        <v>2017</v>
      </c>
    </row>
    <row r="4" spans="1:15" x14ac:dyDescent="0.2">
      <c r="A4" s="480"/>
      <c r="B4" s="318"/>
      <c r="C4" s="191"/>
      <c r="D4" s="191"/>
      <c r="E4" s="191"/>
      <c r="F4" s="54"/>
      <c r="G4" s="54"/>
      <c r="H4" s="54"/>
      <c r="I4" s="54"/>
      <c r="J4" s="54"/>
      <c r="K4" s="54"/>
      <c r="L4" s="54"/>
      <c r="M4" s="54"/>
      <c r="N4" s="480"/>
    </row>
    <row r="5" spans="1:15" ht="15" x14ac:dyDescent="0.2">
      <c r="A5" s="480"/>
      <c r="B5" s="484" t="s">
        <v>77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480"/>
    </row>
    <row r="6" spans="1:15" x14ac:dyDescent="0.2">
      <c r="A6" s="480"/>
      <c r="B6" s="318" t="s">
        <v>146</v>
      </c>
      <c r="C6" s="485">
        <v>45</v>
      </c>
      <c r="D6" s="436">
        <v>38.4</v>
      </c>
      <c r="E6" s="436">
        <v>72.8</v>
      </c>
      <c r="F6" s="436">
        <v>63.5</v>
      </c>
      <c r="G6" s="436">
        <v>59.7</v>
      </c>
      <c r="H6" s="436">
        <v>52.8</v>
      </c>
      <c r="I6" s="436">
        <v>53.3</v>
      </c>
      <c r="J6" s="486">
        <v>53.307751378934867</v>
      </c>
      <c r="K6" s="487">
        <v>37.056960478653608</v>
      </c>
      <c r="L6" s="487">
        <v>32.144924806003651</v>
      </c>
      <c r="M6" s="487">
        <f>100*Składka!C89/Składka!$C$97</f>
        <v>32.730047212324429</v>
      </c>
      <c r="N6" s="488">
        <f>+(Składka!D89/Składka!$D$97)*100</f>
        <v>30.52237847332891</v>
      </c>
      <c r="O6" s="489"/>
    </row>
    <row r="7" spans="1:15" x14ac:dyDescent="0.2">
      <c r="A7" s="480"/>
      <c r="B7" s="318" t="s">
        <v>147</v>
      </c>
      <c r="C7" s="485">
        <v>1</v>
      </c>
      <c r="D7" s="436">
        <v>0.7</v>
      </c>
      <c r="E7" s="436">
        <v>0.3</v>
      </c>
      <c r="F7" s="436">
        <v>0.4</v>
      </c>
      <c r="G7" s="436">
        <v>0.4</v>
      </c>
      <c r="H7" s="436">
        <v>0.4</v>
      </c>
      <c r="I7" s="436">
        <v>0.3</v>
      </c>
      <c r="J7" s="486">
        <v>0.32094106742308148</v>
      </c>
      <c r="K7" s="487">
        <v>0.39979595576965121</v>
      </c>
      <c r="L7" s="487">
        <v>0.4260087453477896</v>
      </c>
      <c r="M7" s="487">
        <f>100*Składka!C90/Składka!$C$97</f>
        <v>0.52836182572158386</v>
      </c>
      <c r="N7" s="488">
        <f>+(Składka!D90/Składka!$D$97)*100</f>
        <v>0.45591756407327866</v>
      </c>
      <c r="O7" s="489"/>
    </row>
    <row r="8" spans="1:15" x14ac:dyDescent="0.2">
      <c r="A8" s="480"/>
      <c r="B8" s="318" t="s">
        <v>148</v>
      </c>
      <c r="C8" s="436">
        <v>36.6</v>
      </c>
      <c r="D8" s="485">
        <v>46</v>
      </c>
      <c r="E8" s="436">
        <v>16.100000000000001</v>
      </c>
      <c r="F8" s="436">
        <v>21.3</v>
      </c>
      <c r="G8" s="436">
        <v>25.8</v>
      </c>
      <c r="H8" s="436">
        <v>32.4</v>
      </c>
      <c r="I8" s="436">
        <v>33.1</v>
      </c>
      <c r="J8" s="486">
        <v>33.117978649865606</v>
      </c>
      <c r="K8" s="487">
        <v>43.951871707120318</v>
      </c>
      <c r="L8" s="487">
        <v>47.216727967925372</v>
      </c>
      <c r="M8" s="487">
        <f>100*Składka!C91/Składka!$C$97</f>
        <v>43.298744936898132</v>
      </c>
      <c r="N8" s="488">
        <f>+(Składka!D91/Składka!$D$97)*100</f>
        <v>45.937672349042543</v>
      </c>
      <c r="O8" s="489"/>
    </row>
    <row r="9" spans="1:15" x14ac:dyDescent="0.2">
      <c r="A9" s="480"/>
      <c r="B9" s="318" t="s">
        <v>149</v>
      </c>
      <c r="C9" s="436">
        <v>0.2</v>
      </c>
      <c r="D9" s="436">
        <v>0.2</v>
      </c>
      <c r="E9" s="436">
        <v>0.2</v>
      </c>
      <c r="F9" s="436">
        <v>0.2</v>
      </c>
      <c r="G9" s="436">
        <v>0.3</v>
      </c>
      <c r="H9" s="436">
        <v>0.3</v>
      </c>
      <c r="I9" s="436">
        <v>0.3</v>
      </c>
      <c r="J9" s="486">
        <v>0.27340472086652912</v>
      </c>
      <c r="K9" s="487">
        <v>0.3966433966361923</v>
      </c>
      <c r="L9" s="487">
        <v>0.47647457369191254</v>
      </c>
      <c r="M9" s="487">
        <f>100*Składka!C92/Składka!$C$97</f>
        <v>0.57822881254337521</v>
      </c>
      <c r="N9" s="488">
        <f>+(Składka!D92/Składka!$D$97)*100</f>
        <v>0.55117876471502647</v>
      </c>
      <c r="O9" s="489"/>
    </row>
    <row r="10" spans="1:15" x14ac:dyDescent="0.2">
      <c r="A10" s="480"/>
      <c r="B10" s="318" t="s">
        <v>150</v>
      </c>
      <c r="C10" s="436">
        <v>16.399999999999999</v>
      </c>
      <c r="D10" s="436">
        <v>14.4</v>
      </c>
      <c r="E10" s="436">
        <v>10.5</v>
      </c>
      <c r="F10" s="436">
        <v>14.4</v>
      </c>
      <c r="G10" s="436">
        <v>13.6</v>
      </c>
      <c r="H10" s="485">
        <v>14</v>
      </c>
      <c r="I10" s="485">
        <v>12.9</v>
      </c>
      <c r="J10" s="486">
        <v>12.901453295870407</v>
      </c>
      <c r="K10" s="487">
        <v>18.123541136785075</v>
      </c>
      <c r="L10" s="487">
        <v>19.662362620884537</v>
      </c>
      <c r="M10" s="487">
        <f>100*Składka!C93/Składka!$C$97</f>
        <v>22.766069795896414</v>
      </c>
      <c r="N10" s="488">
        <f>+(Składka!D93/Składka!$D$97)*100</f>
        <v>22.441413749543035</v>
      </c>
      <c r="O10" s="489"/>
    </row>
    <row r="11" spans="1:15" x14ac:dyDescent="0.2">
      <c r="A11" s="480"/>
      <c r="B11" s="318" t="s">
        <v>63</v>
      </c>
      <c r="C11" s="490">
        <v>0.8</v>
      </c>
      <c r="D11" s="436">
        <v>0.3</v>
      </c>
      <c r="E11" s="436">
        <v>0.1</v>
      </c>
      <c r="F11" s="436">
        <v>0.2</v>
      </c>
      <c r="G11" s="436">
        <v>0.2</v>
      </c>
      <c r="H11" s="436">
        <v>0.1</v>
      </c>
      <c r="I11" s="436">
        <v>0.1</v>
      </c>
      <c r="J11" s="486">
        <v>7.8478694344901373E-2</v>
      </c>
      <c r="K11" s="487">
        <v>7.1197231942162112E-2</v>
      </c>
      <c r="L11" s="487">
        <v>7.3501286146757536E-2</v>
      </c>
      <c r="M11" s="487">
        <f>100*Składka!C94/Składka!$C$97</f>
        <v>9.8547416616084446E-2</v>
      </c>
      <c r="N11" s="488">
        <f>+(Składka!D94/Składka!$D$97)*100</f>
        <v>9.1439099297203077E-2</v>
      </c>
      <c r="O11" s="489"/>
    </row>
    <row r="12" spans="1:15" x14ac:dyDescent="0.2">
      <c r="A12" s="480"/>
      <c r="B12" s="318"/>
      <c r="C12" s="491"/>
      <c r="D12" s="491"/>
      <c r="E12" s="54"/>
      <c r="F12" s="54"/>
      <c r="G12" s="54"/>
      <c r="H12" s="54"/>
      <c r="I12" s="54"/>
      <c r="J12" s="54"/>
      <c r="K12" s="54"/>
      <c r="L12" s="54"/>
      <c r="M12" s="54"/>
      <c r="N12" s="480"/>
    </row>
    <row r="13" spans="1:15" ht="15" x14ac:dyDescent="0.2">
      <c r="A13" s="480"/>
      <c r="B13" s="484" t="s">
        <v>78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480"/>
    </row>
    <row r="14" spans="1:15" x14ac:dyDescent="0.2">
      <c r="A14" s="480"/>
      <c r="B14" s="318" t="s">
        <v>151</v>
      </c>
      <c r="C14" s="436">
        <v>5.7</v>
      </c>
      <c r="D14" s="486">
        <v>6</v>
      </c>
      <c r="E14" s="486">
        <v>7.5</v>
      </c>
      <c r="F14" s="436">
        <v>7.1</v>
      </c>
      <c r="G14" s="436">
        <v>7.1</v>
      </c>
      <c r="H14" s="485">
        <v>6.6</v>
      </c>
      <c r="I14" s="436">
        <v>6.8</v>
      </c>
      <c r="J14" s="485">
        <v>6.8236271023071184</v>
      </c>
      <c r="K14" s="492">
        <v>7.5983624788067337</v>
      </c>
      <c r="L14" s="492">
        <v>7.7806256799368017</v>
      </c>
      <c r="M14" s="492">
        <v>6.2917812399404749</v>
      </c>
      <c r="N14" s="493">
        <v>5.7717392916143719</v>
      </c>
    </row>
    <row r="15" spans="1:15" x14ac:dyDescent="0.2">
      <c r="A15" s="480"/>
      <c r="B15" s="318" t="s">
        <v>152</v>
      </c>
      <c r="C15" s="436">
        <v>17.8</v>
      </c>
      <c r="D15" s="486">
        <v>17.7</v>
      </c>
      <c r="E15" s="486">
        <v>16.3</v>
      </c>
      <c r="F15" s="436">
        <v>17.8</v>
      </c>
      <c r="G15" s="436">
        <v>18.3</v>
      </c>
      <c r="H15" s="485">
        <v>19.100000000000001</v>
      </c>
      <c r="I15" s="436">
        <v>19.600000000000001</v>
      </c>
      <c r="J15" s="485">
        <v>19.617009218239655</v>
      </c>
      <c r="K15" s="492">
        <v>20.416829368497304</v>
      </c>
      <c r="L15" s="492">
        <v>19.766019868001596</v>
      </c>
      <c r="M15" s="492">
        <v>17.270277442222572</v>
      </c>
      <c r="N15" s="493">
        <v>16.461784909065042</v>
      </c>
    </row>
    <row r="16" spans="1:15" x14ac:dyDescent="0.2">
      <c r="A16" s="480"/>
      <c r="B16" s="318" t="s">
        <v>192</v>
      </c>
      <c r="C16" s="436">
        <v>27.8</v>
      </c>
      <c r="D16" s="486">
        <v>25.7</v>
      </c>
      <c r="E16" s="486">
        <v>25.5</v>
      </c>
      <c r="F16" s="436">
        <v>23.1</v>
      </c>
      <c r="G16" s="436">
        <v>23.1</v>
      </c>
      <c r="H16" s="485">
        <v>22.8</v>
      </c>
      <c r="I16" s="436">
        <v>21.4</v>
      </c>
      <c r="J16" s="485">
        <v>21.437335289666574</v>
      </c>
      <c r="K16" s="492">
        <v>20.032372846996786</v>
      </c>
      <c r="L16" s="492">
        <v>20.002491198189134</v>
      </c>
      <c r="M16" s="492">
        <v>20.527412313263859</v>
      </c>
      <c r="N16" s="493">
        <v>20.249390682856298</v>
      </c>
    </row>
    <row r="17" spans="1:15" x14ac:dyDescent="0.2">
      <c r="A17" s="480"/>
      <c r="B17" s="318" t="s">
        <v>191</v>
      </c>
      <c r="C17" s="436">
        <v>34.9</v>
      </c>
      <c r="D17" s="486">
        <v>34.700000000000003</v>
      </c>
      <c r="E17" s="486">
        <v>34.4</v>
      </c>
      <c r="F17" s="436">
        <v>33.5</v>
      </c>
      <c r="G17" s="436">
        <v>33.1</v>
      </c>
      <c r="H17" s="485">
        <v>34</v>
      </c>
      <c r="I17" s="485">
        <v>34</v>
      </c>
      <c r="J17" s="485">
        <v>34.023178980242413</v>
      </c>
      <c r="K17" s="492">
        <v>30.735124883714114</v>
      </c>
      <c r="L17" s="492">
        <v>29.881155948964082</v>
      </c>
      <c r="M17" s="492">
        <v>36.401011957184458</v>
      </c>
      <c r="N17" s="493">
        <v>39.187740757149236</v>
      </c>
    </row>
    <row r="18" spans="1:15" x14ac:dyDescent="0.2">
      <c r="A18" s="480"/>
      <c r="B18" s="318" t="s">
        <v>153</v>
      </c>
      <c r="C18" s="436">
        <v>1.9</v>
      </c>
      <c r="D18" s="486">
        <v>1.8</v>
      </c>
      <c r="E18" s="486">
        <v>1.5</v>
      </c>
      <c r="F18" s="436">
        <v>1.4</v>
      </c>
      <c r="G18" s="436">
        <v>1.2</v>
      </c>
      <c r="H18" s="485">
        <v>1.2</v>
      </c>
      <c r="I18" s="436">
        <v>1.3</v>
      </c>
      <c r="J18" s="485">
        <v>1.3174626506746312</v>
      </c>
      <c r="K18" s="492">
        <v>1.3858889002831469</v>
      </c>
      <c r="L18" s="492">
        <v>1.1030988641459818</v>
      </c>
      <c r="M18" s="492">
        <v>0.87697011593466268</v>
      </c>
      <c r="N18" s="493">
        <v>0.77971784220188622</v>
      </c>
    </row>
    <row r="19" spans="1:15" x14ac:dyDescent="0.2">
      <c r="A19" s="480"/>
      <c r="B19" s="318" t="s">
        <v>154</v>
      </c>
      <c r="C19" s="436">
        <v>4.5</v>
      </c>
      <c r="D19" s="486">
        <v>5</v>
      </c>
      <c r="E19" s="486">
        <v>4.8</v>
      </c>
      <c r="F19" s="436">
        <v>5.3</v>
      </c>
      <c r="G19" s="436">
        <v>5.5</v>
      </c>
      <c r="H19" s="485">
        <v>5.7</v>
      </c>
      <c r="I19" s="436">
        <v>6.7</v>
      </c>
      <c r="J19" s="485">
        <v>6.6527061703465531</v>
      </c>
      <c r="K19" s="492">
        <v>7.3119688170963357</v>
      </c>
      <c r="L19" s="492">
        <v>7.3745326736246977</v>
      </c>
      <c r="M19" s="492">
        <v>5.8180942540737961</v>
      </c>
      <c r="N19" s="493">
        <v>5.168341644666163</v>
      </c>
    </row>
    <row r="20" spans="1:15" x14ac:dyDescent="0.2">
      <c r="A20" s="480"/>
      <c r="B20" s="318" t="s">
        <v>155</v>
      </c>
      <c r="C20" s="436">
        <v>4.5</v>
      </c>
      <c r="D20" s="486">
        <v>5.5</v>
      </c>
      <c r="E20" s="486">
        <v>6.6000000000000005</v>
      </c>
      <c r="F20" s="436">
        <v>8.1</v>
      </c>
      <c r="G20" s="436">
        <v>8.1</v>
      </c>
      <c r="H20" s="485">
        <v>7.1</v>
      </c>
      <c r="I20" s="436">
        <v>6.1</v>
      </c>
      <c r="J20" s="485">
        <v>6.0963003835702185</v>
      </c>
      <c r="K20" s="492">
        <v>8.3458235702662318</v>
      </c>
      <c r="L20" s="492">
        <v>6.5611619204562013</v>
      </c>
      <c r="M20" s="492">
        <v>4.6646205484966252</v>
      </c>
      <c r="N20" s="493">
        <v>4.5035152518810504</v>
      </c>
    </row>
    <row r="21" spans="1:15" x14ac:dyDescent="0.2">
      <c r="A21" s="480"/>
      <c r="B21" s="318" t="s">
        <v>156</v>
      </c>
      <c r="C21" s="436">
        <v>0.6</v>
      </c>
      <c r="D21" s="486">
        <v>1.1000000000000001</v>
      </c>
      <c r="E21" s="486">
        <v>0.9</v>
      </c>
      <c r="F21" s="436">
        <v>1.4</v>
      </c>
      <c r="G21" s="436">
        <v>1.5</v>
      </c>
      <c r="H21" s="485">
        <v>1.6</v>
      </c>
      <c r="I21" s="436">
        <v>1.7</v>
      </c>
      <c r="J21" s="485">
        <v>1.7323417706789426</v>
      </c>
      <c r="K21" s="492">
        <v>2.0826931263623916</v>
      </c>
      <c r="L21" s="492">
        <v>2.2874629186093265</v>
      </c>
      <c r="M21" s="492">
        <v>2.6319859582966378</v>
      </c>
      <c r="N21" s="493">
        <v>2.6078712266951314</v>
      </c>
    </row>
    <row r="22" spans="1:15" ht="15" thickBot="1" x14ac:dyDescent="0.25">
      <c r="A22" s="480"/>
      <c r="B22" s="494" t="s">
        <v>63</v>
      </c>
      <c r="C22" s="495">
        <v>2.2999999999999998</v>
      </c>
      <c r="D22" s="495">
        <v>2.5</v>
      </c>
      <c r="E22" s="495">
        <v>2.5</v>
      </c>
      <c r="F22" s="495">
        <v>2.2999999999999998</v>
      </c>
      <c r="G22" s="495">
        <v>2.2000000000000002</v>
      </c>
      <c r="H22" s="496">
        <v>1.9</v>
      </c>
      <c r="I22" s="495">
        <v>2.2999999999999998</v>
      </c>
      <c r="J22" s="496">
        <v>2.3000364152413875</v>
      </c>
      <c r="K22" s="497">
        <v>2.090933989705845</v>
      </c>
      <c r="L22" s="497">
        <v>5.2434546309036527</v>
      </c>
      <c r="M22" s="497">
        <v>5.5178461705869228</v>
      </c>
      <c r="N22" s="498">
        <v>5.2698983938708288</v>
      </c>
    </row>
    <row r="23" spans="1:15" ht="15" x14ac:dyDescent="0.2">
      <c r="B23" s="499"/>
      <c r="C23" s="500"/>
      <c r="D23" s="500"/>
      <c r="E23" s="500"/>
      <c r="F23" s="500"/>
      <c r="G23" s="500"/>
      <c r="H23" s="500"/>
      <c r="I23" s="500"/>
      <c r="J23" s="500"/>
      <c r="K23" s="500"/>
      <c r="L23" s="500"/>
      <c r="M23" s="500"/>
      <c r="N23" s="501"/>
    </row>
    <row r="24" spans="1:15" hidden="1" x14ac:dyDescent="0.2">
      <c r="B24" s="502"/>
      <c r="C24" s="503"/>
      <c r="D24" s="503"/>
      <c r="E24" s="504"/>
      <c r="F24" s="504"/>
      <c r="G24" s="479"/>
      <c r="M24" s="500">
        <f>SUM(M14:M23)</f>
        <v>100.00000000000001</v>
      </c>
      <c r="N24" s="500">
        <f t="shared" ref="N24" si="0">SUM(N14:N23)</f>
        <v>100.00000000000001</v>
      </c>
    </row>
    <row r="25" spans="1:15" ht="15" hidden="1" x14ac:dyDescent="0.2">
      <c r="E25" s="479"/>
      <c r="F25" s="505"/>
      <c r="G25" s="479"/>
      <c r="N25" s="506"/>
    </row>
    <row r="26" spans="1:15" ht="14.25" hidden="1" customHeight="1" x14ac:dyDescent="0.2">
      <c r="C26" s="500"/>
      <c r="D26" s="500"/>
      <c r="E26" s="500"/>
      <c r="F26" s="500"/>
      <c r="G26" s="500"/>
      <c r="H26" s="500"/>
      <c r="I26" s="500"/>
      <c r="J26" s="500"/>
      <c r="K26" s="500"/>
      <c r="L26" s="500"/>
      <c r="M26" s="500"/>
      <c r="N26" s="506"/>
    </row>
    <row r="27" spans="1:15" hidden="1" x14ac:dyDescent="0.2"/>
    <row r="28" spans="1:15" hidden="1" x14ac:dyDescent="0.2"/>
    <row r="29" spans="1:15" hidden="1" x14ac:dyDescent="0.2"/>
    <row r="30" spans="1:15" hidden="1" x14ac:dyDescent="0.2">
      <c r="B30" s="318" t="s">
        <v>151</v>
      </c>
      <c r="M30" s="507">
        <f>+M44+M45</f>
        <v>2015537.6589500001</v>
      </c>
      <c r="N30" s="507">
        <f t="shared" ref="N30" si="1">+N44+N45</f>
        <v>2181293.4329500003</v>
      </c>
      <c r="O30" s="318" t="s">
        <v>151</v>
      </c>
    </row>
    <row r="31" spans="1:15" hidden="1" x14ac:dyDescent="0.2">
      <c r="B31" s="318" t="s">
        <v>152</v>
      </c>
      <c r="M31" s="507">
        <f>+M51+M52</f>
        <v>5532438.7860699994</v>
      </c>
      <c r="N31" s="507">
        <f t="shared" ref="N31" si="2">+N51+N52</f>
        <v>6221345.3350099996</v>
      </c>
      <c r="O31" s="318" t="s">
        <v>152</v>
      </c>
    </row>
    <row r="32" spans="1:15" hidden="1" x14ac:dyDescent="0.2">
      <c r="B32" s="318" t="s">
        <v>192</v>
      </c>
      <c r="M32" s="507">
        <f>+M46</f>
        <v>6575844.10207</v>
      </c>
      <c r="N32" s="507">
        <f t="shared" ref="N32" si="3">+N46</f>
        <v>7652782.0620600004</v>
      </c>
      <c r="O32" s="318" t="s">
        <v>192</v>
      </c>
    </row>
    <row r="33" spans="2:15" hidden="1" x14ac:dyDescent="0.2">
      <c r="B33" s="318" t="s">
        <v>191</v>
      </c>
      <c r="M33" s="507">
        <f>+M53</f>
        <v>11660864.80532</v>
      </c>
      <c r="N33" s="507">
        <f t="shared" ref="N33" si="4">+N53</f>
        <v>14810087.089330001</v>
      </c>
      <c r="O33" s="318" t="s">
        <v>191</v>
      </c>
    </row>
    <row r="34" spans="2:15" hidden="1" x14ac:dyDescent="0.2">
      <c r="B34" s="318" t="s">
        <v>153</v>
      </c>
      <c r="M34" s="507">
        <f>+SUM(M47:M50)+M54+M55</f>
        <v>280932.57331000001</v>
      </c>
      <c r="N34" s="507">
        <f t="shared" ref="N34" si="5">+SUM(N47:N50)+N54+N55</f>
        <v>294676.06258999999</v>
      </c>
      <c r="O34" s="318" t="s">
        <v>153</v>
      </c>
    </row>
    <row r="35" spans="2:15" hidden="1" x14ac:dyDescent="0.2">
      <c r="B35" s="318" t="s">
        <v>154</v>
      </c>
      <c r="M35" s="507">
        <f>+M56</f>
        <v>1863794.6274999999</v>
      </c>
      <c r="N35" s="507">
        <f t="shared" ref="N35" si="6">+N56</f>
        <v>1953253.4508499999</v>
      </c>
      <c r="O35" s="318" t="s">
        <v>154</v>
      </c>
    </row>
    <row r="36" spans="2:15" hidden="1" x14ac:dyDescent="0.2">
      <c r="B36" s="318" t="s">
        <v>155</v>
      </c>
      <c r="M36" s="507">
        <f>+SUM(M57:M60)</f>
        <v>1494285.64371</v>
      </c>
      <c r="N36" s="507">
        <f t="shared" ref="N36" si="7">+SUM(N57:N60)</f>
        <v>1701997.9156699998</v>
      </c>
      <c r="O36" s="318" t="s">
        <v>155</v>
      </c>
    </row>
    <row r="37" spans="2:15" hidden="1" x14ac:dyDescent="0.2">
      <c r="B37" s="318" t="s">
        <v>156</v>
      </c>
      <c r="M37" s="507">
        <f>+M61</f>
        <v>843142.28586000006</v>
      </c>
      <c r="N37" s="507">
        <f t="shared" ref="N37:N38" si="8">+N61</f>
        <v>985583.73713000002</v>
      </c>
      <c r="O37" s="318" t="s">
        <v>156</v>
      </c>
    </row>
    <row r="38" spans="2:15" ht="15" hidden="1" thickBot="1" x14ac:dyDescent="0.25">
      <c r="B38" s="494" t="s">
        <v>63</v>
      </c>
      <c r="M38" s="507">
        <f>+M62</f>
        <v>1767611.79847</v>
      </c>
      <c r="N38" s="507">
        <f t="shared" si="8"/>
        <v>1991634.4412100001</v>
      </c>
      <c r="O38" s="494" t="s">
        <v>63</v>
      </c>
    </row>
    <row r="39" spans="2:15" hidden="1" x14ac:dyDescent="0.2">
      <c r="M39" s="507">
        <f>SUM(M30:M38)</f>
        <v>32034452.281259999</v>
      </c>
      <c r="N39" s="507">
        <f t="shared" ref="N39" si="9">SUM(N30:N38)</f>
        <v>37792653.526799999</v>
      </c>
    </row>
    <row r="40" spans="2:15" hidden="1" x14ac:dyDescent="0.2">
      <c r="M40" s="508">
        <f>+M39-M64</f>
        <v>0</v>
      </c>
      <c r="N40" s="508">
        <f t="shared" ref="N40" si="10">+N39-N64</f>
        <v>0</v>
      </c>
    </row>
    <row r="41" spans="2:15" hidden="1" x14ac:dyDescent="0.2">
      <c r="M41" s="507"/>
      <c r="N41" s="507"/>
    </row>
    <row r="42" spans="2:15" hidden="1" x14ac:dyDescent="0.2">
      <c r="M42" s="508"/>
      <c r="N42" s="508"/>
    </row>
    <row r="43" spans="2:15" hidden="1" x14ac:dyDescent="0.2"/>
    <row r="44" spans="2:15" hidden="1" x14ac:dyDescent="0.2">
      <c r="L44" s="478" t="s">
        <v>215</v>
      </c>
      <c r="M44" s="508">
        <f>+Składka!C106</f>
        <v>1396287.54104</v>
      </c>
      <c r="N44" s="508">
        <f>+Składka!D106</f>
        <v>1492687.9439100001</v>
      </c>
    </row>
    <row r="45" spans="2:15" hidden="1" x14ac:dyDescent="0.2">
      <c r="L45" s="478" t="s">
        <v>216</v>
      </c>
      <c r="M45" s="508">
        <f>+Składka!C107</f>
        <v>619250.11790999991</v>
      </c>
      <c r="N45" s="508">
        <f>+Składka!D107</f>
        <v>688605.48904000001</v>
      </c>
    </row>
    <row r="46" spans="2:15" hidden="1" x14ac:dyDescent="0.2">
      <c r="L46" s="478" t="s">
        <v>217</v>
      </c>
      <c r="M46" s="508">
        <f>+Składka!C108</f>
        <v>6575844.10207</v>
      </c>
      <c r="N46" s="508">
        <f>+Składka!D108</f>
        <v>7652782.0620600004</v>
      </c>
    </row>
    <row r="47" spans="2:15" hidden="1" x14ac:dyDescent="0.2">
      <c r="L47" s="478" t="s">
        <v>218</v>
      </c>
      <c r="M47" s="508">
        <f>+Składka!C109</f>
        <v>27388.71542</v>
      </c>
      <c r="N47" s="508">
        <f>+Składka!D109</f>
        <v>39326.743350000004</v>
      </c>
    </row>
    <row r="48" spans="2:15" hidden="1" x14ac:dyDescent="0.2">
      <c r="L48" s="478" t="s">
        <v>219</v>
      </c>
      <c r="M48" s="508">
        <f>+Składka!C110</f>
        <v>17627.881359999999</v>
      </c>
      <c r="N48" s="508">
        <f>+Składka!D110</f>
        <v>23373.45937</v>
      </c>
    </row>
    <row r="49" spans="12:14" hidden="1" x14ac:dyDescent="0.2">
      <c r="L49" s="478" t="s">
        <v>220</v>
      </c>
      <c r="M49" s="508">
        <f>+Składka!C111</f>
        <v>68311.530879999991</v>
      </c>
      <c r="N49" s="508">
        <f>+Składka!D111</f>
        <v>59250.363539999998</v>
      </c>
    </row>
    <row r="50" spans="12:14" hidden="1" x14ac:dyDescent="0.2">
      <c r="L50" s="478" t="s">
        <v>221</v>
      </c>
      <c r="M50" s="508">
        <f>+Składka!C112</f>
        <v>120270.24036</v>
      </c>
      <c r="N50" s="508">
        <f>+Składka!D112</f>
        <v>130835.06487999999</v>
      </c>
    </row>
    <row r="51" spans="12:14" hidden="1" x14ac:dyDescent="0.2">
      <c r="L51" s="478" t="s">
        <v>222</v>
      </c>
      <c r="M51" s="508">
        <f>+Składka!C113</f>
        <v>2977674.1404899997</v>
      </c>
      <c r="N51" s="508">
        <f>+Składka!D113</f>
        <v>3180086.0893299999</v>
      </c>
    </row>
    <row r="52" spans="12:14" hidden="1" x14ac:dyDescent="0.2">
      <c r="L52" s="478" t="s">
        <v>223</v>
      </c>
      <c r="M52" s="508">
        <f>+Składka!C114</f>
        <v>2554764.6455799998</v>
      </c>
      <c r="N52" s="508">
        <f>+Składka!D114</f>
        <v>3041259.2456799997</v>
      </c>
    </row>
    <row r="53" spans="12:14" hidden="1" x14ac:dyDescent="0.2">
      <c r="L53" s="478" t="s">
        <v>224</v>
      </c>
      <c r="M53" s="508">
        <f>+Składka!C115</f>
        <v>11660864.80532</v>
      </c>
      <c r="N53" s="508">
        <f>+Składka!D115</f>
        <v>14810087.089330001</v>
      </c>
    </row>
    <row r="54" spans="12:14" hidden="1" x14ac:dyDescent="0.2">
      <c r="L54" s="478" t="s">
        <v>225</v>
      </c>
      <c r="M54" s="508">
        <f>+Składka!C116</f>
        <v>24327.017749999999</v>
      </c>
      <c r="N54" s="508">
        <f>+Składka!D116</f>
        <v>21778.053739999999</v>
      </c>
    </row>
    <row r="55" spans="12:14" hidden="1" x14ac:dyDescent="0.2">
      <c r="L55" s="478" t="s">
        <v>226</v>
      </c>
      <c r="M55" s="508">
        <f>+Składka!C117</f>
        <v>23007.187539999999</v>
      </c>
      <c r="N55" s="508">
        <f>+Składka!D117</f>
        <v>20112.377710000001</v>
      </c>
    </row>
    <row r="56" spans="12:14" hidden="1" x14ac:dyDescent="0.2">
      <c r="L56" s="478" t="s">
        <v>227</v>
      </c>
      <c r="M56" s="508">
        <f>+Składka!C118</f>
        <v>1863794.6274999999</v>
      </c>
      <c r="N56" s="508">
        <f>+Składka!D118</f>
        <v>1953253.4508499999</v>
      </c>
    </row>
    <row r="57" spans="12:14" hidden="1" x14ac:dyDescent="0.2">
      <c r="L57" s="478" t="s">
        <v>228</v>
      </c>
      <c r="M57" s="508">
        <f>+Składka!C119</f>
        <v>415663.34211999999</v>
      </c>
      <c r="N57" s="508">
        <f>+Składka!D119</f>
        <v>389666.86531999998</v>
      </c>
    </row>
    <row r="58" spans="12:14" hidden="1" x14ac:dyDescent="0.2">
      <c r="L58" s="478" t="s">
        <v>229</v>
      </c>
      <c r="M58" s="508">
        <f>+Składka!C120</f>
        <v>336358.27901999996</v>
      </c>
      <c r="N58" s="508">
        <f>+Składka!D120</f>
        <v>449096.38202999998</v>
      </c>
    </row>
    <row r="59" spans="12:14" hidden="1" x14ac:dyDescent="0.2">
      <c r="L59" s="478" t="s">
        <v>230</v>
      </c>
      <c r="M59" s="508">
        <f>+Składka!C121</f>
        <v>667618.30688000005</v>
      </c>
      <c r="N59" s="508">
        <f>+Składka!D121</f>
        <v>763912.16137999995</v>
      </c>
    </row>
    <row r="60" spans="12:14" hidden="1" x14ac:dyDescent="0.2">
      <c r="L60" s="478" t="s">
        <v>231</v>
      </c>
      <c r="M60" s="508">
        <f>+Składka!C122</f>
        <v>74645.715689999997</v>
      </c>
      <c r="N60" s="508">
        <f>+Składka!D122</f>
        <v>99322.506939999992</v>
      </c>
    </row>
    <row r="61" spans="12:14" hidden="1" x14ac:dyDescent="0.2">
      <c r="L61" s="478" t="s">
        <v>232</v>
      </c>
      <c r="M61" s="508">
        <f>+Składka!C123</f>
        <v>843142.28586000006</v>
      </c>
      <c r="N61" s="508">
        <f>+Składka!D123</f>
        <v>985583.73713000002</v>
      </c>
    </row>
    <row r="62" spans="12:14" hidden="1" x14ac:dyDescent="0.2">
      <c r="L62" s="478" t="s">
        <v>233</v>
      </c>
      <c r="M62" s="508">
        <f>+Składka!C124</f>
        <v>1767611.79847</v>
      </c>
      <c r="N62" s="508">
        <f>+Składka!D124</f>
        <v>1991634.4412100001</v>
      </c>
    </row>
    <row r="63" spans="12:14" hidden="1" x14ac:dyDescent="0.2">
      <c r="M63" s="508"/>
      <c r="N63" s="508"/>
    </row>
    <row r="64" spans="12:14" hidden="1" x14ac:dyDescent="0.2">
      <c r="M64" s="508">
        <f>SUM(M44:M63)</f>
        <v>32034452.281260002</v>
      </c>
      <c r="N64" s="508">
        <f t="shared" ref="N64" si="11">SUM(N44:N63)</f>
        <v>37792653.526799999</v>
      </c>
    </row>
    <row r="65" spans="13:14" x14ac:dyDescent="0.2">
      <c r="M65" s="508"/>
      <c r="N65" s="508"/>
    </row>
  </sheetData>
  <mergeCells count="1">
    <mergeCell ref="B1:M1"/>
  </mergeCells>
  <pageMargins left="0.74803149606299213" right="0.74803149606299213" top="0.98425196850393704" bottom="0.98425196850393704" header="0.51181102362204722" footer="0.51181102362204722"/>
  <pageSetup paperSize="9"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2:L317"/>
  <sheetViews>
    <sheetView view="pageBreakPreview" zoomScale="80" zoomScaleNormal="80" zoomScaleSheetLayoutView="80" workbookViewId="0">
      <selection activeCell="A2" sqref="A2:E2"/>
    </sheetView>
  </sheetViews>
  <sheetFormatPr defaultRowHeight="14.25" x14ac:dyDescent="0.2"/>
  <cols>
    <col min="1" max="1" width="3.7109375" style="73" customWidth="1"/>
    <col min="2" max="2" width="52.28515625" style="59" customWidth="1"/>
    <col min="3" max="3" width="23.85546875" style="59" customWidth="1"/>
    <col min="4" max="4" width="23.42578125" style="59" customWidth="1"/>
    <col min="5" max="5" width="19" style="59" customWidth="1"/>
    <col min="6" max="6" width="14" style="59" customWidth="1"/>
    <col min="7" max="7" width="15.7109375" style="59" customWidth="1"/>
    <col min="8" max="9" width="13.28515625" style="10" customWidth="1"/>
    <col min="10" max="16384" width="9.140625" style="10"/>
  </cols>
  <sheetData>
    <row r="2" spans="1:7" s="13" customFormat="1" ht="18" customHeight="1" x14ac:dyDescent="0.2">
      <c r="A2" s="593" t="s">
        <v>91</v>
      </c>
      <c r="B2" s="593"/>
      <c r="C2" s="593"/>
      <c r="D2" s="593"/>
      <c r="E2" s="593"/>
      <c r="F2" s="75"/>
      <c r="G2" s="75"/>
    </row>
    <row r="3" spans="1:7" s="13" customFormat="1" ht="18" customHeight="1" thickBot="1" x14ac:dyDescent="0.25">
      <c r="A3" s="76"/>
      <c r="B3" s="76"/>
      <c r="C3" s="76"/>
      <c r="D3" s="76"/>
      <c r="E3" s="92"/>
      <c r="F3" s="75"/>
      <c r="G3" s="75"/>
    </row>
    <row r="4" spans="1:7" ht="22.5" customHeight="1" thickBot="1" x14ac:dyDescent="0.25">
      <c r="A4" s="80" t="s">
        <v>3</v>
      </c>
      <c r="B4" s="166" t="s">
        <v>4</v>
      </c>
      <c r="C4" s="246" t="s">
        <v>92</v>
      </c>
      <c r="D4" s="247"/>
      <c r="E4" s="167" t="s">
        <v>6</v>
      </c>
    </row>
    <row r="5" spans="1:7" ht="18" customHeight="1" thickBot="1" x14ac:dyDescent="0.25">
      <c r="A5" s="89"/>
      <c r="B5" s="12"/>
      <c r="C5" s="216" t="s">
        <v>198</v>
      </c>
      <c r="D5" s="125" t="s">
        <v>209</v>
      </c>
      <c r="E5" s="201" t="s">
        <v>208</v>
      </c>
    </row>
    <row r="6" spans="1:7" ht="18" customHeight="1" x14ac:dyDescent="0.2">
      <c r="A6" s="80" t="s">
        <v>7</v>
      </c>
      <c r="B6" s="173" t="s">
        <v>0</v>
      </c>
      <c r="C6" s="55">
        <f>+C41</f>
        <v>18284809.785470001</v>
      </c>
      <c r="D6" s="55">
        <f t="shared" ref="D6" si="0">+D41</f>
        <v>20354693.94235</v>
      </c>
      <c r="E6" s="248">
        <f>+D6/C6</f>
        <v>1.1132023893693894</v>
      </c>
      <c r="F6" s="56"/>
      <c r="G6" s="57"/>
    </row>
    <row r="7" spans="1:7" ht="18" customHeight="1" thickBot="1" x14ac:dyDescent="0.25">
      <c r="A7" s="84" t="s">
        <v>8</v>
      </c>
      <c r="B7" s="176" t="s">
        <v>1</v>
      </c>
      <c r="C7" s="205">
        <f>+C81</f>
        <v>18390414.324069999</v>
      </c>
      <c r="D7" s="205">
        <f t="shared" ref="D7" si="1">+D81</f>
        <v>19485376.1129</v>
      </c>
      <c r="E7" s="249">
        <f>+D7/C7</f>
        <v>1.0595398107696181</v>
      </c>
      <c r="F7" s="56"/>
      <c r="G7" s="57"/>
    </row>
    <row r="8" spans="1:7" s="13" customFormat="1" ht="18" customHeight="1" thickBot="1" x14ac:dyDescent="0.25">
      <c r="A8" s="178"/>
      <c r="B8" s="179" t="s">
        <v>2</v>
      </c>
      <c r="C8" s="58">
        <f>SUM(C6:C7)</f>
        <v>36675224.109540001</v>
      </c>
      <c r="D8" s="58">
        <f>SUM(D6:D7)</f>
        <v>39840070.055250004</v>
      </c>
      <c r="E8" s="250">
        <f>+D8/C8</f>
        <v>1.0862938406663141</v>
      </c>
      <c r="F8" s="56"/>
      <c r="G8" s="57"/>
    </row>
    <row r="9" spans="1:7" ht="18" customHeight="1" x14ac:dyDescent="0.2">
      <c r="C9" s="74"/>
      <c r="D9" s="74"/>
      <c r="F9" s="74"/>
      <c r="G9" s="57"/>
    </row>
    <row r="10" spans="1:7" s="15" customFormat="1" ht="18" customHeight="1" x14ac:dyDescent="0.2">
      <c r="A10" s="593" t="s">
        <v>93</v>
      </c>
      <c r="B10" s="593"/>
      <c r="C10" s="593"/>
      <c r="D10" s="593"/>
      <c r="E10" s="593"/>
      <c r="F10" s="75"/>
      <c r="G10" s="57"/>
    </row>
    <row r="11" spans="1:7" s="13" customFormat="1" ht="18" customHeight="1" thickBot="1" x14ac:dyDescent="0.25">
      <c r="A11" s="76"/>
      <c r="B11" s="76"/>
      <c r="C11" s="76"/>
      <c r="D11" s="76"/>
      <c r="E11" s="92"/>
      <c r="F11" s="75"/>
      <c r="G11" s="57"/>
    </row>
    <row r="12" spans="1:7" ht="18" customHeight="1" thickBot="1" x14ac:dyDescent="0.25">
      <c r="A12" s="80" t="s">
        <v>3</v>
      </c>
      <c r="B12" s="166" t="s">
        <v>10</v>
      </c>
      <c r="C12" s="251" t="s">
        <v>92</v>
      </c>
      <c r="D12" s="79"/>
      <c r="E12" s="167" t="s">
        <v>6</v>
      </c>
      <c r="G12" s="57"/>
    </row>
    <row r="13" spans="1:7" ht="18" customHeight="1" thickBot="1" x14ac:dyDescent="0.25">
      <c r="A13" s="12"/>
      <c r="B13" s="12"/>
      <c r="C13" s="125" t="str">
        <f>+C5</f>
        <v>2016</v>
      </c>
      <c r="D13" s="125" t="str">
        <f>+D5</f>
        <v>2017</v>
      </c>
      <c r="E13" s="125" t="str">
        <f>+E5</f>
        <v>17/16</v>
      </c>
      <c r="G13" s="57"/>
    </row>
    <row r="14" spans="1:7" ht="18" customHeight="1" x14ac:dyDescent="0.2">
      <c r="A14" s="11" t="s">
        <v>7</v>
      </c>
      <c r="B14" s="59" t="s">
        <v>107</v>
      </c>
      <c r="C14" s="205">
        <v>714964.23211999994</v>
      </c>
      <c r="D14" s="205">
        <v>788860.55416000006</v>
      </c>
      <c r="E14" s="126">
        <f t="shared" ref="E14:E40" si="2">+IFERROR(IF(D14/C14&gt;0,D14/C14,"X"),"X")</f>
        <v>1.1033566697747719</v>
      </c>
      <c r="F14" s="56"/>
      <c r="G14" s="57"/>
    </row>
    <row r="15" spans="1:7" ht="18" customHeight="1" x14ac:dyDescent="0.2">
      <c r="A15" s="128" t="s">
        <v>8</v>
      </c>
      <c r="B15" s="59" t="s">
        <v>157</v>
      </c>
      <c r="C15" s="205">
        <v>553789.76603000006</v>
      </c>
      <c r="D15" s="205">
        <v>562252.70022999996</v>
      </c>
      <c r="E15" s="126">
        <f t="shared" si="2"/>
        <v>1.0152818537270358</v>
      </c>
      <c r="F15" s="56"/>
      <c r="G15" s="57"/>
    </row>
    <row r="16" spans="1:7" ht="18" customHeight="1" x14ac:dyDescent="0.2">
      <c r="A16" s="128" t="s">
        <v>9</v>
      </c>
      <c r="B16" s="59" t="s">
        <v>193</v>
      </c>
      <c r="C16" s="205">
        <v>1409752.86234</v>
      </c>
      <c r="D16" s="205">
        <v>1416131.69184</v>
      </c>
      <c r="E16" s="126">
        <f t="shared" si="2"/>
        <v>1.0045247856347048</v>
      </c>
      <c r="F16" s="56"/>
      <c r="G16" s="57"/>
    </row>
    <row r="17" spans="1:7" ht="18" customHeight="1" x14ac:dyDescent="0.2">
      <c r="A17" s="128" t="s">
        <v>11</v>
      </c>
      <c r="B17" s="59" t="s">
        <v>108</v>
      </c>
      <c r="C17" s="205">
        <v>745717.68565999996</v>
      </c>
      <c r="D17" s="205">
        <v>991505.53226999997</v>
      </c>
      <c r="E17" s="126">
        <f t="shared" si="2"/>
        <v>1.3295990578424657</v>
      </c>
      <c r="F17" s="56"/>
      <c r="G17" s="57"/>
    </row>
    <row r="18" spans="1:7" ht="18" customHeight="1" x14ac:dyDescent="0.2">
      <c r="A18" s="128" t="s">
        <v>12</v>
      </c>
      <c r="B18" s="59" t="s">
        <v>302</v>
      </c>
      <c r="C18" s="205">
        <v>123090.74416</v>
      </c>
      <c r="D18" s="205">
        <v>207545.12224</v>
      </c>
      <c r="E18" s="126">
        <f t="shared" si="2"/>
        <v>1.6861147737495326</v>
      </c>
      <c r="F18" s="56"/>
      <c r="G18" s="57"/>
    </row>
    <row r="19" spans="1:7" ht="18" customHeight="1" x14ac:dyDescent="0.2">
      <c r="A19" s="128" t="s">
        <v>13</v>
      </c>
      <c r="B19" s="59" t="s">
        <v>109</v>
      </c>
      <c r="C19" s="205">
        <v>32843.444430000003</v>
      </c>
      <c r="D19" s="205">
        <v>33248.500039999999</v>
      </c>
      <c r="E19" s="126">
        <f t="shared" si="2"/>
        <v>1.0123329211363108</v>
      </c>
      <c r="F19" s="56"/>
      <c r="G19" s="57"/>
    </row>
    <row r="20" spans="1:7" ht="18" customHeight="1" x14ac:dyDescent="0.2">
      <c r="A20" s="128" t="s">
        <v>14</v>
      </c>
      <c r="B20" s="59" t="s">
        <v>110</v>
      </c>
      <c r="C20" s="205">
        <v>285955.03678999998</v>
      </c>
      <c r="D20" s="205">
        <v>292330.43816999998</v>
      </c>
      <c r="E20" s="126">
        <f t="shared" si="2"/>
        <v>1.0222951183219828</v>
      </c>
      <c r="F20" s="56"/>
      <c r="G20" s="57"/>
    </row>
    <row r="21" spans="1:7" ht="18" customHeight="1" x14ac:dyDescent="0.2">
      <c r="A21" s="128" t="s">
        <v>15</v>
      </c>
      <c r="B21" s="59" t="s">
        <v>158</v>
      </c>
      <c r="C21" s="205">
        <v>19543.82473</v>
      </c>
      <c r="D21" s="205">
        <v>19404.040389999998</v>
      </c>
      <c r="E21" s="126">
        <f t="shared" si="2"/>
        <v>0.99284764666429748</v>
      </c>
      <c r="F21" s="56"/>
      <c r="G21" s="57"/>
    </row>
    <row r="22" spans="1:7" ht="18" customHeight="1" x14ac:dyDescent="0.2">
      <c r="A22" s="128" t="s">
        <v>16</v>
      </c>
      <c r="B22" s="59" t="s">
        <v>139</v>
      </c>
      <c r="C22" s="205">
        <v>520235.18138999998</v>
      </c>
      <c r="D22" s="205">
        <v>711403.12742000003</v>
      </c>
      <c r="E22" s="126">
        <f t="shared" si="2"/>
        <v>1.3674644715861477</v>
      </c>
      <c r="F22" s="56"/>
      <c r="G22" s="57"/>
    </row>
    <row r="23" spans="1:7" ht="18" customHeight="1" x14ac:dyDescent="0.2">
      <c r="A23" s="128" t="s">
        <v>17</v>
      </c>
      <c r="B23" s="59" t="s">
        <v>111</v>
      </c>
      <c r="C23" s="205">
        <v>792683.07525999995</v>
      </c>
      <c r="D23" s="205">
        <v>854050.34970000002</v>
      </c>
      <c r="E23" s="126">
        <f t="shared" si="2"/>
        <v>1.0774171624893991</v>
      </c>
      <c r="F23" s="56"/>
      <c r="G23" s="57"/>
    </row>
    <row r="24" spans="1:7" ht="18" customHeight="1" x14ac:dyDescent="0.2">
      <c r="A24" s="128" t="s">
        <v>18</v>
      </c>
      <c r="B24" s="59" t="s">
        <v>112</v>
      </c>
      <c r="C24" s="205">
        <v>622693.29732999997</v>
      </c>
      <c r="D24" s="205">
        <v>718821.81950999994</v>
      </c>
      <c r="E24" s="126">
        <f t="shared" si="2"/>
        <v>1.1543753924960849</v>
      </c>
      <c r="F24" s="56"/>
      <c r="G24" s="57"/>
    </row>
    <row r="25" spans="1:7" ht="18" customHeight="1" x14ac:dyDescent="0.2">
      <c r="A25" s="128" t="s">
        <v>19</v>
      </c>
      <c r="B25" s="59" t="s">
        <v>113</v>
      </c>
      <c r="C25" s="205">
        <v>9089.6204300000009</v>
      </c>
      <c r="D25" s="205">
        <v>10409.615949999999</v>
      </c>
      <c r="E25" s="126">
        <f t="shared" si="2"/>
        <v>1.1452200925402116</v>
      </c>
      <c r="F25" s="56"/>
      <c r="G25" s="57"/>
    </row>
    <row r="26" spans="1:7" ht="18" customHeight="1" x14ac:dyDescent="0.2">
      <c r="A26" s="128" t="s">
        <v>20</v>
      </c>
      <c r="B26" s="59" t="s">
        <v>64</v>
      </c>
      <c r="C26" s="205">
        <v>5999.2480599999999</v>
      </c>
      <c r="D26" s="205">
        <v>7355.0892599999997</v>
      </c>
      <c r="E26" s="126">
        <f t="shared" si="2"/>
        <v>1.2260018566393469</v>
      </c>
      <c r="F26" s="56"/>
      <c r="G26" s="57"/>
    </row>
    <row r="27" spans="1:7" ht="18" customHeight="1" x14ac:dyDescent="0.2">
      <c r="A27" s="128" t="s">
        <v>21</v>
      </c>
      <c r="B27" s="59" t="s">
        <v>114</v>
      </c>
      <c r="C27" s="205">
        <v>1131795.38051</v>
      </c>
      <c r="D27" s="205">
        <v>1157896.52936</v>
      </c>
      <c r="E27" s="126">
        <f t="shared" si="2"/>
        <v>1.0230617206073402</v>
      </c>
      <c r="F27" s="56"/>
      <c r="G27" s="57"/>
    </row>
    <row r="28" spans="1:7" ht="18" customHeight="1" x14ac:dyDescent="0.2">
      <c r="A28" s="128" t="s">
        <v>22</v>
      </c>
      <c r="B28" s="59" t="s">
        <v>115</v>
      </c>
      <c r="C28" s="205">
        <v>998234.76618000004</v>
      </c>
      <c r="D28" s="205">
        <v>1028555.34037</v>
      </c>
      <c r="E28" s="126">
        <f t="shared" si="2"/>
        <v>1.0303741917405156</v>
      </c>
      <c r="F28" s="56"/>
      <c r="G28" s="57"/>
    </row>
    <row r="29" spans="1:7" ht="18" customHeight="1" x14ac:dyDescent="0.2">
      <c r="A29" s="128" t="s">
        <v>23</v>
      </c>
      <c r="B29" s="59" t="s">
        <v>116</v>
      </c>
      <c r="C29" s="205">
        <v>1513545.93374</v>
      </c>
      <c r="D29" s="205">
        <v>2408435.00275</v>
      </c>
      <c r="E29" s="126">
        <f t="shared" si="2"/>
        <v>1.5912533270785596</v>
      </c>
      <c r="F29" s="56"/>
      <c r="G29" s="57"/>
    </row>
    <row r="30" spans="1:7" ht="18" customHeight="1" x14ac:dyDescent="0.2">
      <c r="A30" s="128" t="s">
        <v>24</v>
      </c>
      <c r="B30" s="59" t="s">
        <v>194</v>
      </c>
      <c r="C30" s="205">
        <v>551237.16255000001</v>
      </c>
      <c r="D30" s="205">
        <v>584148.96887999994</v>
      </c>
      <c r="E30" s="126">
        <f t="shared" si="2"/>
        <v>1.0597053474728577</v>
      </c>
      <c r="F30" s="56"/>
      <c r="G30" s="57"/>
    </row>
    <row r="31" spans="1:7" ht="18" customHeight="1" x14ac:dyDescent="0.2">
      <c r="A31" s="128" t="s">
        <v>25</v>
      </c>
      <c r="B31" s="59" t="s">
        <v>195</v>
      </c>
      <c r="C31" s="205">
        <v>11401.79052</v>
      </c>
      <c r="D31" s="205">
        <v>15353.30279</v>
      </c>
      <c r="E31" s="126">
        <f t="shared" si="2"/>
        <v>1.3465694500410799</v>
      </c>
      <c r="F31" s="56"/>
      <c r="G31" s="57"/>
    </row>
    <row r="32" spans="1:7" ht="18" customHeight="1" x14ac:dyDescent="0.2">
      <c r="A32" s="128" t="s">
        <v>26</v>
      </c>
      <c r="B32" s="59" t="s">
        <v>117</v>
      </c>
      <c r="C32" s="205">
        <v>234089.94467999999</v>
      </c>
      <c r="D32" s="205">
        <v>274268.04973000003</v>
      </c>
      <c r="E32" s="126">
        <f t="shared" si="2"/>
        <v>1.1716353306201313</v>
      </c>
      <c r="F32" s="56"/>
      <c r="G32" s="57"/>
    </row>
    <row r="33" spans="1:7" ht="18" customHeight="1" x14ac:dyDescent="0.2">
      <c r="A33" s="128" t="s">
        <v>27</v>
      </c>
      <c r="B33" s="59" t="s">
        <v>196</v>
      </c>
      <c r="C33" s="205">
        <v>80521.945160000003</v>
      </c>
      <c r="D33" s="205">
        <v>85494.404800000004</v>
      </c>
      <c r="E33" s="126">
        <f t="shared" si="2"/>
        <v>1.0617528504821827</v>
      </c>
      <c r="F33" s="56"/>
      <c r="G33" s="57"/>
    </row>
    <row r="34" spans="1:7" ht="18" customHeight="1" x14ac:dyDescent="0.2">
      <c r="A34" s="128" t="s">
        <v>28</v>
      </c>
      <c r="B34" s="59" t="s">
        <v>159</v>
      </c>
      <c r="C34" s="205">
        <v>6201870.5592700001</v>
      </c>
      <c r="D34" s="205">
        <v>6209076.4089500001</v>
      </c>
      <c r="E34" s="126">
        <f t="shared" si="2"/>
        <v>1.0011618832755593</v>
      </c>
      <c r="F34" s="56"/>
      <c r="G34" s="57"/>
    </row>
    <row r="35" spans="1:7" ht="18" customHeight="1" x14ac:dyDescent="0.2">
      <c r="A35" s="128" t="s">
        <v>31</v>
      </c>
      <c r="B35" s="59" t="s">
        <v>141</v>
      </c>
      <c r="C35" s="205">
        <v>8362.9398600000004</v>
      </c>
      <c r="D35" s="205">
        <v>7367.1902600000003</v>
      </c>
      <c r="E35" s="126">
        <f t="shared" si="2"/>
        <v>0.88093306699924057</v>
      </c>
      <c r="F35" s="56"/>
      <c r="G35" s="57"/>
    </row>
    <row r="36" spans="1:7" ht="18" customHeight="1" x14ac:dyDescent="0.2">
      <c r="A36" s="128" t="s">
        <v>32</v>
      </c>
      <c r="B36" s="59" t="s">
        <v>211</v>
      </c>
      <c r="C36" s="205">
        <v>22886.387419999999</v>
      </c>
      <c r="D36" s="205">
        <v>19624.945790000002</v>
      </c>
      <c r="E36" s="126">
        <f t="shared" si="2"/>
        <v>0.85749425760616627</v>
      </c>
      <c r="F36" s="56"/>
      <c r="G36" s="57"/>
    </row>
    <row r="37" spans="1:7" ht="18" customHeight="1" x14ac:dyDescent="0.2">
      <c r="A37" s="128" t="s">
        <v>33</v>
      </c>
      <c r="B37" s="59" t="s">
        <v>160</v>
      </c>
      <c r="C37" s="205">
        <v>16460.866730000002</v>
      </c>
      <c r="D37" s="205">
        <v>17053.193190000002</v>
      </c>
      <c r="E37" s="126">
        <f t="shared" si="2"/>
        <v>1.0359839168687566</v>
      </c>
      <c r="F37" s="56"/>
      <c r="G37" s="57"/>
    </row>
    <row r="38" spans="1:7" s="13" customFormat="1" ht="18" customHeight="1" x14ac:dyDescent="0.2">
      <c r="A38" s="128" t="s">
        <v>34</v>
      </c>
      <c r="B38" s="59" t="s">
        <v>118</v>
      </c>
      <c r="C38" s="205">
        <v>170320.20749</v>
      </c>
      <c r="D38" s="205">
        <v>437952.68641999998</v>
      </c>
      <c r="E38" s="126">
        <f t="shared" si="2"/>
        <v>2.5713489483959999</v>
      </c>
      <c r="F38" s="56"/>
      <c r="G38" s="57"/>
    </row>
    <row r="39" spans="1:7" s="13" customFormat="1" ht="18" customHeight="1" x14ac:dyDescent="0.2">
      <c r="A39" s="128" t="s">
        <v>35</v>
      </c>
      <c r="B39" s="59" t="s">
        <v>197</v>
      </c>
      <c r="C39" s="205">
        <v>331464.62660999998</v>
      </c>
      <c r="D39" s="205">
        <v>475091.26331000001</v>
      </c>
      <c r="E39" s="126">
        <f t="shared" si="2"/>
        <v>1.4333090929458081</v>
      </c>
      <c r="F39" s="56"/>
      <c r="G39" s="57"/>
    </row>
    <row r="40" spans="1:7" s="13" customFormat="1" ht="18" customHeight="1" thickBot="1" x14ac:dyDescent="0.25">
      <c r="A40" s="128" t="s">
        <v>36</v>
      </c>
      <c r="B40" s="59" t="s">
        <v>161</v>
      </c>
      <c r="C40" s="205">
        <v>1176259.25602</v>
      </c>
      <c r="D40" s="205">
        <v>1021058.0745700001</v>
      </c>
      <c r="E40" s="126">
        <f t="shared" si="2"/>
        <v>0.86805529422557759</v>
      </c>
      <c r="F40" s="56"/>
      <c r="G40" s="57"/>
    </row>
    <row r="41" spans="1:7" s="13" customFormat="1" ht="18" customHeight="1" thickBot="1" x14ac:dyDescent="0.25">
      <c r="A41" s="189"/>
      <c r="B41" s="62" t="s">
        <v>2</v>
      </c>
      <c r="C41" s="58">
        <f>SUM(C14:C40)</f>
        <v>18284809.785470001</v>
      </c>
      <c r="D41" s="58">
        <f>SUM(D14:D40)</f>
        <v>20354693.94235</v>
      </c>
      <c r="E41" s="127">
        <f t="shared" ref="E41" si="3">+IF(C41=0,"X",D41/C41)</f>
        <v>1.1132023893693894</v>
      </c>
      <c r="F41" s="56"/>
      <c r="G41" s="252"/>
    </row>
    <row r="42" spans="1:7" s="13" customFormat="1" ht="18" customHeight="1" x14ac:dyDescent="0.2">
      <c r="A42" s="164"/>
      <c r="B42" s="92"/>
      <c r="C42" s="253"/>
      <c r="D42" s="253"/>
      <c r="E42" s="95"/>
      <c r="F42" s="254"/>
      <c r="G42" s="255"/>
    </row>
    <row r="43" spans="1:7" s="13" customFormat="1" ht="18" customHeight="1" x14ac:dyDescent="0.2">
      <c r="A43" s="600" t="s">
        <v>94</v>
      </c>
      <c r="B43" s="600"/>
      <c r="C43" s="600"/>
      <c r="D43" s="600"/>
      <c r="E43" s="600"/>
      <c r="F43" s="254"/>
      <c r="G43" s="252"/>
    </row>
    <row r="44" spans="1:7" s="13" customFormat="1" ht="18" customHeight="1" thickBot="1" x14ac:dyDescent="0.25">
      <c r="A44" s="88"/>
      <c r="B44" s="88"/>
      <c r="C44" s="88"/>
      <c r="D44" s="88"/>
      <c r="E44" s="88"/>
      <c r="F44" s="254"/>
      <c r="G44" s="57"/>
    </row>
    <row r="45" spans="1:7" s="13" customFormat="1" ht="18" customHeight="1" thickBot="1" x14ac:dyDescent="0.25">
      <c r="A45" s="80" t="s">
        <v>3</v>
      </c>
      <c r="B45" s="169" t="s">
        <v>10</v>
      </c>
      <c r="C45" s="251" t="s">
        <v>92</v>
      </c>
      <c r="D45" s="79"/>
      <c r="E45" s="167" t="s">
        <v>6</v>
      </c>
      <c r="F45" s="254"/>
      <c r="G45" s="57"/>
    </row>
    <row r="46" spans="1:7" ht="18" customHeight="1" thickBot="1" x14ac:dyDescent="0.25">
      <c r="A46" s="128"/>
      <c r="B46" s="256"/>
      <c r="C46" s="125" t="str">
        <f>+C5</f>
        <v>2016</v>
      </c>
      <c r="D46" s="125" t="str">
        <f>+D5</f>
        <v>2017</v>
      </c>
      <c r="E46" s="125" t="str">
        <f>+E5</f>
        <v>17/16</v>
      </c>
      <c r="G46" s="57"/>
    </row>
    <row r="47" spans="1:7" ht="18" customHeight="1" x14ac:dyDescent="0.2">
      <c r="A47" s="11" t="s">
        <v>7</v>
      </c>
      <c r="B47" s="59" t="s">
        <v>119</v>
      </c>
      <c r="C47" s="205">
        <v>1063047.7684899999</v>
      </c>
      <c r="D47" s="205">
        <v>1057820.28669</v>
      </c>
      <c r="E47" s="126">
        <f t="shared" ref="E47:E80" si="4">+IFERROR(IF(D47/C47&gt;0,D47/C47,"X"),"X")</f>
        <v>0.99508255230390508</v>
      </c>
      <c r="F47" s="56"/>
      <c r="G47" s="57"/>
    </row>
    <row r="48" spans="1:7" ht="18" customHeight="1" x14ac:dyDescent="0.2">
      <c r="A48" s="128" t="s">
        <v>8</v>
      </c>
      <c r="B48" s="59" t="s">
        <v>120</v>
      </c>
      <c r="C48" s="205">
        <v>211596.83454000001</v>
      </c>
      <c r="D48" s="205">
        <v>236280.18166</v>
      </c>
      <c r="E48" s="126">
        <f t="shared" si="4"/>
        <v>1.116652723910829</v>
      </c>
      <c r="F48" s="56"/>
      <c r="G48" s="57"/>
    </row>
    <row r="49" spans="1:7" ht="18" customHeight="1" x14ac:dyDescent="0.2">
      <c r="A49" s="128" t="s">
        <v>9</v>
      </c>
      <c r="B49" s="59" t="s">
        <v>162</v>
      </c>
      <c r="C49" s="205">
        <v>520842.12981000001</v>
      </c>
      <c r="D49" s="205">
        <v>846778.66842999996</v>
      </c>
      <c r="E49" s="126">
        <f t="shared" si="4"/>
        <v>1.6257875850766903</v>
      </c>
      <c r="F49" s="56"/>
      <c r="G49" s="57"/>
    </row>
    <row r="50" spans="1:7" ht="18" customHeight="1" x14ac:dyDescent="0.2">
      <c r="A50" s="128" t="s">
        <v>11</v>
      </c>
      <c r="B50" s="59" t="s">
        <v>301</v>
      </c>
      <c r="C50" s="205">
        <v>17102.71603</v>
      </c>
      <c r="D50" s="205">
        <v>18211.168229999999</v>
      </c>
      <c r="E50" s="126">
        <f t="shared" si="4"/>
        <v>1.0648114719355484</v>
      </c>
      <c r="F50" s="56"/>
      <c r="G50" s="57"/>
    </row>
    <row r="51" spans="1:7" ht="18" customHeight="1" x14ac:dyDescent="0.2">
      <c r="A51" s="128" t="s">
        <v>12</v>
      </c>
      <c r="B51" s="59" t="s">
        <v>121</v>
      </c>
      <c r="C51" s="205">
        <v>859803.95247000002</v>
      </c>
      <c r="D51" s="205">
        <v>888386.37967000005</v>
      </c>
      <c r="E51" s="126">
        <f t="shared" si="4"/>
        <v>1.0332429586045633</v>
      </c>
      <c r="F51" s="56"/>
      <c r="G51" s="57"/>
    </row>
    <row r="52" spans="1:7" ht="18" customHeight="1" x14ac:dyDescent="0.2">
      <c r="A52" s="128" t="s">
        <v>13</v>
      </c>
      <c r="B52" s="59" t="s">
        <v>142</v>
      </c>
      <c r="C52" s="205">
        <v>299479.44563999999</v>
      </c>
      <c r="D52" s="205">
        <v>168791.10878000001</v>
      </c>
      <c r="E52" s="126">
        <f t="shared" si="4"/>
        <v>0.5636150034246471</v>
      </c>
      <c r="F52" s="56"/>
      <c r="G52" s="57"/>
    </row>
    <row r="53" spans="1:7" ht="18" customHeight="1" x14ac:dyDescent="0.2">
      <c r="A53" s="128" t="s">
        <v>14</v>
      </c>
      <c r="B53" s="59" t="s">
        <v>122</v>
      </c>
      <c r="C53" s="205">
        <v>810.65912000000003</v>
      </c>
      <c r="D53" s="205">
        <v>1790.8294900000001</v>
      </c>
      <c r="E53" s="126">
        <f t="shared" si="4"/>
        <v>2.2091029951035401</v>
      </c>
      <c r="F53" s="56"/>
      <c r="G53" s="57"/>
    </row>
    <row r="54" spans="1:7" ht="18" customHeight="1" x14ac:dyDescent="0.2">
      <c r="A54" s="128" t="s">
        <v>15</v>
      </c>
      <c r="B54" s="59" t="s">
        <v>143</v>
      </c>
      <c r="C54" s="205">
        <v>17202.595140000001</v>
      </c>
      <c r="D54" s="205">
        <v>22700.437269999999</v>
      </c>
      <c r="E54" s="126">
        <f t="shared" si="4"/>
        <v>1.3195937639209008</v>
      </c>
      <c r="F54" s="56"/>
      <c r="G54" s="57"/>
    </row>
    <row r="55" spans="1:7" ht="18" customHeight="1" x14ac:dyDescent="0.2">
      <c r="A55" s="128" t="s">
        <v>16</v>
      </c>
      <c r="B55" s="59" t="s">
        <v>123</v>
      </c>
      <c r="C55" s="205">
        <v>5899.5338000000002</v>
      </c>
      <c r="D55" s="205">
        <v>6304.6868599999998</v>
      </c>
      <c r="E55" s="126">
        <f t="shared" si="4"/>
        <v>1.0686754366929807</v>
      </c>
      <c r="F55" s="56"/>
      <c r="G55" s="57"/>
    </row>
    <row r="56" spans="1:7" ht="18" customHeight="1" x14ac:dyDescent="0.2">
      <c r="A56" s="128" t="s">
        <v>17</v>
      </c>
      <c r="B56" s="59" t="s">
        <v>163</v>
      </c>
      <c r="C56" s="205">
        <v>2401099.3945599999</v>
      </c>
      <c r="D56" s="205">
        <v>2463602.4582199999</v>
      </c>
      <c r="E56" s="126">
        <f t="shared" si="4"/>
        <v>1.0260310188747741</v>
      </c>
      <c r="F56" s="56"/>
      <c r="G56" s="57"/>
    </row>
    <row r="57" spans="1:7" ht="18" customHeight="1" x14ac:dyDescent="0.2">
      <c r="A57" s="128" t="s">
        <v>18</v>
      </c>
      <c r="B57" s="59" t="s">
        <v>124</v>
      </c>
      <c r="C57" s="205">
        <v>129929.65148</v>
      </c>
      <c r="D57" s="205">
        <v>177662.59098000001</v>
      </c>
      <c r="E57" s="126">
        <f t="shared" si="4"/>
        <v>1.3673752600448368</v>
      </c>
      <c r="F57" s="56"/>
      <c r="G57" s="57"/>
    </row>
    <row r="58" spans="1:7" ht="18" customHeight="1" x14ac:dyDescent="0.2">
      <c r="A58" s="128" t="s">
        <v>19</v>
      </c>
      <c r="B58" s="59" t="s">
        <v>125</v>
      </c>
      <c r="C58" s="205">
        <v>66256.388030000002</v>
      </c>
      <c r="D58" s="205">
        <v>79997.622340000002</v>
      </c>
      <c r="E58" s="126">
        <f t="shared" si="4"/>
        <v>1.2073948598552966</v>
      </c>
      <c r="F58" s="56"/>
      <c r="G58" s="57"/>
    </row>
    <row r="59" spans="1:7" ht="18" customHeight="1" x14ac:dyDescent="0.2">
      <c r="A59" s="128" t="s">
        <v>20</v>
      </c>
      <c r="B59" s="59" t="s">
        <v>164</v>
      </c>
      <c r="C59" s="205">
        <v>825200.07083999994</v>
      </c>
      <c r="D59" s="205">
        <v>763141.14450000005</v>
      </c>
      <c r="E59" s="126">
        <f t="shared" si="4"/>
        <v>0.92479529688257545</v>
      </c>
      <c r="F59" s="56"/>
      <c r="G59" s="57"/>
    </row>
    <row r="60" spans="1:7" ht="18" customHeight="1" x14ac:dyDescent="0.2">
      <c r="A60" s="128" t="s">
        <v>21</v>
      </c>
      <c r="B60" s="59" t="s">
        <v>126</v>
      </c>
      <c r="C60" s="205">
        <v>433477.81323000003</v>
      </c>
      <c r="D60" s="205">
        <v>392056.21084000001</v>
      </c>
      <c r="E60" s="126">
        <f t="shared" si="4"/>
        <v>0.90444354676113026</v>
      </c>
      <c r="F60" s="56"/>
      <c r="G60" s="57"/>
    </row>
    <row r="61" spans="1:7" ht="18" customHeight="1" x14ac:dyDescent="0.2">
      <c r="A61" s="128" t="s">
        <v>22</v>
      </c>
      <c r="B61" s="59" t="s">
        <v>165</v>
      </c>
      <c r="C61" s="205">
        <v>38326.880899999996</v>
      </c>
      <c r="D61" s="205">
        <v>42938.918080000003</v>
      </c>
      <c r="E61" s="126">
        <f t="shared" si="4"/>
        <v>1.1203342685785842</v>
      </c>
      <c r="F61" s="56"/>
      <c r="G61" s="57"/>
    </row>
    <row r="62" spans="1:7" ht="18" customHeight="1" x14ac:dyDescent="0.2">
      <c r="A62" s="128" t="s">
        <v>23</v>
      </c>
      <c r="B62" s="59" t="s">
        <v>127</v>
      </c>
      <c r="C62" s="205">
        <v>581631.55524000002</v>
      </c>
      <c r="D62" s="205">
        <v>551936.64561999997</v>
      </c>
      <c r="E62" s="126">
        <f t="shared" si="4"/>
        <v>0.94894549762220692</v>
      </c>
      <c r="F62" s="56"/>
      <c r="G62" s="57"/>
    </row>
    <row r="63" spans="1:7" ht="18" customHeight="1" x14ac:dyDescent="0.2">
      <c r="A63" s="128" t="s">
        <v>24</v>
      </c>
      <c r="B63" s="59" t="s">
        <v>128</v>
      </c>
      <c r="C63" s="205">
        <v>19199.497009999999</v>
      </c>
      <c r="D63" s="205">
        <v>37156.4228</v>
      </c>
      <c r="E63" s="126">
        <f t="shared" si="4"/>
        <v>1.9352810534904739</v>
      </c>
      <c r="F63" s="56"/>
      <c r="G63" s="57"/>
    </row>
    <row r="64" spans="1:7" ht="18" customHeight="1" x14ac:dyDescent="0.2">
      <c r="A64" s="128" t="s">
        <v>25</v>
      </c>
      <c r="B64" s="59" t="s">
        <v>129</v>
      </c>
      <c r="C64" s="205">
        <v>337457.43369999999</v>
      </c>
      <c r="D64" s="205">
        <v>454451.84899000003</v>
      </c>
      <c r="E64" s="126">
        <f t="shared" si="4"/>
        <v>1.3466938452273307</v>
      </c>
      <c r="F64" s="56"/>
      <c r="G64" s="57"/>
    </row>
    <row r="65" spans="1:7" ht="18" customHeight="1" x14ac:dyDescent="0.2">
      <c r="A65" s="128" t="s">
        <v>26</v>
      </c>
      <c r="B65" s="59" t="s">
        <v>199</v>
      </c>
      <c r="C65" s="205">
        <v>0</v>
      </c>
      <c r="D65" s="205">
        <v>4.5605700000000002</v>
      </c>
      <c r="E65" s="126" t="str">
        <f t="shared" si="4"/>
        <v>X</v>
      </c>
      <c r="F65" s="56"/>
      <c r="G65" s="57"/>
    </row>
    <row r="66" spans="1:7" ht="18" customHeight="1" x14ac:dyDescent="0.2">
      <c r="A66" s="128" t="s">
        <v>27</v>
      </c>
      <c r="B66" s="59" t="s">
        <v>210</v>
      </c>
      <c r="C66" s="188" t="s">
        <v>41</v>
      </c>
      <c r="D66" s="205">
        <v>0</v>
      </c>
      <c r="E66" s="126" t="str">
        <f t="shared" ref="E66" si="5">+IFERROR(IF(D66/C66&gt;0,D66/C66,"X"),"X")</f>
        <v>X</v>
      </c>
      <c r="F66" s="56"/>
      <c r="G66" s="57"/>
    </row>
    <row r="67" spans="1:7" ht="18" customHeight="1" x14ac:dyDescent="0.2">
      <c r="A67" s="128" t="s">
        <v>28</v>
      </c>
      <c r="B67" s="59" t="s">
        <v>130</v>
      </c>
      <c r="C67" s="205">
        <v>2446.5253499999999</v>
      </c>
      <c r="D67" s="205">
        <v>901.57732999999996</v>
      </c>
      <c r="E67" s="126">
        <f t="shared" si="4"/>
        <v>0.36851338164143693</v>
      </c>
      <c r="F67" s="56"/>
      <c r="G67" s="57"/>
    </row>
    <row r="68" spans="1:7" ht="18" customHeight="1" x14ac:dyDescent="0.2">
      <c r="A68" s="128" t="s">
        <v>31</v>
      </c>
      <c r="B68" s="59" t="s">
        <v>200</v>
      </c>
      <c r="C68" s="205">
        <v>2034.08124</v>
      </c>
      <c r="D68" s="205">
        <v>5854.1214799999998</v>
      </c>
      <c r="E68" s="126">
        <f t="shared" si="4"/>
        <v>2.8780175368020209</v>
      </c>
      <c r="F68" s="56"/>
      <c r="G68" s="57"/>
    </row>
    <row r="69" spans="1:7" ht="18" customHeight="1" x14ac:dyDescent="0.2">
      <c r="A69" s="128" t="s">
        <v>32</v>
      </c>
      <c r="B69" s="59" t="s">
        <v>166</v>
      </c>
      <c r="C69" s="205">
        <v>47935.436800000003</v>
      </c>
      <c r="D69" s="205">
        <v>54554.128089999998</v>
      </c>
      <c r="E69" s="126">
        <f t="shared" si="4"/>
        <v>1.1380751221192584</v>
      </c>
      <c r="F69" s="56"/>
      <c r="G69" s="57"/>
    </row>
    <row r="70" spans="1:7" ht="18" customHeight="1" x14ac:dyDescent="0.2">
      <c r="A70" s="128" t="s">
        <v>33</v>
      </c>
      <c r="B70" s="59" t="s">
        <v>206</v>
      </c>
      <c r="C70" s="205">
        <v>0</v>
      </c>
      <c r="D70" s="205">
        <v>3565.5615600000001</v>
      </c>
      <c r="E70" s="126" t="str">
        <f t="shared" si="4"/>
        <v>X</v>
      </c>
      <c r="F70" s="56"/>
      <c r="G70" s="57"/>
    </row>
    <row r="71" spans="1:7" ht="18" customHeight="1" x14ac:dyDescent="0.2">
      <c r="A71" s="128" t="s">
        <v>34</v>
      </c>
      <c r="B71" s="59" t="s">
        <v>131</v>
      </c>
      <c r="C71" s="205">
        <v>206663.74239</v>
      </c>
      <c r="D71" s="205">
        <v>161936.72578000001</v>
      </c>
      <c r="E71" s="126">
        <f t="shared" si="4"/>
        <v>0.78357588954527602</v>
      </c>
      <c r="F71" s="56"/>
      <c r="G71" s="57"/>
    </row>
    <row r="72" spans="1:7" ht="18" customHeight="1" x14ac:dyDescent="0.2">
      <c r="A72" s="128" t="s">
        <v>35</v>
      </c>
      <c r="B72" s="59" t="s">
        <v>132</v>
      </c>
      <c r="C72" s="205">
        <v>6393045.1689099995</v>
      </c>
      <c r="D72" s="205">
        <v>6942310.4544599997</v>
      </c>
      <c r="E72" s="126">
        <f t="shared" si="4"/>
        <v>1.0859160651986521</v>
      </c>
      <c r="F72" s="56"/>
      <c r="G72" s="57"/>
    </row>
    <row r="73" spans="1:7" ht="18" customHeight="1" x14ac:dyDescent="0.2">
      <c r="A73" s="128" t="s">
        <v>36</v>
      </c>
      <c r="B73" s="59" t="s">
        <v>201</v>
      </c>
      <c r="C73" s="205">
        <v>1043.90023</v>
      </c>
      <c r="D73" s="205">
        <v>33917.066469999998</v>
      </c>
      <c r="E73" s="126">
        <f t="shared" si="4"/>
        <v>32.490716540985915</v>
      </c>
      <c r="F73" s="56"/>
      <c r="G73" s="57"/>
    </row>
    <row r="74" spans="1:7" ht="18" customHeight="1" x14ac:dyDescent="0.2">
      <c r="A74" s="128" t="s">
        <v>37</v>
      </c>
      <c r="B74" s="59" t="s">
        <v>212</v>
      </c>
      <c r="C74" s="205">
        <v>25599.527559999999</v>
      </c>
      <c r="D74" s="205">
        <v>28063.452819999999</v>
      </c>
      <c r="E74" s="126">
        <f t="shared" si="4"/>
        <v>1.0962488567113229</v>
      </c>
      <c r="F74" s="56"/>
      <c r="G74" s="57"/>
    </row>
    <row r="75" spans="1:7" ht="18" customHeight="1" x14ac:dyDescent="0.2">
      <c r="A75" s="128" t="s">
        <v>38</v>
      </c>
      <c r="B75" s="59" t="s">
        <v>133</v>
      </c>
      <c r="C75" s="205">
        <v>25688.838640000002</v>
      </c>
      <c r="D75" s="205">
        <v>25171.014899999998</v>
      </c>
      <c r="E75" s="126">
        <f t="shared" si="4"/>
        <v>0.97984246204132786</v>
      </c>
      <c r="F75" s="56"/>
      <c r="G75" s="57"/>
    </row>
    <row r="76" spans="1:7" ht="18" customHeight="1" x14ac:dyDescent="0.2">
      <c r="A76" s="128" t="s">
        <v>39</v>
      </c>
      <c r="B76" s="59" t="s">
        <v>144</v>
      </c>
      <c r="C76" s="205">
        <v>397754.26789999998</v>
      </c>
      <c r="D76" s="205">
        <v>408491.49897000002</v>
      </c>
      <c r="E76" s="126">
        <f t="shared" si="4"/>
        <v>1.0269946344678809</v>
      </c>
      <c r="F76" s="56"/>
      <c r="G76" s="57"/>
    </row>
    <row r="77" spans="1:7" ht="18" customHeight="1" x14ac:dyDescent="0.2">
      <c r="A77" s="128" t="s">
        <v>40</v>
      </c>
      <c r="B77" s="59" t="s">
        <v>145</v>
      </c>
      <c r="C77" s="205">
        <v>244381.07501999999</v>
      </c>
      <c r="D77" s="205">
        <v>189362.32363</v>
      </c>
      <c r="E77" s="126">
        <f t="shared" si="4"/>
        <v>0.77486492607704061</v>
      </c>
      <c r="F77" s="56"/>
      <c r="G77" s="57"/>
    </row>
    <row r="78" spans="1:7" ht="18" customHeight="1" x14ac:dyDescent="0.2">
      <c r="A78" s="128" t="s">
        <v>202</v>
      </c>
      <c r="B78" s="59" t="s">
        <v>134</v>
      </c>
      <c r="C78" s="205">
        <v>706930.09198999999</v>
      </c>
      <c r="D78" s="205">
        <v>691633.67139000003</v>
      </c>
      <c r="E78" s="126">
        <f t="shared" si="4"/>
        <v>0.97836218775616024</v>
      </c>
      <c r="F78" s="56"/>
      <c r="G78" s="57"/>
    </row>
    <row r="79" spans="1:7" ht="18" customHeight="1" x14ac:dyDescent="0.2">
      <c r="A79" s="128" t="s">
        <v>203</v>
      </c>
      <c r="B79" s="59" t="s">
        <v>135</v>
      </c>
      <c r="C79" s="205">
        <v>2488850.4115800001</v>
      </c>
      <c r="D79" s="205">
        <v>2703235.6163499998</v>
      </c>
      <c r="E79" s="126">
        <f t="shared" si="4"/>
        <v>1.0861382442964507</v>
      </c>
      <c r="F79" s="56"/>
      <c r="G79" s="57"/>
    </row>
    <row r="80" spans="1:7" ht="18" customHeight="1" thickBot="1" x14ac:dyDescent="0.25">
      <c r="A80" s="128" t="s">
        <v>205</v>
      </c>
      <c r="B80" s="59" t="s">
        <v>136</v>
      </c>
      <c r="C80" s="205">
        <v>19676.936430000002</v>
      </c>
      <c r="D80" s="205">
        <v>26366.729650000001</v>
      </c>
      <c r="E80" s="126">
        <f t="shared" si="4"/>
        <v>1.3399814419179885</v>
      </c>
      <c r="F80" s="56"/>
      <c r="G80" s="57"/>
    </row>
    <row r="81" spans="1:12" s="16" customFormat="1" ht="18" customHeight="1" thickBot="1" x14ac:dyDescent="0.25">
      <c r="A81" s="189"/>
      <c r="B81" s="62" t="s">
        <v>2</v>
      </c>
      <c r="C81" s="257">
        <f>SUM(C47:C80)</f>
        <v>18390414.324069999</v>
      </c>
      <c r="D81" s="257">
        <f>SUM(D47:D80)</f>
        <v>19485376.1129</v>
      </c>
      <c r="E81" s="127">
        <f t="shared" ref="E81" si="6">+IF(C81=0,"X",D81/C81)</f>
        <v>1.0595398107696181</v>
      </c>
      <c r="F81" s="75"/>
      <c r="G81" s="75"/>
    </row>
    <row r="82" spans="1:12" ht="18" customHeight="1" x14ac:dyDescent="0.2">
      <c r="C82" s="258"/>
      <c r="D82" s="258"/>
      <c r="E82" s="186"/>
    </row>
    <row r="83" spans="1:12" ht="18" customHeight="1" x14ac:dyDescent="0.2">
      <c r="A83" s="600" t="s">
        <v>303</v>
      </c>
      <c r="B83" s="600"/>
      <c r="C83" s="600"/>
      <c r="D83" s="600"/>
      <c r="E83" s="600"/>
      <c r="F83" s="600"/>
      <c r="G83" s="259"/>
    </row>
    <row r="84" spans="1:12" ht="18" customHeight="1" thickBot="1" x14ac:dyDescent="0.25">
      <c r="A84" s="59"/>
    </row>
    <row r="85" spans="1:12" ht="18" customHeight="1" x14ac:dyDescent="0.2">
      <c r="A85" s="80"/>
      <c r="B85" s="80"/>
      <c r="C85" s="594" t="s">
        <v>92</v>
      </c>
      <c r="D85" s="595"/>
      <c r="E85" s="598" t="s">
        <v>6</v>
      </c>
      <c r="F85" s="603" t="s">
        <v>137</v>
      </c>
      <c r="G85" s="604"/>
    </row>
    <row r="86" spans="1:12" ht="36" customHeight="1" thickBot="1" x14ac:dyDescent="0.25">
      <c r="A86" s="260" t="s">
        <v>3</v>
      </c>
      <c r="B86" s="84" t="s">
        <v>30</v>
      </c>
      <c r="C86" s="596"/>
      <c r="D86" s="597"/>
      <c r="E86" s="599"/>
      <c r="F86" s="605"/>
      <c r="G86" s="606"/>
    </row>
    <row r="87" spans="1:12" ht="18" customHeight="1" thickBot="1" x14ac:dyDescent="0.25">
      <c r="A87" s="12"/>
      <c r="B87" s="12"/>
      <c r="C87" s="216" t="str">
        <f>+C5</f>
        <v>2016</v>
      </c>
      <c r="D87" s="125" t="str">
        <f>+D5</f>
        <v>2017</v>
      </c>
      <c r="E87" s="125" t="str">
        <f>+E5</f>
        <v>17/16</v>
      </c>
      <c r="F87" s="125" t="str">
        <f>+C87</f>
        <v>2016</v>
      </c>
      <c r="G87" s="125" t="str">
        <f>+D87</f>
        <v>2017</v>
      </c>
    </row>
    <row r="88" spans="1:12" ht="18" customHeight="1" x14ac:dyDescent="0.2">
      <c r="A88" s="11"/>
      <c r="B88" s="217"/>
      <c r="C88" s="218"/>
      <c r="D88" s="219"/>
      <c r="E88" s="249"/>
      <c r="F88" s="261"/>
      <c r="G88" s="261"/>
    </row>
    <row r="89" spans="1:12" x14ac:dyDescent="0.2">
      <c r="A89" s="128" t="s">
        <v>7</v>
      </c>
      <c r="B89" s="220" t="s">
        <v>168</v>
      </c>
      <c r="C89" s="205">
        <v>6230433.9267299995</v>
      </c>
      <c r="D89" s="205">
        <v>5804592.7085299995</v>
      </c>
      <c r="E89" s="126">
        <f t="shared" ref="E89:E94" si="7">+IF(C89=0,"X",D89/C89)</f>
        <v>0.93165143500309944</v>
      </c>
      <c r="F89" s="249">
        <f>+C89/$C$97</f>
        <v>0.34074371020679689</v>
      </c>
      <c r="G89" s="249">
        <f>+D89/$D$97</f>
        <v>0.28517219295777541</v>
      </c>
      <c r="H89" s="2"/>
      <c r="I89" s="2"/>
      <c r="J89" s="3"/>
      <c r="K89" s="2"/>
      <c r="L89" s="3"/>
    </row>
    <row r="90" spans="1:12" ht="28.5" x14ac:dyDescent="0.2">
      <c r="A90" s="128" t="s">
        <v>8</v>
      </c>
      <c r="B90" s="220" t="s">
        <v>169</v>
      </c>
      <c r="C90" s="205">
        <v>121297.18072</v>
      </c>
      <c r="D90" s="205">
        <v>117260.49427</v>
      </c>
      <c r="E90" s="126">
        <f t="shared" si="7"/>
        <v>0.96672069024161233</v>
      </c>
      <c r="F90" s="249">
        <f t="shared" ref="F90:F94" si="8">+C90/$C$97</f>
        <v>6.6337677089931962E-3</v>
      </c>
      <c r="G90" s="249">
        <f t="shared" ref="G90:G94" si="9">+D90/$D$97</f>
        <v>5.7608576479704502E-3</v>
      </c>
      <c r="H90" s="2"/>
      <c r="I90" s="2"/>
      <c r="J90" s="3"/>
      <c r="K90" s="2"/>
      <c r="L90" s="3"/>
    </row>
    <row r="91" spans="1:12" ht="28.5" x14ac:dyDescent="0.2">
      <c r="A91" s="128" t="s">
        <v>9</v>
      </c>
      <c r="B91" s="220" t="s">
        <v>105</v>
      </c>
      <c r="C91" s="205">
        <v>9599797.1480400003</v>
      </c>
      <c r="D91" s="205">
        <v>11943233.610059999</v>
      </c>
      <c r="E91" s="126">
        <f t="shared" si="7"/>
        <v>1.2441131230047355</v>
      </c>
      <c r="F91" s="249">
        <f t="shared" si="8"/>
        <v>0.52501487631898791</v>
      </c>
      <c r="G91" s="249">
        <f t="shared" si="9"/>
        <v>0.5867557450814409</v>
      </c>
      <c r="H91" s="2"/>
      <c r="I91" s="2"/>
      <c r="J91" s="3"/>
      <c r="K91" s="2"/>
      <c r="L91" s="3"/>
    </row>
    <row r="92" spans="1:12" x14ac:dyDescent="0.2">
      <c r="A92" s="128" t="s">
        <v>11</v>
      </c>
      <c r="B92" s="220" t="s">
        <v>170</v>
      </c>
      <c r="C92" s="205">
        <v>83272.60398</v>
      </c>
      <c r="D92" s="205">
        <v>79002.790309999997</v>
      </c>
      <c r="E92" s="126">
        <f t="shared" si="7"/>
        <v>0.94872486909349552</v>
      </c>
      <c r="F92" s="249">
        <f t="shared" si="8"/>
        <v>4.5541958027983942E-3</v>
      </c>
      <c r="G92" s="249">
        <f t="shared" si="9"/>
        <v>3.881305733885248E-3</v>
      </c>
      <c r="H92" s="2"/>
      <c r="I92" s="2"/>
      <c r="J92" s="3"/>
      <c r="K92" s="2"/>
      <c r="L92" s="3"/>
    </row>
    <row r="93" spans="1:12" ht="42.75" x14ac:dyDescent="0.2">
      <c r="A93" s="128" t="s">
        <v>12</v>
      </c>
      <c r="B93" s="220" t="s">
        <v>171</v>
      </c>
      <c r="C93" s="205">
        <v>2240802.2630100003</v>
      </c>
      <c r="D93" s="205">
        <v>2401738.6812</v>
      </c>
      <c r="E93" s="126">
        <f t="shared" si="7"/>
        <v>1.0718208923860237</v>
      </c>
      <c r="F93" s="249">
        <f t="shared" si="8"/>
        <v>0.12254993567334925</v>
      </c>
      <c r="G93" s="249">
        <f t="shared" si="9"/>
        <v>0.11799434017529392</v>
      </c>
      <c r="H93" s="2"/>
      <c r="I93" s="2"/>
      <c r="J93" s="3"/>
      <c r="K93" s="2"/>
      <c r="L93" s="3"/>
    </row>
    <row r="94" spans="1:12" x14ac:dyDescent="0.2">
      <c r="A94" s="128" t="s">
        <v>13</v>
      </c>
      <c r="B94" s="221" t="s">
        <v>56</v>
      </c>
      <c r="C94" s="205">
        <v>9206.6630000000005</v>
      </c>
      <c r="D94" s="205">
        <v>8865.6579999999994</v>
      </c>
      <c r="E94" s="126">
        <f t="shared" si="7"/>
        <v>0.96296106417710725</v>
      </c>
      <c r="F94" s="249">
        <f t="shared" si="8"/>
        <v>5.0351428907458636E-4</v>
      </c>
      <c r="G94" s="249">
        <f t="shared" si="9"/>
        <v>4.3555840363413133E-4</v>
      </c>
      <c r="H94" s="2"/>
      <c r="I94" s="2"/>
      <c r="J94" s="3"/>
      <c r="K94" s="2"/>
      <c r="L94" s="3"/>
    </row>
    <row r="95" spans="1:12" ht="18" customHeight="1" thickBot="1" x14ac:dyDescent="0.25">
      <c r="A95" s="128"/>
      <c r="B95" s="222"/>
      <c r="C95" s="64"/>
      <c r="D95" s="262"/>
      <c r="E95" s="175"/>
      <c r="F95" s="261"/>
      <c r="G95" s="261"/>
      <c r="J95" s="3"/>
      <c r="L95" s="3"/>
    </row>
    <row r="96" spans="1:12" ht="18" customHeight="1" x14ac:dyDescent="0.2">
      <c r="A96" s="11"/>
      <c r="B96" s="223"/>
      <c r="C96" s="205"/>
      <c r="D96" s="263"/>
      <c r="E96" s="203"/>
      <c r="F96" s="264"/>
      <c r="G96" s="264"/>
      <c r="J96" s="3"/>
      <c r="L96" s="3"/>
    </row>
    <row r="97" spans="1:12" ht="18" customHeight="1" x14ac:dyDescent="0.2">
      <c r="A97" s="224"/>
      <c r="B97" s="225" t="s">
        <v>2</v>
      </c>
      <c r="C97" s="226">
        <f>+SUM(C89:C94)</f>
        <v>18284809.785479996</v>
      </c>
      <c r="D97" s="226">
        <f t="shared" ref="D97" si="10">+SUM(D89:D94)</f>
        <v>20354693.942369998</v>
      </c>
      <c r="E97" s="227">
        <f t="shared" ref="E97" si="11">+IF(C97=0,"X",D97/C97)</f>
        <v>1.1132023893698746</v>
      </c>
      <c r="F97" s="261">
        <f>SUM(F89:F94)</f>
        <v>1.0000000000000002</v>
      </c>
      <c r="G97" s="261">
        <f>SUM(G89:G94)</f>
        <v>1.0000000000000002</v>
      </c>
      <c r="H97" s="2"/>
      <c r="I97" s="2"/>
      <c r="J97" s="3"/>
      <c r="K97" s="2"/>
      <c r="L97" s="3"/>
    </row>
    <row r="98" spans="1:12" ht="18" customHeight="1" thickBot="1" x14ac:dyDescent="0.25">
      <c r="A98" s="12"/>
      <c r="B98" s="228"/>
      <c r="C98" s="64"/>
      <c r="D98" s="229"/>
      <c r="E98" s="265"/>
      <c r="F98" s="266"/>
      <c r="G98" s="267"/>
    </row>
    <row r="99" spans="1:12" ht="18" customHeight="1" x14ac:dyDescent="0.2">
      <c r="C99" s="268"/>
      <c r="D99" s="268"/>
      <c r="E99" s="186"/>
    </row>
    <row r="100" spans="1:12" ht="18" customHeight="1" x14ac:dyDescent="0.2">
      <c r="A100" s="600" t="s">
        <v>95</v>
      </c>
      <c r="B100" s="600"/>
      <c r="C100" s="600"/>
      <c r="D100" s="600"/>
      <c r="E100" s="600"/>
      <c r="F100" s="600"/>
      <c r="G100" s="600"/>
    </row>
    <row r="101" spans="1:12" ht="18" customHeight="1" thickBot="1" x14ac:dyDescent="0.25">
      <c r="A101" s="59"/>
      <c r="C101" s="74"/>
      <c r="D101" s="74"/>
      <c r="F101" s="74"/>
      <c r="G101" s="74"/>
    </row>
    <row r="102" spans="1:12" ht="18" customHeight="1" x14ac:dyDescent="0.2">
      <c r="A102" s="80"/>
      <c r="B102" s="80"/>
      <c r="C102" s="594" t="s">
        <v>92</v>
      </c>
      <c r="D102" s="595"/>
      <c r="E102" s="598" t="s">
        <v>6</v>
      </c>
      <c r="F102" s="603" t="s">
        <v>137</v>
      </c>
      <c r="G102" s="604"/>
    </row>
    <row r="103" spans="1:12" ht="39" customHeight="1" thickBot="1" x14ac:dyDescent="0.25">
      <c r="A103" s="260" t="s">
        <v>3</v>
      </c>
      <c r="B103" s="84" t="s">
        <v>30</v>
      </c>
      <c r="C103" s="596"/>
      <c r="D103" s="597"/>
      <c r="E103" s="599"/>
      <c r="F103" s="605"/>
      <c r="G103" s="606"/>
    </row>
    <row r="104" spans="1:12" ht="18" customHeight="1" thickBot="1" x14ac:dyDescent="0.25">
      <c r="A104" s="12"/>
      <c r="B104" s="12"/>
      <c r="C104" s="216" t="str">
        <f>+C5</f>
        <v>2016</v>
      </c>
      <c r="D104" s="216" t="str">
        <f>+D5</f>
        <v>2017</v>
      </c>
      <c r="E104" s="216" t="str">
        <f>+E5</f>
        <v>17/16</v>
      </c>
      <c r="F104" s="125" t="str">
        <f>+C104</f>
        <v>2016</v>
      </c>
      <c r="G104" s="125" t="str">
        <f>+D104</f>
        <v>2017</v>
      </c>
    </row>
    <row r="105" spans="1:12" ht="18" customHeight="1" x14ac:dyDescent="0.2">
      <c r="A105" s="218"/>
      <c r="B105" s="231"/>
      <c r="C105" s="232"/>
      <c r="D105" s="232"/>
      <c r="E105" s="248"/>
      <c r="F105" s="248"/>
      <c r="G105" s="248"/>
    </row>
    <row r="106" spans="1:12" ht="28.5" x14ac:dyDescent="0.2">
      <c r="A106" s="128" t="s">
        <v>7</v>
      </c>
      <c r="B106" s="233" t="s">
        <v>172</v>
      </c>
      <c r="C106" s="205">
        <v>292702.83718000003</v>
      </c>
      <c r="D106" s="205">
        <v>317544.94579999999</v>
      </c>
      <c r="E106" s="126">
        <f t="shared" ref="E106:E124" si="12">+IF(C106=0,"X",D106/C106)</f>
        <v>1.084871430900149</v>
      </c>
      <c r="F106" s="249">
        <f>+C106/$C$127</f>
        <v>1.5916054528286636E-2</v>
      </c>
      <c r="G106" s="249">
        <f>+D106/$D$127</f>
        <v>1.6296577698329671E-2</v>
      </c>
      <c r="H106" s="2"/>
      <c r="I106" s="2"/>
      <c r="J106" s="3"/>
      <c r="K106" s="2"/>
      <c r="L106" s="3"/>
    </row>
    <row r="107" spans="1:12" x14ac:dyDescent="0.2">
      <c r="A107" s="128" t="s">
        <v>8</v>
      </c>
      <c r="B107" s="233" t="s">
        <v>173</v>
      </c>
      <c r="C107" s="205">
        <v>178513.94993999999</v>
      </c>
      <c r="D107" s="205">
        <v>225324.02305000002</v>
      </c>
      <c r="E107" s="126">
        <f t="shared" si="12"/>
        <v>1.2622208131394397</v>
      </c>
      <c r="F107" s="249">
        <f t="shared" ref="F107:F124" si="13">+C107/$C$127</f>
        <v>9.7069020193939152E-3</v>
      </c>
      <c r="G107" s="249">
        <f t="shared" ref="G107:G124" si="14">+D107/$D$127</f>
        <v>1.1563750258041586E-2</v>
      </c>
      <c r="H107" s="2"/>
      <c r="I107" s="2"/>
      <c r="J107" s="3"/>
      <c r="K107" s="2"/>
      <c r="L107" s="3"/>
    </row>
    <row r="108" spans="1:12" ht="28.5" x14ac:dyDescent="0.2">
      <c r="A108" s="128" t="s">
        <v>9</v>
      </c>
      <c r="B108" s="233" t="s">
        <v>174</v>
      </c>
      <c r="C108" s="205">
        <v>4199925.09399</v>
      </c>
      <c r="D108" s="205">
        <v>4507464.8410100006</v>
      </c>
      <c r="E108" s="126">
        <f t="shared" si="12"/>
        <v>1.0732250552420763</v>
      </c>
      <c r="F108" s="249">
        <f t="shared" si="13"/>
        <v>0.22837577337713524</v>
      </c>
      <c r="G108" s="249">
        <f t="shared" si="14"/>
        <v>0.23132552407328752</v>
      </c>
      <c r="H108" s="2"/>
      <c r="I108" s="2"/>
      <c r="J108" s="3"/>
      <c r="K108" s="2"/>
      <c r="L108" s="3"/>
    </row>
    <row r="109" spans="1:12" x14ac:dyDescent="0.2">
      <c r="A109" s="128" t="s">
        <v>11</v>
      </c>
      <c r="B109" s="233" t="s">
        <v>175</v>
      </c>
      <c r="C109" s="205">
        <v>27248.96285</v>
      </c>
      <c r="D109" s="205">
        <v>26849.224429999998</v>
      </c>
      <c r="E109" s="126">
        <f t="shared" si="12"/>
        <v>0.98533014184060952</v>
      </c>
      <c r="F109" s="249">
        <f t="shared" si="13"/>
        <v>1.4816937981819145E-3</v>
      </c>
      <c r="G109" s="249">
        <f t="shared" si="14"/>
        <v>1.377916662981528E-3</v>
      </c>
      <c r="H109" s="2"/>
      <c r="I109" s="2"/>
      <c r="J109" s="3"/>
      <c r="K109" s="2"/>
      <c r="L109" s="3"/>
    </row>
    <row r="110" spans="1:12" x14ac:dyDescent="0.2">
      <c r="A110" s="128" t="s">
        <v>12</v>
      </c>
      <c r="B110" s="233" t="s">
        <v>176</v>
      </c>
      <c r="C110" s="205">
        <v>9155.0682799999995</v>
      </c>
      <c r="D110" s="205">
        <v>14431.37493</v>
      </c>
      <c r="E110" s="126">
        <f t="shared" si="12"/>
        <v>1.5763263023965126</v>
      </c>
      <c r="F110" s="249">
        <f t="shared" si="13"/>
        <v>4.9781740197161182E-4</v>
      </c>
      <c r="G110" s="249">
        <f t="shared" si="14"/>
        <v>7.4062593642601113E-4</v>
      </c>
      <c r="H110" s="2"/>
      <c r="I110" s="2"/>
      <c r="J110" s="3"/>
      <c r="K110" s="2"/>
      <c r="L110" s="3"/>
    </row>
    <row r="111" spans="1:12" ht="28.5" x14ac:dyDescent="0.2">
      <c r="A111" s="128" t="s">
        <v>13</v>
      </c>
      <c r="B111" s="233" t="s">
        <v>177</v>
      </c>
      <c r="C111" s="205">
        <v>111356.91581000001</v>
      </c>
      <c r="D111" s="205">
        <v>41846.468489999999</v>
      </c>
      <c r="E111" s="126">
        <f t="shared" si="12"/>
        <v>0.37578688477148114</v>
      </c>
      <c r="F111" s="249">
        <f t="shared" si="13"/>
        <v>6.0551607945086468E-3</v>
      </c>
      <c r="G111" s="249">
        <f t="shared" si="14"/>
        <v>2.147583308025649E-3</v>
      </c>
      <c r="H111" s="2"/>
      <c r="I111" s="2"/>
      <c r="J111" s="3"/>
      <c r="K111" s="2"/>
      <c r="L111" s="3"/>
    </row>
    <row r="112" spans="1:12" x14ac:dyDescent="0.2">
      <c r="A112" s="128" t="s">
        <v>14</v>
      </c>
      <c r="B112" s="233" t="s">
        <v>178</v>
      </c>
      <c r="C112" s="205">
        <v>45777.982600000003</v>
      </c>
      <c r="D112" s="205">
        <v>49277.58193</v>
      </c>
      <c r="E112" s="126">
        <f t="shared" si="12"/>
        <v>1.0764472161339849</v>
      </c>
      <c r="F112" s="249">
        <f t="shared" si="13"/>
        <v>2.4892306281558015E-3</v>
      </c>
      <c r="G112" s="249">
        <f t="shared" si="14"/>
        <v>2.5289520533381179E-3</v>
      </c>
      <c r="H112" s="2"/>
      <c r="I112" s="2"/>
      <c r="J112" s="3"/>
      <c r="K112" s="2"/>
      <c r="L112" s="3"/>
    </row>
    <row r="113" spans="1:12" ht="28.5" x14ac:dyDescent="0.2">
      <c r="A113" s="128" t="s">
        <v>15</v>
      </c>
      <c r="B113" s="233" t="s">
        <v>179</v>
      </c>
      <c r="C113" s="205">
        <v>1307758.88484</v>
      </c>
      <c r="D113" s="205">
        <v>1687593.4795599999</v>
      </c>
      <c r="E113" s="126">
        <f t="shared" si="12"/>
        <v>1.2904469616862679</v>
      </c>
      <c r="F113" s="249">
        <f t="shared" si="13"/>
        <v>7.1110898416624491E-2</v>
      </c>
      <c r="G113" s="249">
        <f t="shared" si="14"/>
        <v>8.6608206575473912E-2</v>
      </c>
      <c r="H113" s="2"/>
      <c r="I113" s="2"/>
      <c r="J113" s="3"/>
      <c r="K113" s="2"/>
      <c r="L113" s="3"/>
    </row>
    <row r="114" spans="1:12" ht="28.5" x14ac:dyDescent="0.2">
      <c r="A114" s="128" t="s">
        <v>16</v>
      </c>
      <c r="B114" s="233" t="s">
        <v>180</v>
      </c>
      <c r="C114" s="205">
        <v>1531900.52871</v>
      </c>
      <c r="D114" s="205">
        <v>1081041.6809100001</v>
      </c>
      <c r="E114" s="126">
        <f t="shared" si="12"/>
        <v>0.70568660343784584</v>
      </c>
      <c r="F114" s="249">
        <f t="shared" si="13"/>
        <v>8.3298858944321361E-2</v>
      </c>
      <c r="G114" s="249">
        <f t="shared" si="14"/>
        <v>5.5479641484133903E-2</v>
      </c>
      <c r="H114" s="2"/>
      <c r="I114" s="2"/>
      <c r="J114" s="3"/>
      <c r="K114" s="2"/>
      <c r="L114" s="3"/>
    </row>
    <row r="115" spans="1:12" ht="42.75" x14ac:dyDescent="0.2">
      <c r="A115" s="128" t="s">
        <v>17</v>
      </c>
      <c r="B115" s="233" t="s">
        <v>181</v>
      </c>
      <c r="C115" s="205">
        <v>7979811.8136299998</v>
      </c>
      <c r="D115" s="205">
        <v>8553354.3190100007</v>
      </c>
      <c r="E115" s="126">
        <f t="shared" si="12"/>
        <v>1.0718741893637587</v>
      </c>
      <c r="F115" s="249">
        <f t="shared" si="13"/>
        <v>0.43391147545692171</v>
      </c>
      <c r="G115" s="249">
        <f t="shared" si="14"/>
        <v>0.43896275183949146</v>
      </c>
      <c r="H115" s="2"/>
      <c r="I115" s="2"/>
      <c r="J115" s="3"/>
      <c r="K115" s="2"/>
      <c r="L115" s="3"/>
    </row>
    <row r="116" spans="1:12" ht="42.75" x14ac:dyDescent="0.2">
      <c r="A116" s="128" t="s">
        <v>18</v>
      </c>
      <c r="B116" s="233" t="s">
        <v>182</v>
      </c>
      <c r="C116" s="205">
        <v>7957.4070300000003</v>
      </c>
      <c r="D116" s="205">
        <v>5622.1188200000006</v>
      </c>
      <c r="E116" s="126">
        <f t="shared" si="12"/>
        <v>0.70652648517339955</v>
      </c>
      <c r="F116" s="249">
        <f t="shared" si="13"/>
        <v>4.3269318949363861E-4</v>
      </c>
      <c r="G116" s="249">
        <f t="shared" si="14"/>
        <v>2.8853016680378086E-4</v>
      </c>
      <c r="H116" s="2"/>
      <c r="I116" s="2"/>
      <c r="J116" s="3"/>
      <c r="K116" s="2"/>
      <c r="L116" s="3"/>
    </row>
    <row r="117" spans="1:12" ht="28.5" x14ac:dyDescent="0.2">
      <c r="A117" s="128" t="s">
        <v>19</v>
      </c>
      <c r="B117" s="233" t="s">
        <v>183</v>
      </c>
      <c r="C117" s="205">
        <v>8178.5202599999993</v>
      </c>
      <c r="D117" s="205">
        <v>3643.6088500000001</v>
      </c>
      <c r="E117" s="126">
        <f t="shared" si="12"/>
        <v>0.44550954624645028</v>
      </c>
      <c r="F117" s="249">
        <f t="shared" si="13"/>
        <v>4.4471647652259683E-4</v>
      </c>
      <c r="G117" s="249">
        <f t="shared" si="14"/>
        <v>1.8699196920534525E-4</v>
      </c>
      <c r="H117" s="2"/>
      <c r="I117" s="2"/>
      <c r="J117" s="3"/>
      <c r="K117" s="2"/>
      <c r="L117" s="3"/>
    </row>
    <row r="118" spans="1:12" ht="28.5" x14ac:dyDescent="0.2">
      <c r="A118" s="128" t="s">
        <v>20</v>
      </c>
      <c r="B118" s="233" t="s">
        <v>184</v>
      </c>
      <c r="C118" s="205">
        <v>873981.20844000007</v>
      </c>
      <c r="D118" s="205">
        <v>937138.20494000008</v>
      </c>
      <c r="E118" s="126">
        <f t="shared" si="12"/>
        <v>1.072263563438316</v>
      </c>
      <c r="F118" s="249">
        <f t="shared" si="13"/>
        <v>4.7523736716206182E-2</v>
      </c>
      <c r="G118" s="249">
        <f t="shared" si="14"/>
        <v>4.8094437568207415E-2</v>
      </c>
      <c r="H118" s="2"/>
      <c r="I118" s="2"/>
      <c r="J118" s="3"/>
      <c r="K118" s="2"/>
      <c r="L118" s="3"/>
    </row>
    <row r="119" spans="1:12" x14ac:dyDescent="0.2">
      <c r="A119" s="128" t="s">
        <v>21</v>
      </c>
      <c r="B119" s="233" t="s">
        <v>185</v>
      </c>
      <c r="C119" s="205">
        <v>187887.63235</v>
      </c>
      <c r="D119" s="205">
        <v>239670.14796999999</v>
      </c>
      <c r="E119" s="126">
        <f t="shared" si="12"/>
        <v>1.2756036412420095</v>
      </c>
      <c r="F119" s="249">
        <f t="shared" si="13"/>
        <v>1.0216606816948215E-2</v>
      </c>
      <c r="G119" s="249">
        <f t="shared" si="14"/>
        <v>1.2300001118025273E-2</v>
      </c>
      <c r="H119" s="2"/>
      <c r="I119" s="2"/>
      <c r="J119" s="3"/>
      <c r="K119" s="2"/>
      <c r="L119" s="3"/>
    </row>
    <row r="120" spans="1:12" x14ac:dyDescent="0.2">
      <c r="A120" s="128" t="s">
        <v>22</v>
      </c>
      <c r="B120" s="233" t="s">
        <v>186</v>
      </c>
      <c r="C120" s="205">
        <v>85806.120049999998</v>
      </c>
      <c r="D120" s="205">
        <v>132217.59192000001</v>
      </c>
      <c r="E120" s="126">
        <f t="shared" si="12"/>
        <v>1.5408876644574492</v>
      </c>
      <c r="F120" s="249">
        <f t="shared" si="13"/>
        <v>4.6658067914000564E-3</v>
      </c>
      <c r="G120" s="249">
        <f t="shared" si="14"/>
        <v>6.7854780506171912E-3</v>
      </c>
      <c r="H120" s="2"/>
      <c r="I120" s="2"/>
      <c r="J120" s="3"/>
      <c r="K120" s="2"/>
      <c r="L120" s="3"/>
    </row>
    <row r="121" spans="1:12" x14ac:dyDescent="0.2">
      <c r="A121" s="128" t="s">
        <v>23</v>
      </c>
      <c r="B121" s="233" t="s">
        <v>187</v>
      </c>
      <c r="C121" s="205">
        <v>231577.74249</v>
      </c>
      <c r="D121" s="205">
        <v>265761.53391999996</v>
      </c>
      <c r="E121" s="126">
        <f t="shared" si="12"/>
        <v>1.1476125946407656</v>
      </c>
      <c r="F121" s="249">
        <f t="shared" si="13"/>
        <v>1.2592306970846836E-2</v>
      </c>
      <c r="G121" s="249">
        <f t="shared" si="14"/>
        <v>1.363902510192167E-2</v>
      </c>
      <c r="H121" s="2"/>
      <c r="I121" s="2"/>
      <c r="J121" s="3"/>
      <c r="K121" s="2"/>
      <c r="L121" s="3"/>
    </row>
    <row r="122" spans="1:12" x14ac:dyDescent="0.2">
      <c r="A122" s="128" t="s">
        <v>24</v>
      </c>
      <c r="B122" s="233" t="s">
        <v>188</v>
      </c>
      <c r="C122" s="205">
        <v>12260.37147</v>
      </c>
      <c r="D122" s="205">
        <v>16700.82648</v>
      </c>
      <c r="E122" s="126">
        <f t="shared" si="12"/>
        <v>1.3621794837836181</v>
      </c>
      <c r="F122" s="249">
        <f t="shared" si="13"/>
        <v>6.6667184620956995E-4</v>
      </c>
      <c r="G122" s="249">
        <f t="shared" si="14"/>
        <v>8.5709541265714478E-4</v>
      </c>
      <c r="H122" s="2"/>
      <c r="I122" s="2"/>
      <c r="J122" s="3"/>
      <c r="K122" s="2"/>
      <c r="L122" s="3"/>
    </row>
    <row r="123" spans="1:12" ht="42.75" x14ac:dyDescent="0.2">
      <c r="A123" s="128" t="s">
        <v>25</v>
      </c>
      <c r="B123" s="233" t="s">
        <v>190</v>
      </c>
      <c r="C123" s="205">
        <v>392215.59547</v>
      </c>
      <c r="D123" s="205">
        <v>477211.56268000003</v>
      </c>
      <c r="E123" s="126">
        <f t="shared" si="12"/>
        <v>1.21670726047532</v>
      </c>
      <c r="F123" s="249">
        <f t="shared" si="13"/>
        <v>2.1327175590395934E-2</v>
      </c>
      <c r="G123" s="249">
        <f t="shared" si="14"/>
        <v>2.4490754498275317E-2</v>
      </c>
      <c r="H123" s="2"/>
      <c r="I123" s="2"/>
      <c r="J123" s="3"/>
      <c r="K123" s="2"/>
      <c r="L123" s="3"/>
    </row>
    <row r="124" spans="1:12" x14ac:dyDescent="0.2">
      <c r="A124" s="128" t="s">
        <v>26</v>
      </c>
      <c r="B124" s="233" t="s">
        <v>43</v>
      </c>
      <c r="C124" s="205">
        <v>906397.68870000006</v>
      </c>
      <c r="D124" s="205">
        <v>902682.57788999996</v>
      </c>
      <c r="E124" s="126">
        <f t="shared" si="12"/>
        <v>0.99590123534479824</v>
      </c>
      <c r="F124" s="249">
        <f t="shared" si="13"/>
        <v>4.9286420236475594E-2</v>
      </c>
      <c r="G124" s="249">
        <f t="shared" si="14"/>
        <v>4.6326156224757373E-2</v>
      </c>
      <c r="H124" s="2"/>
      <c r="I124" s="2"/>
      <c r="J124" s="3"/>
      <c r="K124" s="2"/>
      <c r="L124" s="3"/>
    </row>
    <row r="125" spans="1:12" ht="18" customHeight="1" thickBot="1" x14ac:dyDescent="0.25">
      <c r="A125" s="12"/>
      <c r="B125" s="47"/>
      <c r="C125" s="205"/>
      <c r="D125" s="205"/>
      <c r="E125" s="175"/>
      <c r="F125" s="249"/>
      <c r="G125" s="249"/>
      <c r="J125" s="3"/>
      <c r="L125" s="3"/>
    </row>
    <row r="126" spans="1:12" ht="18" customHeight="1" x14ac:dyDescent="0.2">
      <c r="A126" s="234"/>
      <c r="B126" s="218"/>
      <c r="C126" s="55"/>
      <c r="D126" s="55"/>
      <c r="E126" s="203"/>
      <c r="F126" s="248"/>
      <c r="G126" s="248"/>
      <c r="J126" s="3"/>
      <c r="L126" s="3"/>
    </row>
    <row r="127" spans="1:12" ht="18" customHeight="1" x14ac:dyDescent="0.2">
      <c r="A127" s="224"/>
      <c r="B127" s="269" t="s">
        <v>2</v>
      </c>
      <c r="C127" s="226">
        <f>SUM(C106:C126)</f>
        <v>18390414.32409</v>
      </c>
      <c r="D127" s="226">
        <f>SUM(D106:D126)</f>
        <v>19485376.112590004</v>
      </c>
      <c r="E127" s="227">
        <f t="shared" ref="E127" si="15">+IF(C127=0,"X",D127/C127)</f>
        <v>1.0595398107516094</v>
      </c>
      <c r="F127" s="261">
        <f>SUM(F106:F124)</f>
        <v>1</v>
      </c>
      <c r="G127" s="261">
        <f>SUM(G106:G124)</f>
        <v>1</v>
      </c>
      <c r="H127" s="2"/>
      <c r="I127" s="2"/>
      <c r="J127" s="3"/>
      <c r="K127" s="2"/>
      <c r="L127" s="3"/>
    </row>
    <row r="128" spans="1:12" ht="18" customHeight="1" thickBot="1" x14ac:dyDescent="0.25">
      <c r="A128" s="238"/>
      <c r="B128" s="238"/>
      <c r="C128" s="64"/>
      <c r="D128" s="64"/>
      <c r="E128" s="265"/>
      <c r="F128" s="265"/>
      <c r="G128" s="265"/>
    </row>
    <row r="129" spans="1:7" ht="18" customHeight="1" x14ac:dyDescent="0.2">
      <c r="C129" s="252"/>
      <c r="D129" s="252"/>
      <c r="E129" s="57"/>
      <c r="F129" s="74"/>
      <c r="G129" s="74"/>
    </row>
    <row r="130" spans="1:7" ht="18" customHeight="1" x14ac:dyDescent="0.2">
      <c r="A130" s="593" t="s">
        <v>299</v>
      </c>
      <c r="B130" s="593"/>
      <c r="C130" s="593"/>
      <c r="D130" s="593"/>
      <c r="E130" s="593"/>
    </row>
    <row r="131" spans="1:7" ht="18" customHeight="1" thickBot="1" x14ac:dyDescent="0.25">
      <c r="A131" s="164"/>
      <c r="B131" s="164"/>
      <c r="C131" s="164"/>
      <c r="D131" s="164"/>
      <c r="E131" s="164"/>
    </row>
    <row r="132" spans="1:7" ht="31.5" customHeight="1" thickBot="1" x14ac:dyDescent="0.25">
      <c r="A132" s="80" t="s">
        <v>3</v>
      </c>
      <c r="B132" s="169" t="s">
        <v>4</v>
      </c>
      <c r="C132" s="601" t="s">
        <v>97</v>
      </c>
      <c r="D132" s="602"/>
      <c r="E132" s="167" t="s">
        <v>6</v>
      </c>
    </row>
    <row r="133" spans="1:7" ht="18.75" customHeight="1" thickBot="1" x14ac:dyDescent="0.25">
      <c r="A133" s="89"/>
      <c r="B133" s="183"/>
      <c r="C133" s="216" t="str">
        <f>+C5</f>
        <v>2016</v>
      </c>
      <c r="D133" s="216" t="str">
        <f>+D5</f>
        <v>2017</v>
      </c>
      <c r="E133" s="216" t="str">
        <f>+E5</f>
        <v>17/16</v>
      </c>
    </row>
    <row r="134" spans="1:7" ht="18" customHeight="1" x14ac:dyDescent="0.2">
      <c r="A134" s="80" t="s">
        <v>7</v>
      </c>
      <c r="B134" s="173" t="s">
        <v>0</v>
      </c>
      <c r="C134" s="55">
        <f>+C169</f>
        <v>18161356.915899996</v>
      </c>
      <c r="D134" s="55">
        <f>+D169</f>
        <v>20215263.897289999</v>
      </c>
      <c r="E134" s="203">
        <f>+D134/C134</f>
        <v>1.1130921544519528</v>
      </c>
      <c r="F134" s="56"/>
      <c r="G134" s="57"/>
    </row>
    <row r="135" spans="1:7" ht="18" customHeight="1" thickBot="1" x14ac:dyDescent="0.25">
      <c r="A135" s="84" t="s">
        <v>8</v>
      </c>
      <c r="B135" s="176" t="s">
        <v>1</v>
      </c>
      <c r="C135" s="205">
        <f>+C210</f>
        <v>15158781.141499996</v>
      </c>
      <c r="D135" s="205">
        <f>+D210</f>
        <v>15833390.801079998</v>
      </c>
      <c r="E135" s="126">
        <f>+D135/C135</f>
        <v>1.0445028959309355</v>
      </c>
      <c r="F135" s="56"/>
      <c r="G135" s="57"/>
    </row>
    <row r="136" spans="1:7" ht="18" customHeight="1" thickBot="1" x14ac:dyDescent="0.25">
      <c r="A136" s="178"/>
      <c r="B136" s="179" t="s">
        <v>2</v>
      </c>
      <c r="C136" s="58">
        <f>SUM(C134:C135)</f>
        <v>33320138.057399992</v>
      </c>
      <c r="D136" s="58">
        <f>SUM(D134:D135)</f>
        <v>36048654.698369995</v>
      </c>
      <c r="E136" s="127">
        <f>+D136/C136</f>
        <v>1.0818879152382153</v>
      </c>
      <c r="F136" s="56"/>
      <c r="G136" s="57"/>
    </row>
    <row r="137" spans="1:7" ht="18" customHeight="1" x14ac:dyDescent="0.2">
      <c r="C137" s="57"/>
      <c r="D137" s="57"/>
      <c r="G137" s="57"/>
    </row>
    <row r="138" spans="1:7" ht="18" customHeight="1" x14ac:dyDescent="0.2">
      <c r="A138" s="593" t="s">
        <v>96</v>
      </c>
      <c r="B138" s="593"/>
      <c r="C138" s="593"/>
      <c r="D138" s="593"/>
      <c r="E138" s="593"/>
      <c r="G138" s="57"/>
    </row>
    <row r="139" spans="1:7" ht="18" customHeight="1" thickBot="1" x14ac:dyDescent="0.25">
      <c r="A139" s="76"/>
      <c r="B139" s="76"/>
      <c r="C139" s="76"/>
      <c r="D139" s="76"/>
      <c r="E139" s="92"/>
      <c r="G139" s="57"/>
    </row>
    <row r="140" spans="1:7" ht="31.5" customHeight="1" thickBot="1" x14ac:dyDescent="0.25">
      <c r="A140" s="80" t="s">
        <v>3</v>
      </c>
      <c r="B140" s="169" t="s">
        <v>10</v>
      </c>
      <c r="C140" s="601" t="s">
        <v>97</v>
      </c>
      <c r="D140" s="602"/>
      <c r="E140" s="167" t="s">
        <v>6</v>
      </c>
      <c r="G140" s="57"/>
    </row>
    <row r="141" spans="1:7" ht="18" customHeight="1" thickBot="1" x14ac:dyDescent="0.25">
      <c r="A141" s="12"/>
      <c r="B141" s="12"/>
      <c r="C141" s="125" t="str">
        <f>+C5</f>
        <v>2016</v>
      </c>
      <c r="D141" s="125" t="str">
        <f>+D5</f>
        <v>2017</v>
      </c>
      <c r="E141" s="125" t="str">
        <f>+E5</f>
        <v>17/16</v>
      </c>
      <c r="G141" s="57"/>
    </row>
    <row r="142" spans="1:7" ht="18" customHeight="1" x14ac:dyDescent="0.2">
      <c r="A142" s="11" t="s">
        <v>7</v>
      </c>
      <c r="B142" s="59" t="s">
        <v>107</v>
      </c>
      <c r="C142" s="205">
        <v>714669.30536</v>
      </c>
      <c r="D142" s="205">
        <v>788732.60036000004</v>
      </c>
      <c r="E142" s="126">
        <f t="shared" ref="E142:E168" si="16">+IFERROR(IF(D142/C142&gt;0,D142/C142,"X"),"X")</f>
        <v>1.1036329592505616</v>
      </c>
      <c r="F142" s="56"/>
      <c r="G142" s="57"/>
    </row>
    <row r="143" spans="1:7" ht="18" customHeight="1" x14ac:dyDescent="0.2">
      <c r="A143" s="128" t="s">
        <v>8</v>
      </c>
      <c r="B143" s="59" t="s">
        <v>157</v>
      </c>
      <c r="C143" s="205">
        <v>544965.74763</v>
      </c>
      <c r="D143" s="205">
        <v>553375.70736999996</v>
      </c>
      <c r="E143" s="126">
        <f t="shared" si="16"/>
        <v>1.0154320886708459</v>
      </c>
      <c r="F143" s="56"/>
      <c r="G143" s="57"/>
    </row>
    <row r="144" spans="1:7" ht="18" customHeight="1" x14ac:dyDescent="0.2">
      <c r="A144" s="128" t="s">
        <v>9</v>
      </c>
      <c r="B144" s="59" t="s">
        <v>193</v>
      </c>
      <c r="C144" s="205">
        <v>1400067.59182</v>
      </c>
      <c r="D144" s="205">
        <v>1409027.5079999999</v>
      </c>
      <c r="E144" s="126">
        <f t="shared" si="16"/>
        <v>1.0063996311552019</v>
      </c>
      <c r="F144" s="56"/>
      <c r="G144" s="57"/>
    </row>
    <row r="145" spans="1:7" ht="18" customHeight="1" x14ac:dyDescent="0.2">
      <c r="A145" s="128" t="s">
        <v>11</v>
      </c>
      <c r="B145" s="59" t="s">
        <v>108</v>
      </c>
      <c r="C145" s="205">
        <v>742992.94619000005</v>
      </c>
      <c r="D145" s="205">
        <v>987453.74866000004</v>
      </c>
      <c r="E145" s="126">
        <f t="shared" si="16"/>
        <v>1.3290217003049256</v>
      </c>
      <c r="F145" s="56"/>
      <c r="G145" s="57"/>
    </row>
    <row r="146" spans="1:7" ht="18" customHeight="1" x14ac:dyDescent="0.2">
      <c r="A146" s="128" t="s">
        <v>12</v>
      </c>
      <c r="B146" s="59" t="s">
        <v>302</v>
      </c>
      <c r="C146" s="205">
        <v>121150.29498999999</v>
      </c>
      <c r="D146" s="205">
        <v>204631.05578</v>
      </c>
      <c r="E146" s="126">
        <f t="shared" si="16"/>
        <v>1.6890677467759421</v>
      </c>
      <c r="F146" s="56"/>
      <c r="G146" s="57"/>
    </row>
    <row r="147" spans="1:7" ht="18" customHeight="1" x14ac:dyDescent="0.2">
      <c r="A147" s="128" t="s">
        <v>13</v>
      </c>
      <c r="B147" s="59" t="s">
        <v>109</v>
      </c>
      <c r="C147" s="205">
        <v>32721.481240000001</v>
      </c>
      <c r="D147" s="205">
        <v>33065.570849999996</v>
      </c>
      <c r="E147" s="126">
        <f t="shared" si="16"/>
        <v>1.0105157100766993</v>
      </c>
      <c r="F147" s="56"/>
      <c r="G147" s="57"/>
    </row>
    <row r="148" spans="1:7" ht="18" customHeight="1" x14ac:dyDescent="0.2">
      <c r="A148" s="128" t="s">
        <v>14</v>
      </c>
      <c r="B148" s="59" t="s">
        <v>110</v>
      </c>
      <c r="C148" s="205">
        <v>280681.81118000002</v>
      </c>
      <c r="D148" s="205">
        <v>287498.57329999999</v>
      </c>
      <c r="E148" s="126">
        <f t="shared" si="16"/>
        <v>1.0242864405475438</v>
      </c>
      <c r="F148" s="56"/>
      <c r="G148" s="57"/>
    </row>
    <row r="149" spans="1:7" ht="18" customHeight="1" x14ac:dyDescent="0.2">
      <c r="A149" s="128" t="s">
        <v>15</v>
      </c>
      <c r="B149" s="59" t="s">
        <v>158</v>
      </c>
      <c r="C149" s="205">
        <v>19240.446619999999</v>
      </c>
      <c r="D149" s="205">
        <v>19091.28155</v>
      </c>
      <c r="E149" s="126">
        <f t="shared" si="16"/>
        <v>0.99224731769765961</v>
      </c>
      <c r="F149" s="56"/>
      <c r="G149" s="57"/>
    </row>
    <row r="150" spans="1:7" ht="18" customHeight="1" x14ac:dyDescent="0.2">
      <c r="A150" s="128" t="s">
        <v>16</v>
      </c>
      <c r="B150" s="59" t="s">
        <v>139</v>
      </c>
      <c r="C150" s="205">
        <v>512793.43076000002</v>
      </c>
      <c r="D150" s="205">
        <v>701970.41215999995</v>
      </c>
      <c r="E150" s="126">
        <f t="shared" si="16"/>
        <v>1.3689145961164613</v>
      </c>
      <c r="F150" s="56"/>
      <c r="G150" s="57"/>
    </row>
    <row r="151" spans="1:7" ht="18" customHeight="1" x14ac:dyDescent="0.2">
      <c r="A151" s="128" t="s">
        <v>17</v>
      </c>
      <c r="B151" s="59" t="s">
        <v>111</v>
      </c>
      <c r="C151" s="205">
        <v>792431.81316000002</v>
      </c>
      <c r="D151" s="205">
        <v>854050.34970000002</v>
      </c>
      <c r="E151" s="126">
        <f t="shared" si="16"/>
        <v>1.0777587869602083</v>
      </c>
      <c r="F151" s="56"/>
      <c r="G151" s="57"/>
    </row>
    <row r="152" spans="1:7" ht="18" customHeight="1" x14ac:dyDescent="0.2">
      <c r="A152" s="128" t="s">
        <v>18</v>
      </c>
      <c r="B152" s="59" t="s">
        <v>112</v>
      </c>
      <c r="C152" s="205">
        <v>582985.16420999996</v>
      </c>
      <c r="D152" s="205">
        <v>669976.86855000001</v>
      </c>
      <c r="E152" s="126">
        <f t="shared" si="16"/>
        <v>1.1492176982889128</v>
      </c>
      <c r="F152" s="56"/>
      <c r="G152" s="57"/>
    </row>
    <row r="153" spans="1:7" ht="18" customHeight="1" x14ac:dyDescent="0.2">
      <c r="A153" s="128" t="s">
        <v>19</v>
      </c>
      <c r="B153" s="59" t="s">
        <v>113</v>
      </c>
      <c r="C153" s="205">
        <v>7830.1615700000002</v>
      </c>
      <c r="D153" s="205">
        <v>9318.5056999999997</v>
      </c>
      <c r="E153" s="126">
        <f t="shared" si="16"/>
        <v>1.1900783421509908</v>
      </c>
      <c r="F153" s="56"/>
      <c r="G153" s="57"/>
    </row>
    <row r="154" spans="1:7" ht="18" customHeight="1" x14ac:dyDescent="0.2">
      <c r="A154" s="128" t="s">
        <v>20</v>
      </c>
      <c r="B154" s="59" t="s">
        <v>64</v>
      </c>
      <c r="C154" s="205">
        <v>5057.4339300000001</v>
      </c>
      <c r="D154" s="205">
        <v>6254.9612999999999</v>
      </c>
      <c r="E154" s="126">
        <f t="shared" si="16"/>
        <v>1.2367855688428142</v>
      </c>
      <c r="F154" s="56"/>
      <c r="G154" s="57"/>
    </row>
    <row r="155" spans="1:7" ht="18" customHeight="1" x14ac:dyDescent="0.2">
      <c r="A155" s="128" t="s">
        <v>21</v>
      </c>
      <c r="B155" s="59" t="s">
        <v>114</v>
      </c>
      <c r="C155" s="205">
        <v>1104997.06801</v>
      </c>
      <c r="D155" s="205">
        <v>1131657.9524399999</v>
      </c>
      <c r="E155" s="126">
        <f t="shared" si="16"/>
        <v>1.0241275612414191</v>
      </c>
      <c r="F155" s="56"/>
      <c r="G155" s="57"/>
    </row>
    <row r="156" spans="1:7" ht="18" customHeight="1" x14ac:dyDescent="0.2">
      <c r="A156" s="128" t="s">
        <v>22</v>
      </c>
      <c r="B156" s="59" t="s">
        <v>115</v>
      </c>
      <c r="C156" s="205">
        <v>994917.97435000003</v>
      </c>
      <c r="D156" s="205">
        <v>1023763.97137</v>
      </c>
      <c r="E156" s="126">
        <f t="shared" si="16"/>
        <v>1.028993341927354</v>
      </c>
      <c r="F156" s="56"/>
      <c r="G156" s="57"/>
    </row>
    <row r="157" spans="1:7" ht="18" customHeight="1" x14ac:dyDescent="0.2">
      <c r="A157" s="128" t="s">
        <v>23</v>
      </c>
      <c r="B157" s="59" t="s">
        <v>116</v>
      </c>
      <c r="C157" s="205">
        <v>1513545.93374</v>
      </c>
      <c r="D157" s="205">
        <v>2408335.00275</v>
      </c>
      <c r="E157" s="126">
        <f t="shared" si="16"/>
        <v>1.5911872570652412</v>
      </c>
      <c r="F157" s="56"/>
      <c r="G157" s="57"/>
    </row>
    <row r="158" spans="1:7" ht="18" customHeight="1" x14ac:dyDescent="0.2">
      <c r="A158" s="128" t="s">
        <v>24</v>
      </c>
      <c r="B158" s="59" t="s">
        <v>194</v>
      </c>
      <c r="C158" s="205">
        <v>550374.35027000005</v>
      </c>
      <c r="D158" s="205">
        <v>583568.08611999999</v>
      </c>
      <c r="E158" s="126">
        <f t="shared" si="16"/>
        <v>1.0603111969765959</v>
      </c>
      <c r="F158" s="56"/>
      <c r="G158" s="57"/>
    </row>
    <row r="159" spans="1:7" ht="18" customHeight="1" x14ac:dyDescent="0.2">
      <c r="A159" s="128" t="s">
        <v>25</v>
      </c>
      <c r="B159" s="59" t="s">
        <v>195</v>
      </c>
      <c r="C159" s="205">
        <v>11401.79052</v>
      </c>
      <c r="D159" s="205">
        <v>15353.30279</v>
      </c>
      <c r="E159" s="126">
        <f t="shared" si="16"/>
        <v>1.3465694500410799</v>
      </c>
      <c r="F159" s="56"/>
      <c r="G159" s="57"/>
    </row>
    <row r="160" spans="1:7" ht="18" customHeight="1" x14ac:dyDescent="0.2">
      <c r="A160" s="128" t="s">
        <v>26</v>
      </c>
      <c r="B160" s="59" t="s">
        <v>117</v>
      </c>
      <c r="C160" s="205">
        <v>230062.94404999999</v>
      </c>
      <c r="D160" s="205">
        <v>270124.89626000001</v>
      </c>
      <c r="E160" s="126">
        <f t="shared" si="16"/>
        <v>1.1741347454950992</v>
      </c>
      <c r="F160" s="56"/>
      <c r="G160" s="57"/>
    </row>
    <row r="161" spans="1:7" ht="18" customHeight="1" x14ac:dyDescent="0.2">
      <c r="A161" s="128" t="s">
        <v>27</v>
      </c>
      <c r="B161" s="59" t="s">
        <v>196</v>
      </c>
      <c r="C161" s="205">
        <v>75867.084419999999</v>
      </c>
      <c r="D161" s="205">
        <v>82469.056070000006</v>
      </c>
      <c r="E161" s="126">
        <f t="shared" si="16"/>
        <v>1.087020236779517</v>
      </c>
      <c r="F161" s="56"/>
      <c r="G161" s="57"/>
    </row>
    <row r="162" spans="1:7" ht="18" customHeight="1" x14ac:dyDescent="0.2">
      <c r="A162" s="128" t="s">
        <v>28</v>
      </c>
      <c r="B162" s="59" t="s">
        <v>159</v>
      </c>
      <c r="C162" s="205">
        <v>6201824.0936799999</v>
      </c>
      <c r="D162" s="205">
        <v>6209069.1729499996</v>
      </c>
      <c r="E162" s="126">
        <f t="shared" si="16"/>
        <v>1.0011682174728855</v>
      </c>
      <c r="F162" s="56"/>
      <c r="G162" s="57"/>
    </row>
    <row r="163" spans="1:7" ht="18" customHeight="1" x14ac:dyDescent="0.2">
      <c r="A163" s="128" t="s">
        <v>31</v>
      </c>
      <c r="B163" s="59" t="s">
        <v>141</v>
      </c>
      <c r="C163" s="205">
        <v>8362.9398600000004</v>
      </c>
      <c r="D163" s="205">
        <v>7367.1902600000003</v>
      </c>
      <c r="E163" s="126">
        <f t="shared" si="16"/>
        <v>0.88093306699924057</v>
      </c>
      <c r="F163" s="56"/>
      <c r="G163" s="57"/>
    </row>
    <row r="164" spans="1:7" ht="18" customHeight="1" x14ac:dyDescent="0.2">
      <c r="A164" s="128" t="s">
        <v>32</v>
      </c>
      <c r="B164" s="59" t="s">
        <v>211</v>
      </c>
      <c r="C164" s="205">
        <v>22823.085940000001</v>
      </c>
      <c r="D164" s="205">
        <v>19536.49569</v>
      </c>
      <c r="E164" s="126">
        <f t="shared" si="16"/>
        <v>0.85599711368391751</v>
      </c>
      <c r="F164" s="56"/>
      <c r="G164" s="57"/>
    </row>
    <row r="165" spans="1:7" ht="18" customHeight="1" x14ac:dyDescent="0.2">
      <c r="A165" s="128" t="s">
        <v>33</v>
      </c>
      <c r="B165" s="59" t="s">
        <v>160</v>
      </c>
      <c r="C165" s="205">
        <v>16437.266629999998</v>
      </c>
      <c r="D165" s="205">
        <v>17041.868429999999</v>
      </c>
      <c r="E165" s="126">
        <f t="shared" si="16"/>
        <v>1.0367823807698373</v>
      </c>
      <c r="F165" s="56"/>
      <c r="G165" s="57"/>
    </row>
    <row r="166" spans="1:7" ht="18" customHeight="1" x14ac:dyDescent="0.2">
      <c r="A166" s="128" t="s">
        <v>34</v>
      </c>
      <c r="B166" s="59" t="s">
        <v>118</v>
      </c>
      <c r="C166" s="205">
        <v>169597.72437000001</v>
      </c>
      <c r="D166" s="205">
        <v>437489.50159</v>
      </c>
      <c r="E166" s="126">
        <f t="shared" si="16"/>
        <v>2.5795717673402176</v>
      </c>
      <c r="F166" s="56"/>
      <c r="G166" s="57"/>
    </row>
    <row r="167" spans="1:7" ht="18" customHeight="1" x14ac:dyDescent="0.2">
      <c r="A167" s="128" t="s">
        <v>35</v>
      </c>
      <c r="B167" s="59" t="s">
        <v>197</v>
      </c>
      <c r="C167" s="205">
        <v>330956.66603999998</v>
      </c>
      <c r="D167" s="205">
        <v>474365.55313000001</v>
      </c>
      <c r="E167" s="126">
        <f t="shared" si="16"/>
        <v>1.4333162066379632</v>
      </c>
      <c r="F167" s="56"/>
      <c r="G167" s="57"/>
    </row>
    <row r="168" spans="1:7" ht="18" customHeight="1" thickBot="1" x14ac:dyDescent="0.25">
      <c r="A168" s="128" t="s">
        <v>36</v>
      </c>
      <c r="B168" s="59" t="s">
        <v>161</v>
      </c>
      <c r="C168" s="205">
        <v>1172600.3653599999</v>
      </c>
      <c r="D168" s="205">
        <v>1010674.70416</v>
      </c>
      <c r="E168" s="126">
        <f t="shared" si="16"/>
        <v>0.86190891118280766</v>
      </c>
      <c r="F168" s="56"/>
      <c r="G168" s="57"/>
    </row>
    <row r="169" spans="1:7" ht="18" customHeight="1" thickBot="1" x14ac:dyDescent="0.25">
      <c r="A169" s="93"/>
      <c r="B169" s="87" t="s">
        <v>2</v>
      </c>
      <c r="C169" s="58">
        <f>SUM(C142:C168)</f>
        <v>18161356.915899996</v>
      </c>
      <c r="D169" s="58">
        <f>SUM(D142:D168)</f>
        <v>20215263.897289999</v>
      </c>
      <c r="E169" s="127">
        <f>+D169/C169</f>
        <v>1.1130921544519528</v>
      </c>
      <c r="F169" s="56"/>
      <c r="G169" s="57"/>
    </row>
    <row r="170" spans="1:7" ht="18" customHeight="1" x14ac:dyDescent="0.2">
      <c r="C170" s="270"/>
      <c r="D170" s="270"/>
      <c r="E170" s="57"/>
      <c r="G170" s="57"/>
    </row>
    <row r="171" spans="1:7" ht="18" customHeight="1" x14ac:dyDescent="0.2">
      <c r="C171" s="57"/>
      <c r="D171" s="57"/>
      <c r="G171" s="57"/>
    </row>
    <row r="172" spans="1:7" ht="18" customHeight="1" x14ac:dyDescent="0.2">
      <c r="A172" s="593" t="s">
        <v>300</v>
      </c>
      <c r="B172" s="593"/>
      <c r="C172" s="593"/>
      <c r="D172" s="593"/>
      <c r="E172" s="593"/>
      <c r="G172" s="57"/>
    </row>
    <row r="173" spans="1:7" ht="18" customHeight="1" thickBot="1" x14ac:dyDescent="0.25">
      <c r="A173" s="164"/>
      <c r="B173" s="164"/>
      <c r="C173" s="164"/>
      <c r="D173" s="164"/>
      <c r="E173" s="164"/>
      <c r="G173" s="57"/>
    </row>
    <row r="174" spans="1:7" ht="31.5" customHeight="1" thickBot="1" x14ac:dyDescent="0.25">
      <c r="A174" s="80" t="s">
        <v>3</v>
      </c>
      <c r="B174" s="80" t="s">
        <v>10</v>
      </c>
      <c r="C174" s="601" t="s">
        <v>97</v>
      </c>
      <c r="D174" s="602"/>
      <c r="E174" s="167" t="s">
        <v>6</v>
      </c>
      <c r="G174" s="57"/>
    </row>
    <row r="175" spans="1:7" ht="18" customHeight="1" thickBot="1" x14ac:dyDescent="0.25">
      <c r="A175" s="12"/>
      <c r="B175" s="12"/>
      <c r="C175" s="125" t="str">
        <f>+C5</f>
        <v>2016</v>
      </c>
      <c r="D175" s="125" t="str">
        <f>+D5</f>
        <v>2017</v>
      </c>
      <c r="E175" s="125" t="str">
        <f>+E5</f>
        <v>17/16</v>
      </c>
      <c r="G175" s="57"/>
    </row>
    <row r="176" spans="1:7" ht="18" customHeight="1" x14ac:dyDescent="0.2">
      <c r="A176" s="11" t="s">
        <v>7</v>
      </c>
      <c r="B176" s="59" t="s">
        <v>119</v>
      </c>
      <c r="C176" s="205">
        <v>935646.33019000001</v>
      </c>
      <c r="D176" s="205">
        <v>865435.77847000002</v>
      </c>
      <c r="E176" s="126">
        <f t="shared" ref="E176:E209" si="17">+IFERROR(IF(D176/C176&gt;0,D176/C176,"X"),"X")</f>
        <v>0.9249603728945931</v>
      </c>
      <c r="F176" s="56"/>
      <c r="G176" s="57"/>
    </row>
    <row r="177" spans="1:7" ht="18" customHeight="1" x14ac:dyDescent="0.2">
      <c r="A177" s="128" t="s">
        <v>8</v>
      </c>
      <c r="B177" s="59" t="s">
        <v>120</v>
      </c>
      <c r="C177" s="205">
        <v>205898.78653000001</v>
      </c>
      <c r="D177" s="205">
        <v>209941.86352000001</v>
      </c>
      <c r="E177" s="126">
        <f t="shared" si="17"/>
        <v>1.0196362351529007</v>
      </c>
      <c r="F177" s="56"/>
      <c r="G177" s="57"/>
    </row>
    <row r="178" spans="1:7" ht="18" customHeight="1" x14ac:dyDescent="0.2">
      <c r="A178" s="128" t="s">
        <v>9</v>
      </c>
      <c r="B178" s="59" t="s">
        <v>162</v>
      </c>
      <c r="C178" s="205">
        <v>382733.17090999999</v>
      </c>
      <c r="D178" s="205">
        <v>662235.84756999998</v>
      </c>
      <c r="E178" s="126">
        <f t="shared" si="17"/>
        <v>1.7302807749729257</v>
      </c>
      <c r="F178" s="56"/>
      <c r="G178" s="57"/>
    </row>
    <row r="179" spans="1:7" ht="18" customHeight="1" x14ac:dyDescent="0.2">
      <c r="A179" s="128" t="s">
        <v>11</v>
      </c>
      <c r="B179" s="59" t="s">
        <v>301</v>
      </c>
      <c r="C179" s="205">
        <v>16195.001270000001</v>
      </c>
      <c r="D179" s="205">
        <v>16769.76038</v>
      </c>
      <c r="E179" s="126">
        <f t="shared" si="17"/>
        <v>1.0354899083005753</v>
      </c>
      <c r="F179" s="56"/>
      <c r="G179" s="57"/>
    </row>
    <row r="180" spans="1:7" ht="18" customHeight="1" x14ac:dyDescent="0.2">
      <c r="A180" s="128" t="s">
        <v>12</v>
      </c>
      <c r="B180" s="59" t="s">
        <v>121</v>
      </c>
      <c r="C180" s="205">
        <v>642193.11184000003</v>
      </c>
      <c r="D180" s="205">
        <v>648870.04159000004</v>
      </c>
      <c r="E180" s="126">
        <f t="shared" si="17"/>
        <v>1.0103970746912394</v>
      </c>
      <c r="F180" s="56"/>
      <c r="G180" s="57"/>
    </row>
    <row r="181" spans="1:7" ht="18" customHeight="1" x14ac:dyDescent="0.2">
      <c r="A181" s="128" t="s">
        <v>13</v>
      </c>
      <c r="B181" s="59" t="s">
        <v>142</v>
      </c>
      <c r="C181" s="205">
        <v>100380.22771000001</v>
      </c>
      <c r="D181" s="205">
        <v>101581.97336</v>
      </c>
      <c r="E181" s="126">
        <f t="shared" si="17"/>
        <v>1.0119719358823518</v>
      </c>
      <c r="F181" s="56"/>
      <c r="G181" s="57"/>
    </row>
    <row r="182" spans="1:7" ht="18" customHeight="1" x14ac:dyDescent="0.2">
      <c r="A182" s="128" t="s">
        <v>14</v>
      </c>
      <c r="B182" s="59" t="s">
        <v>122</v>
      </c>
      <c r="C182" s="205">
        <v>259.54534000000001</v>
      </c>
      <c r="D182" s="205">
        <v>811.16372999999999</v>
      </c>
      <c r="E182" s="126">
        <f t="shared" si="17"/>
        <v>3.1253257330684496</v>
      </c>
      <c r="F182" s="56"/>
      <c r="G182" s="57"/>
    </row>
    <row r="183" spans="1:7" ht="18" customHeight="1" x14ac:dyDescent="0.2">
      <c r="A183" s="128" t="s">
        <v>15</v>
      </c>
      <c r="B183" s="59" t="s">
        <v>143</v>
      </c>
      <c r="C183" s="205">
        <v>13352.595139999999</v>
      </c>
      <c r="D183" s="205">
        <v>22555.752690000001</v>
      </c>
      <c r="E183" s="126">
        <f t="shared" si="17"/>
        <v>1.6892411140685573</v>
      </c>
      <c r="F183" s="56"/>
      <c r="G183" s="57"/>
    </row>
    <row r="184" spans="1:7" ht="18" customHeight="1" x14ac:dyDescent="0.2">
      <c r="A184" s="128" t="s">
        <v>16</v>
      </c>
      <c r="B184" s="59" t="s">
        <v>123</v>
      </c>
      <c r="C184" s="205">
        <v>2374.4378000000002</v>
      </c>
      <c r="D184" s="205">
        <v>2543.0088599999999</v>
      </c>
      <c r="E184" s="126">
        <f t="shared" si="17"/>
        <v>1.0709940938440248</v>
      </c>
      <c r="F184" s="56"/>
      <c r="G184" s="57"/>
    </row>
    <row r="185" spans="1:7" ht="18" customHeight="1" x14ac:dyDescent="0.2">
      <c r="A185" s="128" t="s">
        <v>17</v>
      </c>
      <c r="B185" s="59" t="s">
        <v>163</v>
      </c>
      <c r="C185" s="205">
        <v>1998123.9643000001</v>
      </c>
      <c r="D185" s="205">
        <v>2046301.4336000001</v>
      </c>
      <c r="E185" s="126">
        <f t="shared" si="17"/>
        <v>1.024111351528121</v>
      </c>
      <c r="F185" s="56"/>
      <c r="G185" s="57"/>
    </row>
    <row r="186" spans="1:7" ht="18" customHeight="1" x14ac:dyDescent="0.2">
      <c r="A186" s="128" t="s">
        <v>18</v>
      </c>
      <c r="B186" s="59" t="s">
        <v>124</v>
      </c>
      <c r="C186" s="205">
        <v>32001.033169999999</v>
      </c>
      <c r="D186" s="205">
        <v>40843.851020000002</v>
      </c>
      <c r="E186" s="126">
        <f t="shared" si="17"/>
        <v>1.276329136094577</v>
      </c>
      <c r="F186" s="56"/>
      <c r="G186" s="57"/>
    </row>
    <row r="187" spans="1:7" ht="18" customHeight="1" x14ac:dyDescent="0.2">
      <c r="A187" s="128" t="s">
        <v>19</v>
      </c>
      <c r="B187" s="59" t="s">
        <v>125</v>
      </c>
      <c r="C187" s="205">
        <v>62574.934639999999</v>
      </c>
      <c r="D187" s="205">
        <v>74120.50533</v>
      </c>
      <c r="E187" s="126">
        <f t="shared" si="17"/>
        <v>1.1845079144936044</v>
      </c>
      <c r="F187" s="56"/>
      <c r="G187" s="57"/>
    </row>
    <row r="188" spans="1:7" ht="18" customHeight="1" x14ac:dyDescent="0.2">
      <c r="A188" s="128" t="s">
        <v>20</v>
      </c>
      <c r="B188" s="59" t="s">
        <v>164</v>
      </c>
      <c r="C188" s="205">
        <v>735873.63762000005</v>
      </c>
      <c r="D188" s="205">
        <v>315552.00910000002</v>
      </c>
      <c r="E188" s="126">
        <f t="shared" si="17"/>
        <v>0.42881276481186958</v>
      </c>
      <c r="F188" s="56"/>
      <c r="G188" s="57"/>
    </row>
    <row r="189" spans="1:7" ht="18" customHeight="1" x14ac:dyDescent="0.2">
      <c r="A189" s="128" t="s">
        <v>21</v>
      </c>
      <c r="B189" s="59" t="s">
        <v>126</v>
      </c>
      <c r="C189" s="205">
        <v>223091.10430000001</v>
      </c>
      <c r="D189" s="205">
        <v>204638.76238999999</v>
      </c>
      <c r="E189" s="126">
        <f t="shared" si="17"/>
        <v>0.91728786332427503</v>
      </c>
      <c r="F189" s="56"/>
      <c r="G189" s="57"/>
    </row>
    <row r="190" spans="1:7" ht="18" customHeight="1" x14ac:dyDescent="0.2">
      <c r="A190" s="128" t="s">
        <v>22</v>
      </c>
      <c r="B190" s="59" t="s">
        <v>165</v>
      </c>
      <c r="C190" s="205">
        <v>33346.717040000003</v>
      </c>
      <c r="D190" s="205">
        <v>36685.758560000002</v>
      </c>
      <c r="E190" s="126">
        <f t="shared" si="17"/>
        <v>1.1001310418652235</v>
      </c>
      <c r="F190" s="56"/>
      <c r="G190" s="57"/>
    </row>
    <row r="191" spans="1:7" ht="18" customHeight="1" x14ac:dyDescent="0.2">
      <c r="A191" s="128" t="s">
        <v>23</v>
      </c>
      <c r="B191" s="59" t="s">
        <v>127</v>
      </c>
      <c r="C191" s="205">
        <v>403315.34117999999</v>
      </c>
      <c r="D191" s="205">
        <v>389767.02067</v>
      </c>
      <c r="E191" s="126">
        <f t="shared" si="17"/>
        <v>0.96640762419212478</v>
      </c>
      <c r="F191" s="56"/>
      <c r="G191" s="57"/>
    </row>
    <row r="192" spans="1:7" ht="18" customHeight="1" x14ac:dyDescent="0.2">
      <c r="A192" s="128" t="s">
        <v>24</v>
      </c>
      <c r="B192" s="59" t="s">
        <v>128</v>
      </c>
      <c r="C192" s="205">
        <v>12231.75295</v>
      </c>
      <c r="D192" s="205">
        <v>20477.527719999998</v>
      </c>
      <c r="E192" s="126">
        <f t="shared" si="17"/>
        <v>1.6741286227498569</v>
      </c>
      <c r="F192" s="56"/>
      <c r="G192" s="57"/>
    </row>
    <row r="193" spans="1:7" ht="18" customHeight="1" x14ac:dyDescent="0.2">
      <c r="A193" s="128" t="s">
        <v>25</v>
      </c>
      <c r="B193" s="59" t="s">
        <v>129</v>
      </c>
      <c r="C193" s="205">
        <v>202550.67191999999</v>
      </c>
      <c r="D193" s="205">
        <v>216969.44938999999</v>
      </c>
      <c r="E193" s="126">
        <f t="shared" si="17"/>
        <v>1.0711860263573694</v>
      </c>
      <c r="F193" s="56"/>
      <c r="G193" s="57"/>
    </row>
    <row r="194" spans="1:7" ht="18" customHeight="1" x14ac:dyDescent="0.2">
      <c r="A194" s="128" t="s">
        <v>26</v>
      </c>
      <c r="B194" s="59" t="s">
        <v>199</v>
      </c>
      <c r="C194" s="205">
        <v>0</v>
      </c>
      <c r="D194" s="205">
        <v>4.5605700000000002</v>
      </c>
      <c r="E194" s="126" t="str">
        <f t="shared" si="17"/>
        <v>X</v>
      </c>
      <c r="F194" s="56"/>
      <c r="G194" s="57"/>
    </row>
    <row r="195" spans="1:7" ht="18" customHeight="1" x14ac:dyDescent="0.2">
      <c r="A195" s="128" t="s">
        <v>27</v>
      </c>
      <c r="B195" s="59" t="s">
        <v>210</v>
      </c>
      <c r="C195" s="188" t="s">
        <v>41</v>
      </c>
      <c r="D195" s="205">
        <v>0</v>
      </c>
      <c r="E195" s="126" t="str">
        <f t="shared" si="17"/>
        <v>X</v>
      </c>
      <c r="F195" s="56"/>
      <c r="G195" s="57"/>
    </row>
    <row r="196" spans="1:7" ht="18" customHeight="1" x14ac:dyDescent="0.2">
      <c r="A196" s="128" t="s">
        <v>28</v>
      </c>
      <c r="B196" s="59" t="s">
        <v>130</v>
      </c>
      <c r="C196" s="205">
        <v>1806.70757</v>
      </c>
      <c r="D196" s="205">
        <v>422.24529000000001</v>
      </c>
      <c r="E196" s="126">
        <f t="shared" si="17"/>
        <v>0.23370981392412055</v>
      </c>
      <c r="F196" s="56"/>
      <c r="G196" s="57"/>
    </row>
    <row r="197" spans="1:7" ht="18" customHeight="1" x14ac:dyDescent="0.2">
      <c r="A197" s="128" t="s">
        <v>31</v>
      </c>
      <c r="B197" s="59" t="s">
        <v>200</v>
      </c>
      <c r="C197" s="205">
        <v>1995.8557699999999</v>
      </c>
      <c r="D197" s="205">
        <v>5362.0990899999997</v>
      </c>
      <c r="E197" s="126">
        <f t="shared" si="17"/>
        <v>2.6866165233973796</v>
      </c>
      <c r="F197" s="56"/>
      <c r="G197" s="57"/>
    </row>
    <row r="198" spans="1:7" ht="18" customHeight="1" x14ac:dyDescent="0.2">
      <c r="A198" s="128" t="s">
        <v>32</v>
      </c>
      <c r="B198" s="59" t="s">
        <v>166</v>
      </c>
      <c r="C198" s="205">
        <v>27012.48717</v>
      </c>
      <c r="D198" s="205">
        <v>29415.19052</v>
      </c>
      <c r="E198" s="126">
        <f t="shared" si="17"/>
        <v>1.0889478756576121</v>
      </c>
      <c r="F198" s="56"/>
      <c r="G198" s="57"/>
    </row>
    <row r="199" spans="1:7" ht="18" customHeight="1" x14ac:dyDescent="0.2">
      <c r="A199" s="128" t="s">
        <v>33</v>
      </c>
      <c r="B199" s="59" t="s">
        <v>206</v>
      </c>
      <c r="C199" s="188" t="s">
        <v>41</v>
      </c>
      <c r="D199" s="205">
        <v>2722.8419100000001</v>
      </c>
      <c r="E199" s="126" t="str">
        <f t="shared" si="17"/>
        <v>X</v>
      </c>
      <c r="F199" s="56"/>
      <c r="G199" s="57"/>
    </row>
    <row r="200" spans="1:7" ht="18" customHeight="1" x14ac:dyDescent="0.2">
      <c r="A200" s="128" t="s">
        <v>34</v>
      </c>
      <c r="B200" s="59" t="s">
        <v>131</v>
      </c>
      <c r="C200" s="205">
        <v>179326.24567</v>
      </c>
      <c r="D200" s="205">
        <v>136411.49591</v>
      </c>
      <c r="E200" s="126">
        <f t="shared" si="17"/>
        <v>0.76068896329334501</v>
      </c>
      <c r="F200" s="56"/>
      <c r="G200" s="57"/>
    </row>
    <row r="201" spans="1:7" ht="18" customHeight="1" x14ac:dyDescent="0.2">
      <c r="A201" s="128" t="s">
        <v>35</v>
      </c>
      <c r="B201" s="59" t="s">
        <v>132</v>
      </c>
      <c r="C201" s="205">
        <v>6110245.1732000001</v>
      </c>
      <c r="D201" s="205">
        <v>6699561.3519599997</v>
      </c>
      <c r="E201" s="126">
        <f t="shared" si="17"/>
        <v>1.0964472229927509</v>
      </c>
      <c r="F201" s="56"/>
      <c r="G201" s="57"/>
    </row>
    <row r="202" spans="1:7" ht="18" customHeight="1" x14ac:dyDescent="0.2">
      <c r="A202" s="128" t="s">
        <v>36</v>
      </c>
      <c r="B202" s="59" t="s">
        <v>201</v>
      </c>
      <c r="C202" s="205">
        <v>250.15978000000001</v>
      </c>
      <c r="D202" s="205">
        <v>5021.6439899999996</v>
      </c>
      <c r="E202" s="126">
        <f t="shared" si="17"/>
        <v>20.073746427183455</v>
      </c>
      <c r="F202" s="56"/>
      <c r="G202" s="57"/>
    </row>
    <row r="203" spans="1:7" ht="18" customHeight="1" x14ac:dyDescent="0.2">
      <c r="A203" s="128" t="s">
        <v>37</v>
      </c>
      <c r="B203" s="59" t="s">
        <v>212</v>
      </c>
      <c r="C203" s="205">
        <v>25603.048439999999</v>
      </c>
      <c r="D203" s="205">
        <v>28056.599409999999</v>
      </c>
      <c r="E203" s="126">
        <f t="shared" si="17"/>
        <v>1.0958304233087643</v>
      </c>
      <c r="F203" s="56"/>
      <c r="G203" s="57"/>
    </row>
    <row r="204" spans="1:7" ht="18" customHeight="1" x14ac:dyDescent="0.2">
      <c r="A204" s="128" t="s">
        <v>38</v>
      </c>
      <c r="B204" s="59" t="s">
        <v>133</v>
      </c>
      <c r="C204" s="205">
        <v>25764.813529999999</v>
      </c>
      <c r="D204" s="205">
        <v>25002.307379999998</v>
      </c>
      <c r="E204" s="126">
        <f t="shared" si="17"/>
        <v>0.97040513609337187</v>
      </c>
      <c r="F204" s="56"/>
      <c r="G204" s="57"/>
    </row>
    <row r="205" spans="1:7" ht="18" customHeight="1" x14ac:dyDescent="0.2">
      <c r="A205" s="128" t="s">
        <v>39</v>
      </c>
      <c r="B205" s="59" t="s">
        <v>144</v>
      </c>
      <c r="C205" s="205">
        <v>220631.47602</v>
      </c>
      <c r="D205" s="205">
        <v>211418.30540000001</v>
      </c>
      <c r="E205" s="126">
        <f t="shared" si="17"/>
        <v>0.95824181215573778</v>
      </c>
      <c r="F205" s="56"/>
      <c r="G205" s="57"/>
    </row>
    <row r="206" spans="1:7" ht="18" customHeight="1" x14ac:dyDescent="0.2">
      <c r="A206" s="128" t="s">
        <v>40</v>
      </c>
      <c r="B206" s="59" t="s">
        <v>145</v>
      </c>
      <c r="C206" s="205">
        <v>87188.659280000007</v>
      </c>
      <c r="D206" s="205">
        <v>80822.57041</v>
      </c>
      <c r="E206" s="126">
        <f t="shared" si="17"/>
        <v>0.92698489777717785</v>
      </c>
      <c r="F206" s="56"/>
      <c r="G206" s="57"/>
    </row>
    <row r="207" spans="1:7" ht="18" customHeight="1" x14ac:dyDescent="0.2">
      <c r="A207" s="128" t="s">
        <v>202</v>
      </c>
      <c r="B207" s="59" t="s">
        <v>134</v>
      </c>
      <c r="C207" s="205">
        <v>379041.18414999999</v>
      </c>
      <c r="D207" s="205">
        <v>395392.79599999997</v>
      </c>
      <c r="E207" s="126">
        <f t="shared" si="17"/>
        <v>1.0431394068342956</v>
      </c>
      <c r="F207" s="56"/>
      <c r="G207" s="57"/>
    </row>
    <row r="208" spans="1:7" ht="18" customHeight="1" x14ac:dyDescent="0.2">
      <c r="A208" s="128" t="s">
        <v>203</v>
      </c>
      <c r="B208" s="59" t="s">
        <v>135</v>
      </c>
      <c r="C208" s="205">
        <v>2078096.03064</v>
      </c>
      <c r="D208" s="205">
        <v>2311308.5556399999</v>
      </c>
      <c r="E208" s="126">
        <f t="shared" si="17"/>
        <v>1.1122241328415301</v>
      </c>
      <c r="F208" s="56"/>
      <c r="G208" s="57"/>
    </row>
    <row r="209" spans="1:9" ht="18" customHeight="1" thickBot="1" x14ac:dyDescent="0.25">
      <c r="A209" s="128" t="s">
        <v>205</v>
      </c>
      <c r="B209" s="59" t="s">
        <v>136</v>
      </c>
      <c r="C209" s="205">
        <v>19676.936430000002</v>
      </c>
      <c r="D209" s="205">
        <v>26366.729650000001</v>
      </c>
      <c r="E209" s="126">
        <f t="shared" si="17"/>
        <v>1.3399814419179885</v>
      </c>
      <c r="F209" s="56"/>
      <c r="G209" s="57"/>
    </row>
    <row r="210" spans="1:9" s="16" customFormat="1" ht="18" customHeight="1" thickBot="1" x14ac:dyDescent="0.25">
      <c r="A210" s="189"/>
      <c r="B210" s="62" t="s">
        <v>2</v>
      </c>
      <c r="C210" s="58">
        <f>SUM(C176:C209)</f>
        <v>15158781.141499996</v>
      </c>
      <c r="D210" s="58">
        <f>SUM(D176:D209)</f>
        <v>15833390.801079998</v>
      </c>
      <c r="E210" s="127">
        <f>+D210/C210</f>
        <v>1.0445028959309355</v>
      </c>
      <c r="F210" s="56"/>
      <c r="G210" s="57"/>
    </row>
    <row r="211" spans="1:9" ht="15" x14ac:dyDescent="0.2">
      <c r="A211" s="244"/>
      <c r="B211" s="225"/>
      <c r="C211" s="252"/>
      <c r="D211" s="252"/>
      <c r="E211" s="57"/>
      <c r="I211" s="14"/>
    </row>
    <row r="212" spans="1:9" ht="15" x14ac:dyDescent="0.2">
      <c r="A212" s="244"/>
      <c r="B212" s="225"/>
      <c r="C212" s="57"/>
      <c r="D212" s="57"/>
      <c r="E212" s="53"/>
      <c r="I212" s="14"/>
    </row>
    <row r="213" spans="1:9" ht="15" x14ac:dyDescent="0.2">
      <c r="A213" s="244"/>
      <c r="B213" s="225"/>
      <c r="C213" s="271"/>
      <c r="D213" s="271"/>
      <c r="E213" s="53"/>
      <c r="I213" s="14"/>
    </row>
    <row r="214" spans="1:9" ht="15" x14ac:dyDescent="0.2">
      <c r="A214" s="244"/>
      <c r="C214" s="272"/>
      <c r="E214" s="53"/>
      <c r="I214" s="14"/>
    </row>
    <row r="215" spans="1:9" ht="15" x14ac:dyDescent="0.2">
      <c r="A215" s="244"/>
      <c r="C215" s="74"/>
      <c r="D215" s="74"/>
      <c r="E215" s="53"/>
      <c r="I215" s="14"/>
    </row>
    <row r="216" spans="1:9" x14ac:dyDescent="0.2">
      <c r="C216" s="74"/>
      <c r="D216" s="74"/>
      <c r="I216" s="14"/>
    </row>
    <row r="217" spans="1:9" x14ac:dyDescent="0.2">
      <c r="C217" s="74"/>
      <c r="D217" s="74"/>
    </row>
    <row r="230" spans="8:9" x14ac:dyDescent="0.2">
      <c r="H230" s="1"/>
    </row>
    <row r="231" spans="8:9" x14ac:dyDescent="0.2">
      <c r="H231" s="1"/>
      <c r="I231" s="4"/>
    </row>
    <row r="232" spans="8:9" x14ac:dyDescent="0.2">
      <c r="H232" s="1"/>
      <c r="I232" s="4"/>
    </row>
    <row r="233" spans="8:9" x14ac:dyDescent="0.2">
      <c r="H233" s="1"/>
      <c r="I233" s="4"/>
    </row>
    <row r="234" spans="8:9" x14ac:dyDescent="0.2">
      <c r="H234" s="1"/>
      <c r="I234" s="4"/>
    </row>
    <row r="235" spans="8:9" x14ac:dyDescent="0.2">
      <c r="H235" s="1"/>
      <c r="I235" s="4"/>
    </row>
    <row r="236" spans="8:9" x14ac:dyDescent="0.2">
      <c r="H236" s="1"/>
      <c r="I236" s="4"/>
    </row>
    <row r="237" spans="8:9" x14ac:dyDescent="0.2">
      <c r="H237" s="1"/>
      <c r="I237" s="4"/>
    </row>
    <row r="238" spans="8:9" x14ac:dyDescent="0.2">
      <c r="H238" s="1"/>
      <c r="I238" s="4"/>
    </row>
    <row r="239" spans="8:9" x14ac:dyDescent="0.2">
      <c r="H239" s="1"/>
      <c r="I239" s="4"/>
    </row>
    <row r="240" spans="8:9" x14ac:dyDescent="0.2">
      <c r="H240" s="18"/>
      <c r="I240" s="4"/>
    </row>
    <row r="241" spans="3:9" x14ac:dyDescent="0.2">
      <c r="H241" s="1"/>
      <c r="I241" s="4"/>
    </row>
    <row r="242" spans="3:9" x14ac:dyDescent="0.2">
      <c r="H242" s="1"/>
      <c r="I242" s="4"/>
    </row>
    <row r="243" spans="3:9" x14ac:dyDescent="0.2">
      <c r="H243" s="1"/>
      <c r="I243" s="4"/>
    </row>
    <row r="244" spans="3:9" x14ac:dyDescent="0.2">
      <c r="H244" s="1"/>
      <c r="I244" s="4"/>
    </row>
    <row r="245" spans="3:9" x14ac:dyDescent="0.2">
      <c r="H245" s="1"/>
      <c r="I245" s="4"/>
    </row>
    <row r="246" spans="3:9" x14ac:dyDescent="0.2">
      <c r="H246" s="1"/>
      <c r="I246" s="4"/>
    </row>
    <row r="247" spans="3:9" x14ac:dyDescent="0.2">
      <c r="H247" s="1"/>
      <c r="I247" s="4"/>
    </row>
    <row r="248" spans="3:9" x14ac:dyDescent="0.2">
      <c r="H248" s="1"/>
      <c r="I248" s="4"/>
    </row>
    <row r="249" spans="3:9" x14ac:dyDescent="0.2">
      <c r="H249" s="1"/>
      <c r="I249" s="4"/>
    </row>
    <row r="250" spans="3:9" x14ac:dyDescent="0.2">
      <c r="H250" s="1"/>
      <c r="I250" s="4"/>
    </row>
    <row r="251" spans="3:9" x14ac:dyDescent="0.2">
      <c r="C251" s="272"/>
      <c r="H251" s="1"/>
      <c r="I251" s="4"/>
    </row>
    <row r="252" spans="3:9" x14ac:dyDescent="0.2">
      <c r="C252" s="74"/>
      <c r="D252" s="74"/>
      <c r="H252" s="1"/>
      <c r="I252" s="4"/>
    </row>
    <row r="253" spans="3:9" x14ac:dyDescent="0.2">
      <c r="C253" s="74"/>
      <c r="D253" s="74"/>
      <c r="H253" s="1"/>
      <c r="I253" s="4"/>
    </row>
    <row r="254" spans="3:9" x14ac:dyDescent="0.2">
      <c r="C254" s="74"/>
      <c r="D254" s="74"/>
      <c r="H254" s="1"/>
      <c r="I254" s="4"/>
    </row>
    <row r="255" spans="3:9" x14ac:dyDescent="0.2">
      <c r="C255" s="74"/>
      <c r="D255" s="74"/>
      <c r="H255" s="1"/>
      <c r="I255" s="4"/>
    </row>
    <row r="256" spans="3:9" x14ac:dyDescent="0.2">
      <c r="C256" s="74"/>
      <c r="D256" s="74"/>
      <c r="H256" s="1"/>
      <c r="I256" s="4"/>
    </row>
    <row r="257" spans="3:9" x14ac:dyDescent="0.2">
      <c r="C257" s="74"/>
      <c r="D257" s="74"/>
      <c r="H257" s="1"/>
      <c r="I257" s="4"/>
    </row>
    <row r="258" spans="3:9" x14ac:dyDescent="0.2">
      <c r="H258" s="1"/>
      <c r="I258" s="4"/>
    </row>
    <row r="260" spans="3:9" x14ac:dyDescent="0.2">
      <c r="I260" s="14"/>
    </row>
    <row r="295" spans="3:4" x14ac:dyDescent="0.2">
      <c r="C295" s="272"/>
    </row>
    <row r="296" spans="3:4" x14ac:dyDescent="0.2">
      <c r="C296" s="74"/>
      <c r="D296" s="74"/>
    </row>
    <row r="297" spans="3:4" x14ac:dyDescent="0.2">
      <c r="C297" s="74"/>
      <c r="D297" s="74"/>
    </row>
    <row r="298" spans="3:4" x14ac:dyDescent="0.2">
      <c r="C298" s="74"/>
      <c r="D298" s="74"/>
    </row>
    <row r="299" spans="3:4" x14ac:dyDescent="0.2">
      <c r="C299" s="74"/>
      <c r="D299" s="74"/>
    </row>
    <row r="300" spans="3:4" x14ac:dyDescent="0.2">
      <c r="C300" s="74"/>
      <c r="D300" s="74"/>
    </row>
    <row r="301" spans="3:4" x14ac:dyDescent="0.2">
      <c r="C301" s="74"/>
      <c r="D301" s="74"/>
    </row>
    <row r="302" spans="3:4" x14ac:dyDescent="0.2">
      <c r="C302" s="74"/>
      <c r="D302" s="74"/>
    </row>
    <row r="303" spans="3:4" x14ac:dyDescent="0.2">
      <c r="C303" s="74"/>
      <c r="D303" s="74"/>
    </row>
    <row r="304" spans="3:4" x14ac:dyDescent="0.2">
      <c r="C304" s="74"/>
      <c r="D304" s="74"/>
    </row>
    <row r="305" spans="3:4" x14ac:dyDescent="0.2">
      <c r="C305" s="74"/>
      <c r="D305" s="74"/>
    </row>
    <row r="306" spans="3:4" x14ac:dyDescent="0.2">
      <c r="C306" s="74"/>
      <c r="D306" s="74"/>
    </row>
    <row r="307" spans="3:4" x14ac:dyDescent="0.2">
      <c r="C307" s="74"/>
      <c r="D307" s="74"/>
    </row>
    <row r="308" spans="3:4" x14ac:dyDescent="0.2">
      <c r="C308" s="74"/>
      <c r="D308" s="74"/>
    </row>
    <row r="309" spans="3:4" x14ac:dyDescent="0.2">
      <c r="C309" s="74"/>
      <c r="D309" s="74"/>
    </row>
    <row r="310" spans="3:4" x14ac:dyDescent="0.2">
      <c r="C310" s="74"/>
      <c r="D310" s="74"/>
    </row>
    <row r="311" spans="3:4" x14ac:dyDescent="0.2">
      <c r="C311" s="74"/>
      <c r="D311" s="74"/>
    </row>
    <row r="312" spans="3:4" x14ac:dyDescent="0.2">
      <c r="C312" s="74"/>
      <c r="D312" s="74"/>
    </row>
    <row r="313" spans="3:4" x14ac:dyDescent="0.2">
      <c r="C313" s="74"/>
      <c r="D313" s="74"/>
    </row>
    <row r="314" spans="3:4" x14ac:dyDescent="0.2">
      <c r="C314" s="74"/>
      <c r="D314" s="74"/>
    </row>
    <row r="317" spans="3:4" ht="12" customHeight="1" x14ac:dyDescent="0.2"/>
  </sheetData>
  <sortState ref="B183:E211">
    <sortCondition ref="B183"/>
  </sortState>
  <mergeCells count="17">
    <mergeCell ref="C174:D174"/>
    <mergeCell ref="F85:G86"/>
    <mergeCell ref="F102:G103"/>
    <mergeCell ref="E102:E103"/>
    <mergeCell ref="C102:D103"/>
    <mergeCell ref="C140:D140"/>
    <mergeCell ref="C132:D132"/>
    <mergeCell ref="A172:E172"/>
    <mergeCell ref="A2:E2"/>
    <mergeCell ref="A10:E10"/>
    <mergeCell ref="A130:E130"/>
    <mergeCell ref="A138:E138"/>
    <mergeCell ref="C85:D86"/>
    <mergeCell ref="E85:E86"/>
    <mergeCell ref="A43:E43"/>
    <mergeCell ref="A83:F83"/>
    <mergeCell ref="A100:G100"/>
  </mergeCells>
  <phoneticPr fontId="0" type="noConversion"/>
  <conditionalFormatting sqref="C212:D212 C137:D137 C171:D171 J106:J127 L106:L127 J89:J97 L89:L97 G6:G80 G134:G210">
    <cfRule type="cellIs" dxfId="12" priority="16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scale="54" fitToHeight="10" orientation="portrait" horizontalDpi="300" verticalDpi="300" r:id="rId1"/>
  <headerFooter alignWithMargins="0"/>
  <rowBreaks count="4" manualBreakCount="4">
    <brk id="41" max="6" man="1"/>
    <brk id="99" max="6" man="1"/>
    <brk id="129" max="6" man="1"/>
    <brk id="170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2:N257"/>
  <sheetViews>
    <sheetView view="pageBreakPreview" zoomScale="80" zoomScaleNormal="85" zoomScaleSheetLayoutView="80" workbookViewId="0">
      <selection activeCell="A2" sqref="A2:E2"/>
    </sheetView>
  </sheetViews>
  <sheetFormatPr defaultRowHeight="14.25" x14ac:dyDescent="0.2"/>
  <cols>
    <col min="1" max="1" width="6" style="73" customWidth="1"/>
    <col min="2" max="2" width="31.42578125" style="291" customWidth="1"/>
    <col min="3" max="3" width="19.28515625" style="59" customWidth="1"/>
    <col min="4" max="4" width="18.85546875" style="59" customWidth="1"/>
    <col min="5" max="5" width="12.5703125" style="59" customWidth="1"/>
    <col min="6" max="6" width="2.42578125" style="7" customWidth="1"/>
    <col min="7" max="16384" width="9.140625" style="7"/>
  </cols>
  <sheetData>
    <row r="2" spans="1:9" s="20" customFormat="1" ht="18" customHeight="1" x14ac:dyDescent="0.2">
      <c r="A2" s="607" t="s">
        <v>44</v>
      </c>
      <c r="B2" s="607"/>
      <c r="C2" s="607"/>
      <c r="D2" s="607"/>
      <c r="E2" s="607"/>
      <c r="F2" s="19"/>
    </row>
    <row r="3" spans="1:9" s="20" customFormat="1" ht="18" customHeight="1" thickBot="1" x14ac:dyDescent="0.25">
      <c r="A3" s="163"/>
      <c r="B3" s="163"/>
      <c r="C3" s="163"/>
      <c r="D3" s="163"/>
      <c r="E3" s="163"/>
      <c r="F3" s="19"/>
    </row>
    <row r="4" spans="1:9" s="22" customFormat="1" ht="18" customHeight="1" thickBot="1" x14ac:dyDescent="0.25">
      <c r="A4" s="277" t="s">
        <v>3</v>
      </c>
      <c r="B4" s="278" t="s">
        <v>4</v>
      </c>
      <c r="C4" s="279" t="s">
        <v>45</v>
      </c>
      <c r="D4" s="280"/>
      <c r="E4" s="281" t="s">
        <v>6</v>
      </c>
      <c r="F4" s="21"/>
    </row>
    <row r="5" spans="1:9" s="22" customFormat="1" ht="18" customHeight="1" thickBot="1" x14ac:dyDescent="0.25">
      <c r="A5" s="282"/>
      <c r="B5" s="283"/>
      <c r="C5" s="125" t="s">
        <v>198</v>
      </c>
      <c r="D5" s="125" t="s">
        <v>209</v>
      </c>
      <c r="E5" s="284" t="s">
        <v>208</v>
      </c>
    </row>
    <row r="6" spans="1:9" ht="18" customHeight="1" x14ac:dyDescent="0.2">
      <c r="A6" s="277" t="s">
        <v>7</v>
      </c>
      <c r="B6" s="285" t="s">
        <v>0</v>
      </c>
      <c r="C6" s="286">
        <f>+C41</f>
        <v>2929567.6428100006</v>
      </c>
      <c r="D6" s="286">
        <f t="shared" ref="D6" si="0">+D41</f>
        <v>3064343.6773299994</v>
      </c>
      <c r="E6" s="248">
        <f>+D6/C6</f>
        <v>1.0460054352562154</v>
      </c>
      <c r="F6" s="2"/>
      <c r="G6" s="3"/>
      <c r="H6" s="27"/>
    </row>
    <row r="7" spans="1:9" ht="18" customHeight="1" thickBot="1" x14ac:dyDescent="0.25">
      <c r="A7" s="287" t="s">
        <v>8</v>
      </c>
      <c r="B7" s="288" t="s">
        <v>1</v>
      </c>
      <c r="C7" s="205">
        <f>+C81</f>
        <v>365664.30502000271</v>
      </c>
      <c r="D7" s="205">
        <f t="shared" ref="D7" si="1">+D81</f>
        <v>2078128.4216899995</v>
      </c>
      <c r="E7" s="249">
        <f>+D7/C7</f>
        <v>5.6831590974577653</v>
      </c>
      <c r="F7" s="2"/>
      <c r="G7" s="3"/>
      <c r="H7" s="27"/>
    </row>
    <row r="8" spans="1:9" s="23" customFormat="1" ht="18" customHeight="1" thickBot="1" x14ac:dyDescent="0.25">
      <c r="A8" s="289"/>
      <c r="B8" s="290" t="s">
        <v>2</v>
      </c>
      <c r="C8" s="58">
        <f>SUM(C6:C7)</f>
        <v>3295231.9478300032</v>
      </c>
      <c r="D8" s="58">
        <f t="shared" ref="D8" si="2">SUM(D6:D7)</f>
        <v>5142472.0990199987</v>
      </c>
      <c r="E8" s="250">
        <f>+D8/C8</f>
        <v>1.5605797043836176</v>
      </c>
      <c r="F8" s="2"/>
      <c r="G8" s="3"/>
    </row>
    <row r="9" spans="1:9" ht="18" customHeight="1" x14ac:dyDescent="0.2">
      <c r="G9" s="3"/>
    </row>
    <row r="10" spans="1:9" s="25" customFormat="1" ht="18" customHeight="1" x14ac:dyDescent="0.2">
      <c r="A10" s="607" t="s">
        <v>75</v>
      </c>
      <c r="B10" s="607"/>
      <c r="C10" s="607"/>
      <c r="D10" s="607"/>
      <c r="E10" s="607"/>
      <c r="F10" s="24"/>
      <c r="G10" s="3"/>
    </row>
    <row r="11" spans="1:9" s="20" customFormat="1" ht="18" customHeight="1" thickBot="1" x14ac:dyDescent="0.25">
      <c r="A11" s="163"/>
      <c r="B11" s="163"/>
      <c r="C11" s="163"/>
      <c r="D11" s="163"/>
      <c r="E11" s="163"/>
      <c r="F11" s="19"/>
      <c r="G11" s="3"/>
    </row>
    <row r="12" spans="1:9" s="22" customFormat="1" ht="18" customHeight="1" thickBot="1" x14ac:dyDescent="0.25">
      <c r="A12" s="277" t="s">
        <v>3</v>
      </c>
      <c r="B12" s="278" t="s">
        <v>10</v>
      </c>
      <c r="C12" s="279" t="s">
        <v>45</v>
      </c>
      <c r="D12" s="280"/>
      <c r="E12" s="167" t="s">
        <v>6</v>
      </c>
      <c r="F12" s="21"/>
      <c r="G12" s="3"/>
    </row>
    <row r="13" spans="1:9" s="22" customFormat="1" ht="18" customHeight="1" thickBot="1" x14ac:dyDescent="0.25">
      <c r="A13" s="292"/>
      <c r="B13" s="292"/>
      <c r="C13" s="125" t="str">
        <f>+C5</f>
        <v>2016</v>
      </c>
      <c r="D13" s="125" t="str">
        <f t="shared" ref="D13:E13" si="3">+D5</f>
        <v>2017</v>
      </c>
      <c r="E13" s="125" t="str">
        <f t="shared" si="3"/>
        <v>17/16</v>
      </c>
      <c r="G13" s="3"/>
    </row>
    <row r="14" spans="1:9" s="22" customFormat="1" ht="18" customHeight="1" x14ac:dyDescent="0.2">
      <c r="A14" s="11" t="s">
        <v>7</v>
      </c>
      <c r="B14" s="59" t="s">
        <v>107</v>
      </c>
      <c r="C14" s="293">
        <v>-2657.9474599999999</v>
      </c>
      <c r="D14" s="293">
        <v>-5658.2262700000001</v>
      </c>
      <c r="E14" s="126">
        <f>+IFERROR(IF(D14/C14&gt;0,D14/C14,"X"),"X")</f>
        <v>2.1287953788221232</v>
      </c>
      <c r="F14" s="2"/>
      <c r="G14" s="3"/>
      <c r="H14" s="140"/>
      <c r="I14" s="140"/>
    </row>
    <row r="15" spans="1:9" ht="18" customHeight="1" x14ac:dyDescent="0.2">
      <c r="A15" s="128" t="s">
        <v>8</v>
      </c>
      <c r="B15" s="59" t="s">
        <v>157</v>
      </c>
      <c r="C15" s="293">
        <v>52683.9925699999</v>
      </c>
      <c r="D15" s="293">
        <v>80543.882159999906</v>
      </c>
      <c r="E15" s="126">
        <f t="shared" ref="E15:E35" si="4">+IFERROR(IF(D15/C15&gt;0,D15/C15,"X"),"X")</f>
        <v>1.5288112808265863</v>
      </c>
      <c r="F15" s="2"/>
      <c r="G15" s="3"/>
      <c r="H15" s="140"/>
      <c r="I15" s="140"/>
    </row>
    <row r="16" spans="1:9" ht="18" customHeight="1" x14ac:dyDescent="0.2">
      <c r="A16" s="128" t="s">
        <v>9</v>
      </c>
      <c r="B16" s="59" t="s">
        <v>193</v>
      </c>
      <c r="C16" s="293">
        <v>569144.15005000005</v>
      </c>
      <c r="D16" s="293">
        <v>630119.03137999994</v>
      </c>
      <c r="E16" s="126">
        <f t="shared" si="4"/>
        <v>1.1071343372757907</v>
      </c>
      <c r="F16" s="2"/>
      <c r="G16" s="3"/>
      <c r="H16" s="140"/>
      <c r="I16" s="140"/>
    </row>
    <row r="17" spans="1:9" ht="18" customHeight="1" x14ac:dyDescent="0.2">
      <c r="A17" s="128" t="s">
        <v>11</v>
      </c>
      <c r="B17" s="59" t="s">
        <v>108</v>
      </c>
      <c r="C17" s="293">
        <v>-43333.429030000298</v>
      </c>
      <c r="D17" s="293">
        <v>-119497.56341</v>
      </c>
      <c r="E17" s="126">
        <f t="shared" si="4"/>
        <v>2.7576299887846467</v>
      </c>
      <c r="F17" s="2"/>
      <c r="G17" s="3"/>
      <c r="H17" s="140"/>
      <c r="I17" s="140"/>
    </row>
    <row r="18" spans="1:9" ht="18" customHeight="1" x14ac:dyDescent="0.2">
      <c r="A18" s="128" t="s">
        <v>12</v>
      </c>
      <c r="B18" s="59" t="s">
        <v>302</v>
      </c>
      <c r="C18" s="293">
        <v>51823.635840000003</v>
      </c>
      <c r="D18" s="293">
        <v>67755.44124</v>
      </c>
      <c r="E18" s="126">
        <f t="shared" si="4"/>
        <v>1.3074235364185516</v>
      </c>
      <c r="F18" s="2"/>
      <c r="G18" s="3"/>
      <c r="H18" s="140"/>
      <c r="I18" s="140"/>
    </row>
    <row r="19" spans="1:9" ht="18" customHeight="1" x14ac:dyDescent="0.2">
      <c r="A19" s="128" t="s">
        <v>13</v>
      </c>
      <c r="B19" s="59" t="s">
        <v>109</v>
      </c>
      <c r="C19" s="293">
        <v>13420.88659</v>
      </c>
      <c r="D19" s="293">
        <v>15671.56892</v>
      </c>
      <c r="E19" s="126">
        <f t="shared" si="4"/>
        <v>1.1676999738360803</v>
      </c>
      <c r="F19" s="2"/>
      <c r="G19" s="3"/>
      <c r="H19" s="140"/>
      <c r="I19" s="140"/>
    </row>
    <row r="20" spans="1:9" ht="18" customHeight="1" x14ac:dyDescent="0.2">
      <c r="A20" s="128" t="s">
        <v>14</v>
      </c>
      <c r="B20" s="59" t="s">
        <v>110</v>
      </c>
      <c r="C20" s="293">
        <v>-20837.9532699999</v>
      </c>
      <c r="D20" s="293">
        <v>23278.8661299999</v>
      </c>
      <c r="E20" s="126" t="str">
        <f t="shared" si="4"/>
        <v>X</v>
      </c>
      <c r="F20" s="2"/>
      <c r="G20" s="3"/>
      <c r="H20" s="140"/>
      <c r="I20" s="140"/>
    </row>
    <row r="21" spans="1:9" ht="18" customHeight="1" x14ac:dyDescent="0.2">
      <c r="A21" s="128" t="s">
        <v>15</v>
      </c>
      <c r="B21" s="59" t="s">
        <v>158</v>
      </c>
      <c r="C21" s="293">
        <v>5900.9953800000003</v>
      </c>
      <c r="D21" s="293">
        <v>6408.5464199999997</v>
      </c>
      <c r="E21" s="126">
        <f t="shared" si="4"/>
        <v>1.0860110892003443</v>
      </c>
      <c r="F21" s="2"/>
      <c r="G21" s="3"/>
      <c r="H21" s="140"/>
      <c r="I21" s="140"/>
    </row>
    <row r="22" spans="1:9" ht="18" customHeight="1" x14ac:dyDescent="0.2">
      <c r="A22" s="128" t="s">
        <v>16</v>
      </c>
      <c r="B22" s="59" t="s">
        <v>139</v>
      </c>
      <c r="C22" s="293">
        <v>28227.338530000001</v>
      </c>
      <c r="D22" s="293">
        <v>26914.413889999902</v>
      </c>
      <c r="E22" s="126">
        <f t="shared" si="4"/>
        <v>0.95348748028069585</v>
      </c>
      <c r="F22" s="2"/>
      <c r="G22" s="3"/>
      <c r="H22" s="140"/>
      <c r="I22" s="140"/>
    </row>
    <row r="23" spans="1:9" ht="18" customHeight="1" x14ac:dyDescent="0.2">
      <c r="A23" s="128" t="s">
        <v>17</v>
      </c>
      <c r="B23" s="59" t="s">
        <v>111</v>
      </c>
      <c r="C23" s="293">
        <v>28371.326580000601</v>
      </c>
      <c r="D23" s="293">
        <v>20143.1283700001</v>
      </c>
      <c r="E23" s="126">
        <f t="shared" si="4"/>
        <v>0.7099819006771193</v>
      </c>
      <c r="F23" s="2"/>
      <c r="G23" s="3"/>
      <c r="H23" s="140"/>
      <c r="I23" s="140"/>
    </row>
    <row r="24" spans="1:9" ht="18" customHeight="1" x14ac:dyDescent="0.2">
      <c r="A24" s="128" t="s">
        <v>18</v>
      </c>
      <c r="B24" s="59" t="s">
        <v>112</v>
      </c>
      <c r="C24" s="293">
        <v>105286.71311</v>
      </c>
      <c r="D24" s="293">
        <v>84365.299730000304</v>
      </c>
      <c r="E24" s="126">
        <f t="shared" si="4"/>
        <v>0.80129103889736109</v>
      </c>
      <c r="F24" s="2"/>
      <c r="G24" s="3"/>
      <c r="H24" s="140"/>
      <c r="I24" s="140"/>
    </row>
    <row r="25" spans="1:9" ht="18" customHeight="1" x14ac:dyDescent="0.2">
      <c r="A25" s="128" t="s">
        <v>19</v>
      </c>
      <c r="B25" s="59" t="s">
        <v>113</v>
      </c>
      <c r="C25" s="293">
        <v>-2377.3645499999998</v>
      </c>
      <c r="D25" s="293">
        <v>-1421.5352</v>
      </c>
      <c r="E25" s="126">
        <f t="shared" si="4"/>
        <v>0.59794582198174029</v>
      </c>
      <c r="F25" s="2"/>
      <c r="G25" s="3"/>
      <c r="H25" s="140"/>
      <c r="I25" s="140"/>
    </row>
    <row r="26" spans="1:9" ht="18" customHeight="1" x14ac:dyDescent="0.2">
      <c r="A26" s="128" t="s">
        <v>20</v>
      </c>
      <c r="B26" s="59" t="s">
        <v>64</v>
      </c>
      <c r="C26" s="293">
        <v>-2037.1603</v>
      </c>
      <c r="D26" s="293">
        <v>191.14148</v>
      </c>
      <c r="E26" s="126" t="str">
        <f t="shared" si="4"/>
        <v>X</v>
      </c>
      <c r="F26" s="2"/>
      <c r="G26" s="3"/>
      <c r="H26" s="140"/>
      <c r="I26" s="140"/>
    </row>
    <row r="27" spans="1:9" ht="18" customHeight="1" x14ac:dyDescent="0.2">
      <c r="A27" s="128" t="s">
        <v>21</v>
      </c>
      <c r="B27" s="59" t="s">
        <v>114</v>
      </c>
      <c r="C27" s="293">
        <v>148038.23754</v>
      </c>
      <c r="D27" s="293">
        <v>182482.51736</v>
      </c>
      <c r="E27" s="126">
        <f t="shared" si="4"/>
        <v>1.2326715069861132</v>
      </c>
      <c r="F27" s="2"/>
      <c r="G27" s="3"/>
      <c r="H27" s="140"/>
      <c r="I27" s="140"/>
    </row>
    <row r="28" spans="1:9" ht="18" customHeight="1" x14ac:dyDescent="0.2">
      <c r="A28" s="128" t="s">
        <v>22</v>
      </c>
      <c r="B28" s="59" t="s">
        <v>115</v>
      </c>
      <c r="C28" s="293">
        <v>177573.51363</v>
      </c>
      <c r="D28" s="293">
        <v>223665.79504999999</v>
      </c>
      <c r="E28" s="126">
        <f t="shared" si="4"/>
        <v>1.2595673221629207</v>
      </c>
      <c r="F28" s="2"/>
      <c r="G28" s="3"/>
      <c r="H28" s="140"/>
      <c r="I28" s="140"/>
    </row>
    <row r="29" spans="1:9" ht="18" customHeight="1" x14ac:dyDescent="0.2">
      <c r="A29" s="128" t="s">
        <v>23</v>
      </c>
      <c r="B29" s="59" t="s">
        <v>116</v>
      </c>
      <c r="C29" s="293">
        <v>-1629.63348</v>
      </c>
      <c r="D29" s="293">
        <v>43620.479349999798</v>
      </c>
      <c r="E29" s="126" t="str">
        <f t="shared" si="4"/>
        <v>X</v>
      </c>
      <c r="F29" s="2"/>
      <c r="G29" s="3"/>
      <c r="H29" s="140"/>
      <c r="I29" s="140"/>
    </row>
    <row r="30" spans="1:9" ht="18" customHeight="1" x14ac:dyDescent="0.2">
      <c r="A30" s="128" t="s">
        <v>24</v>
      </c>
      <c r="B30" s="59" t="s">
        <v>194</v>
      </c>
      <c r="C30" s="293">
        <v>14111.360430000001</v>
      </c>
      <c r="D30" s="293">
        <v>34684.124589999999</v>
      </c>
      <c r="E30" s="126">
        <f t="shared" si="4"/>
        <v>2.4578866624555489</v>
      </c>
      <c r="F30" s="2"/>
      <c r="G30" s="3"/>
      <c r="H30" s="140"/>
      <c r="I30" s="140"/>
    </row>
    <row r="31" spans="1:9" ht="18" customHeight="1" x14ac:dyDescent="0.2">
      <c r="A31" s="128" t="s">
        <v>25</v>
      </c>
      <c r="B31" s="59" t="s">
        <v>195</v>
      </c>
      <c r="C31" s="293">
        <v>-4132.0249100000001</v>
      </c>
      <c r="D31" s="293">
        <v>1544.90616</v>
      </c>
      <c r="E31" s="126" t="str">
        <f t="shared" si="4"/>
        <v>X</v>
      </c>
      <c r="F31" s="2"/>
      <c r="G31" s="3"/>
      <c r="H31" s="140"/>
      <c r="I31" s="140"/>
    </row>
    <row r="32" spans="1:9" ht="18" customHeight="1" x14ac:dyDescent="0.2">
      <c r="A32" s="128" t="s">
        <v>26</v>
      </c>
      <c r="B32" s="59" t="s">
        <v>117</v>
      </c>
      <c r="C32" s="293">
        <v>9620.9418700000006</v>
      </c>
      <c r="D32" s="293">
        <v>10841.784960000001</v>
      </c>
      <c r="E32" s="126">
        <f t="shared" si="4"/>
        <v>1.1268943422064353</v>
      </c>
      <c r="F32" s="2"/>
      <c r="G32" s="3"/>
      <c r="H32" s="140"/>
      <c r="I32" s="140"/>
    </row>
    <row r="33" spans="1:14" ht="18" customHeight="1" x14ac:dyDescent="0.2">
      <c r="A33" s="128" t="s">
        <v>27</v>
      </c>
      <c r="B33" s="59" t="s">
        <v>196</v>
      </c>
      <c r="C33" s="293">
        <v>25940.420259999999</v>
      </c>
      <c r="D33" s="293">
        <v>34893.470950000003</v>
      </c>
      <c r="E33" s="126">
        <f t="shared" si="4"/>
        <v>1.3451389993016252</v>
      </c>
      <c r="F33" s="2"/>
      <c r="G33" s="3"/>
      <c r="H33" s="140"/>
      <c r="I33" s="140"/>
    </row>
    <row r="34" spans="1:14" ht="18" customHeight="1" x14ac:dyDescent="0.2">
      <c r="A34" s="128" t="s">
        <v>28</v>
      </c>
      <c r="B34" s="59" t="s">
        <v>159</v>
      </c>
      <c r="C34" s="293">
        <v>1871479.2678799999</v>
      </c>
      <c r="D34" s="293">
        <v>1630365.34137</v>
      </c>
      <c r="E34" s="126">
        <f t="shared" si="4"/>
        <v>0.87116398741454815</v>
      </c>
      <c r="F34" s="2"/>
      <c r="G34" s="3"/>
      <c r="H34" s="140"/>
      <c r="I34" s="140"/>
      <c r="K34" s="142"/>
    </row>
    <row r="35" spans="1:14" ht="18" customHeight="1" x14ac:dyDescent="0.2">
      <c r="A35" s="128" t="s">
        <v>31</v>
      </c>
      <c r="B35" s="59" t="s">
        <v>141</v>
      </c>
      <c r="C35" s="293">
        <v>483.00245000000001</v>
      </c>
      <c r="D35" s="293">
        <v>478.94914999999997</v>
      </c>
      <c r="E35" s="126">
        <f t="shared" si="4"/>
        <v>0.9916081171016834</v>
      </c>
      <c r="F35" s="2"/>
      <c r="G35" s="3"/>
      <c r="H35" s="140"/>
      <c r="I35" s="140"/>
    </row>
    <row r="36" spans="1:14" ht="18" customHeight="1" x14ac:dyDescent="0.2">
      <c r="A36" s="128" t="s">
        <v>32</v>
      </c>
      <c r="B36" s="59" t="s">
        <v>211</v>
      </c>
      <c r="C36" s="293">
        <v>-1825.47804</v>
      </c>
      <c r="D36" s="293">
        <v>1099.4368199999999</v>
      </c>
      <c r="E36" s="126" t="str">
        <f t="shared" ref="E36:E40" si="5">+IFERROR(IF(D36/C36&gt;0,D36/C36,"X"),"X")</f>
        <v>X</v>
      </c>
      <c r="F36" s="2"/>
      <c r="G36" s="3"/>
      <c r="H36" s="140"/>
      <c r="I36" s="140"/>
    </row>
    <row r="37" spans="1:14" ht="18" customHeight="1" x14ac:dyDescent="0.2">
      <c r="A37" s="128" t="s">
        <v>33</v>
      </c>
      <c r="B37" s="59" t="s">
        <v>160</v>
      </c>
      <c r="C37" s="293">
        <v>-487.28122000000002</v>
      </c>
      <c r="D37" s="293">
        <v>737.77368999999999</v>
      </c>
      <c r="E37" s="126" t="str">
        <f t="shared" si="5"/>
        <v>X</v>
      </c>
      <c r="F37" s="2"/>
      <c r="G37" s="3"/>
      <c r="H37" s="140"/>
      <c r="I37" s="140"/>
    </row>
    <row r="38" spans="1:14" ht="18" customHeight="1" x14ac:dyDescent="0.2">
      <c r="A38" s="128" t="s">
        <v>34</v>
      </c>
      <c r="B38" s="59" t="s">
        <v>118</v>
      </c>
      <c r="C38" s="293">
        <v>7308.2686199999998</v>
      </c>
      <c r="D38" s="293">
        <v>5901.6525799999999</v>
      </c>
      <c r="E38" s="126">
        <f t="shared" si="5"/>
        <v>0.80753087863374129</v>
      </c>
      <c r="F38" s="2"/>
      <c r="G38" s="3"/>
      <c r="H38" s="140"/>
      <c r="I38" s="140"/>
    </row>
    <row r="39" spans="1:14" ht="18" customHeight="1" x14ac:dyDescent="0.2">
      <c r="A39" s="128" t="s">
        <v>35</v>
      </c>
      <c r="B39" s="59" t="s">
        <v>197</v>
      </c>
      <c r="C39" s="293">
        <v>-139824.24843000001</v>
      </c>
      <c r="D39" s="293">
        <v>15376.6594299999</v>
      </c>
      <c r="E39" s="126" t="str">
        <f t="shared" si="5"/>
        <v>X</v>
      </c>
      <c r="F39" s="2"/>
      <c r="G39" s="3"/>
      <c r="H39" s="140"/>
      <c r="I39" s="140"/>
    </row>
    <row r="40" spans="1:14" ht="18" customHeight="1" thickBot="1" x14ac:dyDescent="0.25">
      <c r="A40" s="128" t="s">
        <v>36</v>
      </c>
      <c r="B40" s="59" t="s">
        <v>161</v>
      </c>
      <c r="C40" s="293">
        <v>39296.112169999898</v>
      </c>
      <c r="D40" s="293">
        <v>49836.791029999898</v>
      </c>
      <c r="E40" s="126">
        <f t="shared" si="5"/>
        <v>1.2682371939086416</v>
      </c>
      <c r="F40" s="2"/>
      <c r="G40" s="3"/>
      <c r="H40" s="140"/>
      <c r="I40" s="140"/>
    </row>
    <row r="41" spans="1:14" ht="18" customHeight="1" thickBot="1" x14ac:dyDescent="0.25">
      <c r="A41" s="93"/>
      <c r="B41" s="87" t="s">
        <v>2</v>
      </c>
      <c r="C41" s="294">
        <f>SUM(C14:C40)</f>
        <v>2929567.6428100006</v>
      </c>
      <c r="D41" s="294">
        <f>SUM(D14:D40)</f>
        <v>3064343.6773299994</v>
      </c>
      <c r="E41" s="127">
        <f t="shared" ref="E41" si="6">+IF(C41=0,"X",D41/C41)</f>
        <v>1.0460054352562154</v>
      </c>
      <c r="F41" s="2"/>
      <c r="G41" s="3"/>
    </row>
    <row r="42" spans="1:14" ht="18" customHeight="1" x14ac:dyDescent="0.2">
      <c r="C42" s="186"/>
      <c r="D42" s="186"/>
      <c r="E42" s="186"/>
      <c r="G42" s="3"/>
    </row>
    <row r="43" spans="1:14" s="26" customFormat="1" ht="18" customHeight="1" x14ac:dyDescent="0.2">
      <c r="A43" s="608" t="s">
        <v>76</v>
      </c>
      <c r="B43" s="608"/>
      <c r="C43" s="608"/>
      <c r="D43" s="608"/>
      <c r="E43" s="608"/>
      <c r="G43" s="3"/>
    </row>
    <row r="44" spans="1:14" ht="18" customHeight="1" thickBot="1" x14ac:dyDescent="0.25">
      <c r="A44" s="163"/>
      <c r="B44" s="163"/>
      <c r="C44" s="163"/>
      <c r="D44" s="163"/>
      <c r="E44" s="163"/>
      <c r="G44" s="3"/>
    </row>
    <row r="45" spans="1:14" ht="18" customHeight="1" thickBot="1" x14ac:dyDescent="0.25">
      <c r="A45" s="277" t="s">
        <v>3</v>
      </c>
      <c r="B45" s="277" t="s">
        <v>10</v>
      </c>
      <c r="C45" s="609" t="s">
        <v>45</v>
      </c>
      <c r="D45" s="610"/>
      <c r="E45" s="167" t="s">
        <v>6</v>
      </c>
      <c r="G45" s="3"/>
    </row>
    <row r="46" spans="1:14" ht="18" customHeight="1" thickBot="1" x14ac:dyDescent="0.25">
      <c r="A46" s="292"/>
      <c r="B46" s="292"/>
      <c r="C46" s="125" t="str">
        <f>+C5</f>
        <v>2016</v>
      </c>
      <c r="D46" s="125" t="str">
        <f>+D5</f>
        <v>2017</v>
      </c>
      <c r="E46" s="125" t="str">
        <f>+E5</f>
        <v>17/16</v>
      </c>
      <c r="G46" s="3"/>
    </row>
    <row r="47" spans="1:14" ht="18" customHeight="1" x14ac:dyDescent="0.2">
      <c r="A47" s="11" t="s">
        <v>7</v>
      </c>
      <c r="B47" s="59" t="s">
        <v>119</v>
      </c>
      <c r="C47" s="295">
        <v>17510.634910000201</v>
      </c>
      <c r="D47" s="295">
        <v>75694.116880000205</v>
      </c>
      <c r="E47" s="126">
        <f t="shared" ref="E47:E80" si="7">+IFERROR(IF(D47/C47&gt;0,D47/C47,"X"),"X")</f>
        <v>4.3227511320432948</v>
      </c>
      <c r="F47" s="2"/>
      <c r="G47" s="3"/>
      <c r="H47" s="140"/>
      <c r="I47" s="140"/>
      <c r="N47" s="27"/>
    </row>
    <row r="48" spans="1:14" ht="18" customHeight="1" x14ac:dyDescent="0.2">
      <c r="A48" s="128" t="s">
        <v>8</v>
      </c>
      <c r="B48" s="59" t="s">
        <v>120</v>
      </c>
      <c r="C48" s="295">
        <v>13399.257250000001</v>
      </c>
      <c r="D48" s="295">
        <v>46352.178399999997</v>
      </c>
      <c r="E48" s="126">
        <f t="shared" si="7"/>
        <v>3.4593095374745486</v>
      </c>
      <c r="F48" s="2"/>
      <c r="G48" s="3"/>
      <c r="H48" s="140"/>
      <c r="I48" s="140"/>
      <c r="N48" s="27"/>
    </row>
    <row r="49" spans="1:14" ht="18" customHeight="1" x14ac:dyDescent="0.2">
      <c r="A49" s="128" t="s">
        <v>9</v>
      </c>
      <c r="B49" s="59" t="s">
        <v>162</v>
      </c>
      <c r="C49" s="295">
        <v>-70308.115290000002</v>
      </c>
      <c r="D49" s="295">
        <v>-12442.5023900001</v>
      </c>
      <c r="E49" s="126">
        <f t="shared" si="7"/>
        <v>0.17697106996366621</v>
      </c>
      <c r="F49" s="2"/>
      <c r="G49" s="3"/>
      <c r="H49" s="140"/>
      <c r="I49" s="140"/>
      <c r="N49" s="27"/>
    </row>
    <row r="50" spans="1:14" ht="18" customHeight="1" x14ac:dyDescent="0.2">
      <c r="A50" s="128" t="s">
        <v>11</v>
      </c>
      <c r="B50" s="59" t="s">
        <v>301</v>
      </c>
      <c r="C50" s="295">
        <v>80365.577730000005</v>
      </c>
      <c r="D50" s="295">
        <v>83472.193960000004</v>
      </c>
      <c r="E50" s="126">
        <f t="shared" si="7"/>
        <v>1.0386560554624162</v>
      </c>
      <c r="F50" s="2"/>
      <c r="G50" s="3"/>
      <c r="H50" s="140"/>
      <c r="I50" s="140"/>
      <c r="N50" s="27"/>
    </row>
    <row r="51" spans="1:14" ht="18" customHeight="1" x14ac:dyDescent="0.2">
      <c r="A51" s="128" t="s">
        <v>12</v>
      </c>
      <c r="B51" s="59" t="s">
        <v>121</v>
      </c>
      <c r="C51" s="295">
        <v>-27545.4063300001</v>
      </c>
      <c r="D51" s="295">
        <v>67365.020559999801</v>
      </c>
      <c r="E51" s="126" t="str">
        <f t="shared" si="7"/>
        <v>X</v>
      </c>
      <c r="F51" s="2"/>
      <c r="G51" s="3"/>
      <c r="H51" s="140"/>
      <c r="I51" s="140"/>
      <c r="N51" s="27"/>
    </row>
    <row r="52" spans="1:14" ht="18" customHeight="1" x14ac:dyDescent="0.2">
      <c r="A52" s="128" t="s">
        <v>13</v>
      </c>
      <c r="B52" s="59" t="s">
        <v>142</v>
      </c>
      <c r="C52" s="295">
        <v>-3079.1664300000002</v>
      </c>
      <c r="D52" s="295">
        <v>29932.41272</v>
      </c>
      <c r="E52" s="126" t="str">
        <f t="shared" si="7"/>
        <v>X</v>
      </c>
      <c r="F52" s="2"/>
      <c r="G52" s="3"/>
      <c r="H52" s="140"/>
      <c r="I52" s="140"/>
      <c r="N52" s="27"/>
    </row>
    <row r="53" spans="1:14" ht="18" customHeight="1" x14ac:dyDescent="0.2">
      <c r="A53" s="128" t="s">
        <v>14</v>
      </c>
      <c r="B53" s="59" t="s">
        <v>122</v>
      </c>
      <c r="C53" s="295">
        <v>-6760.5128699999996</v>
      </c>
      <c r="D53" s="295">
        <v>-5921.1040499999999</v>
      </c>
      <c r="E53" s="126">
        <f t="shared" si="7"/>
        <v>0.87583651771082283</v>
      </c>
      <c r="F53" s="2"/>
      <c r="G53" s="3"/>
      <c r="H53" s="140"/>
      <c r="I53" s="140"/>
      <c r="N53" s="27"/>
    </row>
    <row r="54" spans="1:14" ht="18" customHeight="1" x14ac:dyDescent="0.2">
      <c r="A54" s="128" t="s">
        <v>15</v>
      </c>
      <c r="B54" s="59" t="s">
        <v>143</v>
      </c>
      <c r="C54" s="295">
        <v>761.67854999999997</v>
      </c>
      <c r="D54" s="295">
        <v>528.27160000000003</v>
      </c>
      <c r="E54" s="126">
        <f t="shared" si="7"/>
        <v>0.69356239584270829</v>
      </c>
      <c r="F54" s="2"/>
      <c r="G54" s="3"/>
      <c r="H54" s="140"/>
      <c r="I54" s="140"/>
      <c r="N54" s="27"/>
    </row>
    <row r="55" spans="1:14" ht="18" customHeight="1" x14ac:dyDescent="0.2">
      <c r="A55" s="128" t="s">
        <v>16</v>
      </c>
      <c r="B55" s="59" t="s">
        <v>123</v>
      </c>
      <c r="C55" s="295">
        <v>-1110.9003499999999</v>
      </c>
      <c r="D55" s="295">
        <v>-926.96409000000006</v>
      </c>
      <c r="E55" s="126">
        <f t="shared" si="7"/>
        <v>0.83442595908804973</v>
      </c>
      <c r="F55" s="2"/>
      <c r="G55" s="3"/>
      <c r="H55" s="140"/>
      <c r="I55" s="140"/>
      <c r="N55" s="27"/>
    </row>
    <row r="56" spans="1:14" ht="18" customHeight="1" x14ac:dyDescent="0.2">
      <c r="A56" s="128" t="s">
        <v>17</v>
      </c>
      <c r="B56" s="59" t="s">
        <v>163</v>
      </c>
      <c r="C56" s="295">
        <v>36641.499580000796</v>
      </c>
      <c r="D56" s="295">
        <v>215886.3474</v>
      </c>
      <c r="E56" s="126">
        <f t="shared" si="7"/>
        <v>5.8918534960242832</v>
      </c>
      <c r="F56" s="2"/>
      <c r="G56" s="3"/>
      <c r="H56" s="140"/>
      <c r="I56" s="140"/>
      <c r="N56" s="27"/>
    </row>
    <row r="57" spans="1:14" ht="18" customHeight="1" x14ac:dyDescent="0.2">
      <c r="A57" s="128" t="s">
        <v>18</v>
      </c>
      <c r="B57" s="59" t="s">
        <v>124</v>
      </c>
      <c r="C57" s="295">
        <v>4214.6268499999996</v>
      </c>
      <c r="D57" s="295">
        <v>107.59365</v>
      </c>
      <c r="E57" s="126">
        <f t="shared" si="7"/>
        <v>2.5528630132463568E-2</v>
      </c>
      <c r="F57" s="2"/>
      <c r="G57" s="3"/>
      <c r="H57" s="140"/>
      <c r="I57" s="140"/>
      <c r="N57" s="27"/>
    </row>
    <row r="58" spans="1:14" ht="18" customHeight="1" x14ac:dyDescent="0.2">
      <c r="A58" s="128" t="s">
        <v>19</v>
      </c>
      <c r="B58" s="59" t="s">
        <v>125</v>
      </c>
      <c r="C58" s="295">
        <v>75974.545729999998</v>
      </c>
      <c r="D58" s="295">
        <v>60403.944629999998</v>
      </c>
      <c r="E58" s="126">
        <f t="shared" si="7"/>
        <v>0.7950550286232031</v>
      </c>
      <c r="F58" s="2"/>
      <c r="G58" s="3"/>
      <c r="H58" s="140"/>
      <c r="I58" s="140"/>
      <c r="N58" s="27"/>
    </row>
    <row r="59" spans="1:14" ht="18" customHeight="1" x14ac:dyDescent="0.2">
      <c r="A59" s="128" t="s">
        <v>20</v>
      </c>
      <c r="B59" s="59" t="s">
        <v>164</v>
      </c>
      <c r="C59" s="295">
        <v>-217304.60824</v>
      </c>
      <c r="D59" s="295">
        <v>-26688.03312</v>
      </c>
      <c r="E59" s="126">
        <f t="shared" si="7"/>
        <v>0.12281393080502304</v>
      </c>
      <c r="F59" s="2"/>
      <c r="G59" s="3"/>
      <c r="H59" s="140"/>
      <c r="I59" s="140"/>
      <c r="N59" s="27"/>
    </row>
    <row r="60" spans="1:14" ht="18" customHeight="1" x14ac:dyDescent="0.2">
      <c r="A60" s="128" t="s">
        <v>21</v>
      </c>
      <c r="B60" s="59" t="s">
        <v>126</v>
      </c>
      <c r="C60" s="295">
        <v>-76982.620240000106</v>
      </c>
      <c r="D60" s="295">
        <v>-13949.7509300001</v>
      </c>
      <c r="E60" s="126">
        <f t="shared" si="7"/>
        <v>0.18120649682370543</v>
      </c>
      <c r="F60" s="2"/>
      <c r="G60" s="3"/>
      <c r="H60" s="140"/>
      <c r="I60" s="140"/>
      <c r="N60" s="27"/>
    </row>
    <row r="61" spans="1:14" ht="18" customHeight="1" x14ac:dyDescent="0.2">
      <c r="A61" s="128" t="s">
        <v>22</v>
      </c>
      <c r="B61" s="59" t="s">
        <v>165</v>
      </c>
      <c r="C61" s="295">
        <v>-1852.56051</v>
      </c>
      <c r="D61" s="295">
        <v>-1158.9501</v>
      </c>
      <c r="E61" s="126">
        <f t="shared" si="7"/>
        <v>0.62559365469795103</v>
      </c>
      <c r="F61" s="2"/>
      <c r="G61" s="3"/>
      <c r="H61" s="140"/>
      <c r="I61" s="140"/>
      <c r="N61" s="27"/>
    </row>
    <row r="62" spans="1:14" ht="18" customHeight="1" x14ac:dyDescent="0.2">
      <c r="A62" s="128" t="s">
        <v>23</v>
      </c>
      <c r="B62" s="59" t="s">
        <v>127</v>
      </c>
      <c r="C62" s="295">
        <v>-3185.3769399999001</v>
      </c>
      <c r="D62" s="295">
        <v>28010.980360000001</v>
      </c>
      <c r="E62" s="126" t="str">
        <f t="shared" si="7"/>
        <v>X</v>
      </c>
      <c r="F62" s="2"/>
      <c r="G62" s="3"/>
      <c r="H62" s="140"/>
      <c r="I62" s="140"/>
      <c r="N62" s="27"/>
    </row>
    <row r="63" spans="1:14" ht="18" customHeight="1" x14ac:dyDescent="0.2">
      <c r="A63" s="128" t="s">
        <v>24</v>
      </c>
      <c r="B63" s="59" t="s">
        <v>128</v>
      </c>
      <c r="C63" s="295">
        <v>-499.53710000000001</v>
      </c>
      <c r="D63" s="295">
        <v>-10299.44247</v>
      </c>
      <c r="E63" s="126">
        <f t="shared" si="7"/>
        <v>20.617973059458446</v>
      </c>
      <c r="F63" s="2"/>
      <c r="G63" s="3"/>
      <c r="H63" s="140"/>
      <c r="I63" s="140"/>
      <c r="N63" s="27"/>
    </row>
    <row r="64" spans="1:14" ht="18" customHeight="1" x14ac:dyDescent="0.2">
      <c r="A64" s="128" t="s">
        <v>25</v>
      </c>
      <c r="B64" s="59" t="s">
        <v>129</v>
      </c>
      <c r="C64" s="295">
        <v>-29327.92211</v>
      </c>
      <c r="D64" s="295">
        <v>9125.1524499999996</v>
      </c>
      <c r="E64" s="126" t="str">
        <f t="shared" si="7"/>
        <v>X</v>
      </c>
      <c r="F64" s="2"/>
      <c r="G64" s="3"/>
      <c r="H64" s="140"/>
      <c r="I64" s="140"/>
      <c r="N64" s="27"/>
    </row>
    <row r="65" spans="1:14" ht="18" customHeight="1" x14ac:dyDescent="0.2">
      <c r="A65" s="128" t="s">
        <v>26</v>
      </c>
      <c r="B65" s="59" t="s">
        <v>199</v>
      </c>
      <c r="C65" s="295">
        <v>-1038.5855100000001</v>
      </c>
      <c r="D65" s="295">
        <v>-1179.6271300000001</v>
      </c>
      <c r="E65" s="126">
        <f t="shared" si="7"/>
        <v>1.1358016442960002</v>
      </c>
      <c r="F65" s="2"/>
      <c r="G65" s="3"/>
      <c r="H65" s="140"/>
      <c r="I65" s="140"/>
      <c r="N65" s="27"/>
    </row>
    <row r="66" spans="1:14" ht="18" customHeight="1" x14ac:dyDescent="0.2">
      <c r="A66" s="128" t="s">
        <v>27</v>
      </c>
      <c r="B66" s="59" t="s">
        <v>210</v>
      </c>
      <c r="C66" s="188" t="s">
        <v>41</v>
      </c>
      <c r="D66" s="295">
        <v>-4869.51944</v>
      </c>
      <c r="E66" s="126" t="str">
        <f t="shared" si="7"/>
        <v>X</v>
      </c>
      <c r="F66" s="2"/>
      <c r="G66" s="3"/>
      <c r="H66" s="140"/>
      <c r="I66" s="140"/>
      <c r="N66" s="27"/>
    </row>
    <row r="67" spans="1:14" ht="18" customHeight="1" x14ac:dyDescent="0.2">
      <c r="A67" s="128" t="s">
        <v>28</v>
      </c>
      <c r="B67" s="59" t="s">
        <v>130</v>
      </c>
      <c r="C67" s="295">
        <v>-2768.44103</v>
      </c>
      <c r="D67" s="295">
        <v>1091.3255899999999</v>
      </c>
      <c r="E67" s="126" t="str">
        <f t="shared" si="7"/>
        <v>X</v>
      </c>
      <c r="F67" s="2"/>
      <c r="G67" s="3"/>
      <c r="H67" s="140"/>
      <c r="I67" s="140"/>
      <c r="N67" s="27"/>
    </row>
    <row r="68" spans="1:14" ht="18" customHeight="1" x14ac:dyDescent="0.2">
      <c r="A68" s="128" t="s">
        <v>31</v>
      </c>
      <c r="B68" s="59" t="s">
        <v>200</v>
      </c>
      <c r="C68" s="295">
        <v>-9562.5442000000003</v>
      </c>
      <c r="D68" s="295">
        <v>10756.80919</v>
      </c>
      <c r="E68" s="126" t="str">
        <f t="shared" si="7"/>
        <v>X</v>
      </c>
      <c r="F68" s="2"/>
      <c r="G68" s="3"/>
      <c r="H68" s="140"/>
      <c r="I68" s="140"/>
      <c r="N68" s="27"/>
    </row>
    <row r="69" spans="1:14" ht="18" customHeight="1" x14ac:dyDescent="0.2">
      <c r="A69" s="128" t="s">
        <v>32</v>
      </c>
      <c r="B69" s="59" t="s">
        <v>166</v>
      </c>
      <c r="C69" s="295">
        <v>1009.14959</v>
      </c>
      <c r="D69" s="295">
        <v>662.41661999999997</v>
      </c>
      <c r="E69" s="126">
        <f t="shared" si="7"/>
        <v>0.65641073094029601</v>
      </c>
      <c r="F69" s="2"/>
      <c r="G69" s="3"/>
      <c r="H69" s="140"/>
      <c r="I69" s="140"/>
      <c r="N69" s="27"/>
    </row>
    <row r="70" spans="1:14" ht="18" customHeight="1" x14ac:dyDescent="0.2">
      <c r="A70" s="128" t="s">
        <v>33</v>
      </c>
      <c r="B70" s="59" t="s">
        <v>206</v>
      </c>
      <c r="C70" s="188" t="s">
        <v>41</v>
      </c>
      <c r="D70" s="295">
        <v>321.44279999999998</v>
      </c>
      <c r="E70" s="126" t="str">
        <f t="shared" si="7"/>
        <v>X</v>
      </c>
      <c r="F70" s="2"/>
      <c r="G70" s="3"/>
      <c r="H70" s="140"/>
      <c r="I70" s="140"/>
      <c r="N70" s="27"/>
    </row>
    <row r="71" spans="1:14" ht="18" customHeight="1" x14ac:dyDescent="0.2">
      <c r="A71" s="128" t="s">
        <v>34</v>
      </c>
      <c r="B71" s="59" t="s">
        <v>131</v>
      </c>
      <c r="C71" s="295">
        <v>-4494.0636800000002</v>
      </c>
      <c r="D71" s="295">
        <v>14047.538039999999</v>
      </c>
      <c r="E71" s="126" t="str">
        <f t="shared" si="7"/>
        <v>X</v>
      </c>
      <c r="F71" s="2"/>
      <c r="G71" s="3"/>
      <c r="H71" s="140"/>
      <c r="I71" s="140"/>
      <c r="N71" s="27"/>
    </row>
    <row r="72" spans="1:14" ht="18" customHeight="1" x14ac:dyDescent="0.2">
      <c r="A72" s="128" t="s">
        <v>35</v>
      </c>
      <c r="B72" s="59" t="s">
        <v>132</v>
      </c>
      <c r="C72" s="295">
        <v>536523.10136000195</v>
      </c>
      <c r="D72" s="295">
        <v>1188761.3938500001</v>
      </c>
      <c r="E72" s="126">
        <f t="shared" si="7"/>
        <v>2.21567606471497</v>
      </c>
      <c r="F72" s="2"/>
      <c r="G72" s="3"/>
      <c r="H72" s="140"/>
      <c r="I72" s="140"/>
      <c r="N72" s="27"/>
    </row>
    <row r="73" spans="1:14" ht="18" customHeight="1" x14ac:dyDescent="0.2">
      <c r="A73" s="128" t="s">
        <v>36</v>
      </c>
      <c r="B73" s="59" t="s">
        <v>201</v>
      </c>
      <c r="C73" s="295">
        <v>-899.88500999999997</v>
      </c>
      <c r="D73" s="295">
        <v>-574.32164</v>
      </c>
      <c r="E73" s="126">
        <f t="shared" si="7"/>
        <v>0.63821669837571804</v>
      </c>
      <c r="F73" s="2"/>
      <c r="G73" s="3"/>
      <c r="H73" s="140"/>
      <c r="I73" s="140"/>
      <c r="N73" s="27"/>
    </row>
    <row r="74" spans="1:14" ht="18" customHeight="1" x14ac:dyDescent="0.2">
      <c r="A74" s="128" t="s">
        <v>37</v>
      </c>
      <c r="B74" s="59" t="s">
        <v>212</v>
      </c>
      <c r="C74" s="295">
        <v>16452.304749999901</v>
      </c>
      <c r="D74" s="295">
        <v>14787.384840000001</v>
      </c>
      <c r="E74" s="126">
        <f t="shared" ref="E74:E75" si="8">+IFERROR(IF(D74/C74&gt;0,D74/C74,"X"),"X")</f>
        <v>0.89880324153368785</v>
      </c>
      <c r="F74" s="2"/>
      <c r="G74" s="3"/>
      <c r="H74" s="140"/>
      <c r="I74" s="140"/>
      <c r="N74" s="27"/>
    </row>
    <row r="75" spans="1:14" ht="18" customHeight="1" x14ac:dyDescent="0.2">
      <c r="A75" s="128" t="s">
        <v>38</v>
      </c>
      <c r="B75" s="59" t="s">
        <v>133</v>
      </c>
      <c r="C75" s="295">
        <v>-401.98455000000001</v>
      </c>
      <c r="D75" s="295">
        <v>-2296.1739600000001</v>
      </c>
      <c r="E75" s="126">
        <f t="shared" si="8"/>
        <v>5.7120950543994784</v>
      </c>
      <c r="F75" s="2"/>
      <c r="G75" s="3"/>
      <c r="H75" s="140"/>
      <c r="I75" s="140"/>
      <c r="N75" s="27"/>
    </row>
    <row r="76" spans="1:14" ht="18" customHeight="1" x14ac:dyDescent="0.2">
      <c r="A76" s="128" t="s">
        <v>39</v>
      </c>
      <c r="B76" s="59" t="s">
        <v>144</v>
      </c>
      <c r="C76" s="295">
        <v>-11692.892470000001</v>
      </c>
      <c r="D76" s="295">
        <v>31144.835569999901</v>
      </c>
      <c r="E76" s="126" t="str">
        <f t="shared" si="7"/>
        <v>X</v>
      </c>
      <c r="F76" s="2"/>
      <c r="G76" s="3"/>
      <c r="H76" s="140"/>
      <c r="I76" s="140"/>
      <c r="N76" s="27"/>
    </row>
    <row r="77" spans="1:14" ht="18" customHeight="1" x14ac:dyDescent="0.2">
      <c r="A77" s="128" t="s">
        <v>40</v>
      </c>
      <c r="B77" s="59" t="s">
        <v>145</v>
      </c>
      <c r="C77" s="295">
        <v>-40140.108059999999</v>
      </c>
      <c r="D77" s="295">
        <v>-36228.182820000002</v>
      </c>
      <c r="E77" s="126">
        <f t="shared" si="7"/>
        <v>0.90254323097106293</v>
      </c>
      <c r="F77" s="2"/>
      <c r="G77" s="3"/>
      <c r="H77" s="140"/>
      <c r="I77" s="140"/>
      <c r="N77" s="27"/>
    </row>
    <row r="78" spans="1:14" ht="18" customHeight="1" x14ac:dyDescent="0.2">
      <c r="A78" s="128" t="s">
        <v>202</v>
      </c>
      <c r="B78" s="59" t="s">
        <v>134</v>
      </c>
      <c r="C78" s="295">
        <v>-32067.583719999999</v>
      </c>
      <c r="D78" s="295">
        <v>6135.4325899999003</v>
      </c>
      <c r="E78" s="126" t="str">
        <f t="shared" si="7"/>
        <v>X</v>
      </c>
      <c r="F78" s="2"/>
      <c r="G78" s="3"/>
      <c r="H78" s="140"/>
      <c r="I78" s="140"/>
      <c r="N78" s="27"/>
    </row>
    <row r="79" spans="1:14" ht="18" customHeight="1" x14ac:dyDescent="0.2">
      <c r="A79" s="128" t="s">
        <v>203</v>
      </c>
      <c r="B79" s="59" t="s">
        <v>135</v>
      </c>
      <c r="C79" s="295">
        <v>123990.05461000001</v>
      </c>
      <c r="D79" s="295">
        <v>309415.40422000003</v>
      </c>
      <c r="E79" s="126">
        <f t="shared" si="7"/>
        <v>2.4954856677274595</v>
      </c>
      <c r="F79" s="2"/>
      <c r="G79" s="3"/>
      <c r="H79" s="140"/>
      <c r="I79" s="140"/>
      <c r="N79" s="27"/>
    </row>
    <row r="80" spans="1:14" ht="18" customHeight="1" thickBot="1" x14ac:dyDescent="0.25">
      <c r="A80" s="128" t="s">
        <v>205</v>
      </c>
      <c r="B80" s="59" t="s">
        <v>136</v>
      </c>
      <c r="C80" s="295">
        <v>-155.31125</v>
      </c>
      <c r="D80" s="295">
        <v>660.79791</v>
      </c>
      <c r="E80" s="126" t="str">
        <f t="shared" si="7"/>
        <v>X</v>
      </c>
      <c r="F80" s="2"/>
      <c r="G80" s="3"/>
      <c r="H80" s="140"/>
      <c r="I80" s="140"/>
      <c r="N80" s="27"/>
    </row>
    <row r="81" spans="1:7" ht="18" customHeight="1" thickBot="1" x14ac:dyDescent="0.25">
      <c r="A81" s="189"/>
      <c r="B81" s="62" t="s">
        <v>2</v>
      </c>
      <c r="C81" s="257">
        <f>SUM(C47:C80)</f>
        <v>365664.30502000271</v>
      </c>
      <c r="D81" s="257">
        <f>SUM(D47:D80)</f>
        <v>2078128.4216899995</v>
      </c>
      <c r="E81" s="127">
        <f t="shared" ref="E81" si="9">+IF(C81=0,"X",D81/C81)</f>
        <v>5.6831590974577653</v>
      </c>
      <c r="F81" s="2"/>
      <c r="G81" s="3"/>
    </row>
    <row r="82" spans="1:7" ht="18" customHeight="1" x14ac:dyDescent="0.2">
      <c r="C82" s="258"/>
      <c r="D82" s="258"/>
      <c r="E82" s="186"/>
    </row>
    <row r="83" spans="1:7" ht="18" customHeight="1" x14ac:dyDescent="0.2">
      <c r="B83" s="296"/>
      <c r="C83" s="57"/>
      <c r="D83" s="252"/>
    </row>
    <row r="84" spans="1:7" ht="18" customHeight="1" x14ac:dyDescent="0.2">
      <c r="B84" s="296"/>
      <c r="C84" s="57"/>
      <c r="D84" s="57"/>
    </row>
    <row r="85" spans="1:7" ht="18" customHeight="1" x14ac:dyDescent="0.2">
      <c r="B85" s="296"/>
      <c r="C85" s="60"/>
      <c r="D85" s="60"/>
    </row>
    <row r="86" spans="1:7" ht="18" customHeight="1" x14ac:dyDescent="0.2">
      <c r="B86" s="296"/>
      <c r="C86" s="60"/>
      <c r="D86" s="60"/>
    </row>
    <row r="87" spans="1:7" ht="18" customHeight="1" x14ac:dyDescent="0.2"/>
    <row r="88" spans="1:7" ht="18" customHeight="1" x14ac:dyDescent="0.2"/>
    <row r="89" spans="1:7" ht="18" customHeight="1" x14ac:dyDescent="0.2"/>
    <row r="90" spans="1:7" ht="18" customHeight="1" x14ac:dyDescent="0.2"/>
    <row r="91" spans="1:7" ht="18" customHeight="1" x14ac:dyDescent="0.2">
      <c r="C91" s="59" t="s">
        <v>46</v>
      </c>
    </row>
    <row r="92" spans="1:7" ht="18" customHeight="1" x14ac:dyDescent="0.2"/>
    <row r="93" spans="1:7" ht="18" customHeight="1" x14ac:dyDescent="0.2"/>
    <row r="94" spans="1:7" ht="18" customHeight="1" x14ac:dyDescent="0.2"/>
    <row r="95" spans="1:7" ht="18" customHeight="1" x14ac:dyDescent="0.2"/>
    <row r="96" spans="1:7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8" customHeight="1" x14ac:dyDescent="0.2"/>
    <row r="178" ht="18" customHeight="1" x14ac:dyDescent="0.2"/>
    <row r="179" ht="18" customHeight="1" x14ac:dyDescent="0.2"/>
    <row r="180" ht="18" customHeight="1" x14ac:dyDescent="0.2"/>
    <row r="181" ht="18" customHeight="1" x14ac:dyDescent="0.2"/>
    <row r="182" ht="18" customHeight="1" x14ac:dyDescent="0.2"/>
    <row r="183" ht="18" customHeight="1" x14ac:dyDescent="0.2"/>
    <row r="184" ht="18" customHeight="1" x14ac:dyDescent="0.2"/>
    <row r="185" ht="18" customHeight="1" x14ac:dyDescent="0.2"/>
    <row r="186" ht="18" customHeight="1" x14ac:dyDescent="0.2"/>
    <row r="187" ht="18" customHeight="1" x14ac:dyDescent="0.2"/>
    <row r="188" ht="18" customHeight="1" x14ac:dyDescent="0.2"/>
    <row r="189" ht="18" customHeight="1" x14ac:dyDescent="0.2"/>
    <row r="190" ht="18" customHeight="1" x14ac:dyDescent="0.2"/>
    <row r="191" ht="18" customHeight="1" x14ac:dyDescent="0.2"/>
    <row r="192" ht="18" customHeight="1" x14ac:dyDescent="0.2"/>
    <row r="193" ht="18" customHeight="1" x14ac:dyDescent="0.2"/>
    <row r="194" ht="18" customHeight="1" x14ac:dyDescent="0.2"/>
    <row r="195" ht="18" customHeight="1" x14ac:dyDescent="0.2"/>
    <row r="196" ht="18" customHeight="1" x14ac:dyDescent="0.2"/>
    <row r="197" ht="18" customHeight="1" x14ac:dyDescent="0.2"/>
    <row r="198" ht="18" customHeight="1" x14ac:dyDescent="0.2"/>
    <row r="199" ht="18" customHeight="1" x14ac:dyDescent="0.2"/>
    <row r="200" ht="18" customHeight="1" x14ac:dyDescent="0.2"/>
    <row r="201" ht="18" customHeight="1" x14ac:dyDescent="0.2"/>
    <row r="202" ht="18" customHeight="1" x14ac:dyDescent="0.2"/>
    <row r="203" ht="18" customHeight="1" x14ac:dyDescent="0.2"/>
    <row r="204" ht="18" customHeight="1" x14ac:dyDescent="0.2"/>
    <row r="205" ht="18" customHeight="1" x14ac:dyDescent="0.2"/>
    <row r="206" ht="18" customHeight="1" x14ac:dyDescent="0.2"/>
    <row r="207" ht="18" customHeight="1" x14ac:dyDescent="0.2"/>
    <row r="208" ht="18" customHeight="1" x14ac:dyDescent="0.2"/>
    <row r="209" ht="18" customHeight="1" x14ac:dyDescent="0.2"/>
    <row r="210" ht="18" customHeight="1" x14ac:dyDescent="0.2"/>
    <row r="211" ht="18" customHeight="1" x14ac:dyDescent="0.2"/>
    <row r="212" ht="18" customHeight="1" x14ac:dyDescent="0.2"/>
    <row r="213" ht="18" customHeight="1" x14ac:dyDescent="0.2"/>
    <row r="214" ht="18" customHeight="1" x14ac:dyDescent="0.2"/>
    <row r="215" ht="18" customHeight="1" x14ac:dyDescent="0.2"/>
    <row r="216" ht="18" customHeight="1" x14ac:dyDescent="0.2"/>
    <row r="217" ht="18" customHeight="1" x14ac:dyDescent="0.2"/>
    <row r="218" ht="18" customHeight="1" x14ac:dyDescent="0.2"/>
    <row r="219" ht="18" customHeight="1" x14ac:dyDescent="0.2"/>
    <row r="220" ht="18" customHeight="1" x14ac:dyDescent="0.2"/>
    <row r="221" ht="18" customHeight="1" x14ac:dyDescent="0.2"/>
    <row r="222" ht="18" customHeight="1" x14ac:dyDescent="0.2"/>
    <row r="223" ht="18" customHeight="1" x14ac:dyDescent="0.2"/>
    <row r="224" ht="18" customHeight="1" x14ac:dyDescent="0.2"/>
    <row r="225" ht="18" customHeight="1" x14ac:dyDescent="0.2"/>
    <row r="226" ht="18" customHeight="1" x14ac:dyDescent="0.2"/>
    <row r="227" ht="18" customHeight="1" x14ac:dyDescent="0.2"/>
    <row r="228" ht="18" customHeight="1" x14ac:dyDescent="0.2"/>
    <row r="229" ht="18" customHeight="1" x14ac:dyDescent="0.2"/>
    <row r="230" ht="18" customHeight="1" x14ac:dyDescent="0.2"/>
    <row r="231" ht="18" customHeight="1" x14ac:dyDescent="0.2"/>
    <row r="232" ht="18" customHeight="1" x14ac:dyDescent="0.2"/>
    <row r="233" ht="18" customHeight="1" x14ac:dyDescent="0.2"/>
    <row r="234" ht="18" customHeight="1" x14ac:dyDescent="0.2"/>
    <row r="235" ht="18" customHeight="1" x14ac:dyDescent="0.2"/>
    <row r="236" ht="18" customHeight="1" x14ac:dyDescent="0.2"/>
    <row r="237" ht="18" customHeight="1" x14ac:dyDescent="0.2"/>
    <row r="238" ht="18" customHeight="1" x14ac:dyDescent="0.2"/>
    <row r="239" ht="18" customHeight="1" x14ac:dyDescent="0.2"/>
    <row r="240" ht="18" customHeight="1" x14ac:dyDescent="0.2"/>
    <row r="241" ht="18" customHeight="1" x14ac:dyDescent="0.2"/>
    <row r="242" ht="18" customHeight="1" x14ac:dyDescent="0.2"/>
    <row r="243" ht="18" customHeight="1" x14ac:dyDescent="0.2"/>
    <row r="244" ht="18" customHeight="1" x14ac:dyDescent="0.2"/>
    <row r="245" ht="18" customHeight="1" x14ac:dyDescent="0.2"/>
    <row r="246" ht="18" customHeight="1" x14ac:dyDescent="0.2"/>
    <row r="247" ht="18" customHeight="1" x14ac:dyDescent="0.2"/>
    <row r="248" ht="18" customHeight="1" x14ac:dyDescent="0.2"/>
    <row r="249" ht="18" customHeight="1" x14ac:dyDescent="0.2"/>
    <row r="250" ht="18" customHeight="1" x14ac:dyDescent="0.2"/>
    <row r="251" ht="18" customHeight="1" x14ac:dyDescent="0.2"/>
    <row r="252" ht="18" customHeight="1" x14ac:dyDescent="0.2"/>
    <row r="253" ht="18" customHeight="1" x14ac:dyDescent="0.2"/>
    <row r="254" ht="18" customHeight="1" x14ac:dyDescent="0.2"/>
    <row r="255" ht="18" customHeight="1" x14ac:dyDescent="0.2"/>
    <row r="256" ht="18" customHeight="1" x14ac:dyDescent="0.2"/>
    <row r="257" ht="18" customHeight="1" x14ac:dyDescent="0.2"/>
  </sheetData>
  <sortState ref="B47:E75">
    <sortCondition ref="B75"/>
  </sortState>
  <mergeCells count="4">
    <mergeCell ref="A2:E2"/>
    <mergeCell ref="A10:E10"/>
    <mergeCell ref="A43:E43"/>
    <mergeCell ref="C45:D4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4" fitToHeight="5" orientation="portrait" horizontalDpi="300" verticalDpi="300" r:id="rId1"/>
  <headerFooter alignWithMargins="0"/>
  <rowBreaks count="1" manualBreakCount="1">
    <brk id="42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XFB383"/>
  <sheetViews>
    <sheetView view="pageBreakPreview" zoomScale="80" zoomScaleNormal="80" zoomScaleSheetLayoutView="80" workbookViewId="0">
      <selection sqref="A1:N1"/>
    </sheetView>
  </sheetViews>
  <sheetFormatPr defaultRowHeight="14.25" x14ac:dyDescent="0.2"/>
  <cols>
    <col min="1" max="1" width="4.28515625" style="73" bestFit="1" customWidth="1"/>
    <col min="2" max="2" width="36.85546875" style="59" customWidth="1"/>
    <col min="3" max="4" width="13.5703125" style="59" bestFit="1" customWidth="1"/>
    <col min="5" max="5" width="10.7109375" style="59" bestFit="1" customWidth="1"/>
    <col min="6" max="6" width="12.7109375" style="59" customWidth="1"/>
    <col min="7" max="7" width="12.5703125" style="59" customWidth="1"/>
    <col min="8" max="8" width="13.5703125" style="59" bestFit="1" customWidth="1"/>
    <col min="9" max="10" width="11.42578125" style="59" customWidth="1"/>
    <col min="11" max="11" width="10.7109375" style="59" bestFit="1" customWidth="1"/>
    <col min="12" max="13" width="11.42578125" style="59" customWidth="1"/>
    <col min="14" max="14" width="11.5703125" style="59" customWidth="1"/>
    <col min="15" max="15" width="9.85546875" style="5" customWidth="1"/>
    <col min="16" max="16" width="9.140625" style="5"/>
    <col min="17" max="17" width="11" style="5" customWidth="1"/>
    <col min="18" max="18" width="10.85546875" style="5" customWidth="1"/>
    <col min="19" max="19" width="10.7109375" style="5" customWidth="1"/>
    <col min="20" max="20" width="11.42578125" style="5" customWidth="1"/>
    <col min="21" max="16384" width="9.140625" style="5"/>
  </cols>
  <sheetData>
    <row r="1" spans="1:20" s="23" customFormat="1" ht="20.100000000000001" customHeight="1" x14ac:dyDescent="0.2">
      <c r="A1" s="600" t="s">
        <v>47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</row>
    <row r="2" spans="1:20" s="23" customFormat="1" ht="20.100000000000001" customHeight="1" x14ac:dyDescent="0.2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75"/>
    </row>
    <row r="3" spans="1:20" s="23" customFormat="1" ht="20.100000000000001" customHeight="1" thickBot="1" x14ac:dyDescent="0.2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75"/>
    </row>
    <row r="4" spans="1:20" s="23" customFormat="1" ht="30.75" customHeight="1" thickBot="1" x14ac:dyDescent="0.25">
      <c r="A4" s="77" t="s">
        <v>3</v>
      </c>
      <c r="B4" s="77" t="s">
        <v>4</v>
      </c>
      <c r="C4" s="611" t="s">
        <v>138</v>
      </c>
      <c r="D4" s="612"/>
      <c r="E4" s="297" t="s">
        <v>6</v>
      </c>
      <c r="F4" s="298" t="s">
        <v>48</v>
      </c>
      <c r="G4" s="299"/>
      <c r="H4" s="297" t="s">
        <v>6</v>
      </c>
      <c r="I4" s="611" t="s">
        <v>103</v>
      </c>
      <c r="J4" s="612"/>
      <c r="K4" s="178" t="s">
        <v>6</v>
      </c>
      <c r="L4" s="611" t="s">
        <v>49</v>
      </c>
      <c r="M4" s="612"/>
      <c r="N4" s="77" t="s">
        <v>6</v>
      </c>
    </row>
    <row r="5" spans="1:20" s="23" customFormat="1" ht="20.100000000000001" customHeight="1" thickBot="1" x14ac:dyDescent="0.25">
      <c r="A5" s="81"/>
      <c r="B5" s="81"/>
      <c r="C5" s="125" t="str">
        <f>+'Wynik techniczny'!C5</f>
        <v>2016</v>
      </c>
      <c r="D5" s="125" t="str">
        <f>+'Wynik techniczny'!D5</f>
        <v>2017</v>
      </c>
      <c r="E5" s="125" t="str">
        <f>+'Wynik techniczny'!E5</f>
        <v>17/16</v>
      </c>
      <c r="F5" s="125" t="str">
        <f>+C5</f>
        <v>2016</v>
      </c>
      <c r="G5" s="125" t="str">
        <f t="shared" ref="G5:N5" si="0">+D5</f>
        <v>2017</v>
      </c>
      <c r="H5" s="125" t="str">
        <f t="shared" si="0"/>
        <v>17/16</v>
      </c>
      <c r="I5" s="125" t="str">
        <f t="shared" si="0"/>
        <v>2016</v>
      </c>
      <c r="J5" s="125" t="str">
        <f t="shared" si="0"/>
        <v>2017</v>
      </c>
      <c r="K5" s="125" t="str">
        <f t="shared" si="0"/>
        <v>17/16</v>
      </c>
      <c r="L5" s="125" t="str">
        <f t="shared" si="0"/>
        <v>2016</v>
      </c>
      <c r="M5" s="125" t="str">
        <f t="shared" si="0"/>
        <v>2017</v>
      </c>
      <c r="N5" s="125" t="str">
        <f t="shared" si="0"/>
        <v>17/16</v>
      </c>
    </row>
    <row r="6" spans="1:20" ht="20.100000000000001" customHeight="1" x14ac:dyDescent="0.2">
      <c r="A6" s="80" t="s">
        <v>7</v>
      </c>
      <c r="B6" s="300" t="s">
        <v>0</v>
      </c>
      <c r="C6" s="301">
        <f>+C41</f>
        <v>5421578.68616</v>
      </c>
      <c r="D6" s="301">
        <f>+D41</f>
        <v>5335473.6659199996</v>
      </c>
      <c r="E6" s="248">
        <f>+D6/C6</f>
        <v>0.98411809083213975</v>
      </c>
      <c r="F6" s="301">
        <f>+F41</f>
        <v>3932773.3788300003</v>
      </c>
      <c r="G6" s="301">
        <f>+G41</f>
        <v>3865000.9141799998</v>
      </c>
      <c r="H6" s="248">
        <f>+G6/F6</f>
        <v>0.98276725910147333</v>
      </c>
      <c r="I6" s="301">
        <f>+I41</f>
        <v>1710681.9967000003</v>
      </c>
      <c r="J6" s="301">
        <f>+J41</f>
        <v>1653252.0203399996</v>
      </c>
      <c r="K6" s="248">
        <f>+J6/I6</f>
        <v>0.96642860773025829</v>
      </c>
      <c r="L6" s="301">
        <f>+L41</f>
        <v>221876.68936999998</v>
      </c>
      <c r="M6" s="301">
        <f>+M41</f>
        <v>182779.26860000004</v>
      </c>
      <c r="N6" s="248">
        <f>+M6/L6</f>
        <v>0.82378761427794089</v>
      </c>
      <c r="O6" s="2"/>
      <c r="P6" s="3"/>
      <c r="Q6" s="2"/>
      <c r="R6" s="3"/>
      <c r="S6" s="2"/>
      <c r="T6" s="3"/>
    </row>
    <row r="7" spans="1:20" ht="20.100000000000001" customHeight="1" thickBot="1" x14ac:dyDescent="0.25">
      <c r="A7" s="84" t="s">
        <v>8</v>
      </c>
      <c r="B7" s="302" t="s">
        <v>1</v>
      </c>
      <c r="C7" s="303">
        <f>+C81</f>
        <v>7947578.9047899991</v>
      </c>
      <c r="D7" s="303">
        <f>+D81</f>
        <v>8416554.227500001</v>
      </c>
      <c r="E7" s="249">
        <f>+D7/C7</f>
        <v>1.0590085771186684</v>
      </c>
      <c r="F7" s="303">
        <f>+F81</f>
        <v>7062843.8567599989</v>
      </c>
      <c r="G7" s="303">
        <f>+G81</f>
        <v>7963383.6530600004</v>
      </c>
      <c r="H7" s="249">
        <f>+G7/F7</f>
        <v>1.1275038517860019</v>
      </c>
      <c r="I7" s="303">
        <f>+I81</f>
        <v>1991239.2530600003</v>
      </c>
      <c r="J7" s="303">
        <f>+J81</f>
        <v>2042387.6987399999</v>
      </c>
      <c r="K7" s="249">
        <f>+J7/I7</f>
        <v>1.0256867403559859</v>
      </c>
      <c r="L7" s="303">
        <f>+L81</f>
        <v>1106504.2050300001</v>
      </c>
      <c r="M7" s="303">
        <f>+M81</f>
        <v>1589217.1242999998</v>
      </c>
      <c r="N7" s="249">
        <f>+M7/L7</f>
        <v>1.4362504155661227</v>
      </c>
      <c r="O7" s="2"/>
      <c r="P7" s="3"/>
      <c r="Q7" s="2"/>
      <c r="R7" s="3"/>
      <c r="S7" s="2"/>
      <c r="T7" s="3"/>
    </row>
    <row r="8" spans="1:20" s="23" customFormat="1" ht="20.100000000000001" customHeight="1" thickBot="1" x14ac:dyDescent="0.25">
      <c r="A8" s="178"/>
      <c r="B8" s="304" t="s">
        <v>2</v>
      </c>
      <c r="C8" s="180">
        <f>SUM(C6:C7)</f>
        <v>13369157.590949999</v>
      </c>
      <c r="D8" s="180">
        <f t="shared" ref="D8" si="1">SUM(D6:D7)</f>
        <v>13752027.89342</v>
      </c>
      <c r="E8" s="250">
        <f>+D8/C8</f>
        <v>1.0286383266758092</v>
      </c>
      <c r="F8" s="180">
        <f>SUM(F6:F7)</f>
        <v>10995617.23559</v>
      </c>
      <c r="G8" s="180">
        <f t="shared" ref="G8" si="2">SUM(G6:G7)</f>
        <v>11828384.56724</v>
      </c>
      <c r="H8" s="250">
        <f>+G8/F8</f>
        <v>1.0757362969087851</v>
      </c>
      <c r="I8" s="180">
        <f>SUM(I6:I7)</f>
        <v>3701921.2497600005</v>
      </c>
      <c r="J8" s="180">
        <f t="shared" ref="J8" si="3">SUM(J6:J7)</f>
        <v>3695639.7190799993</v>
      </c>
      <c r="K8" s="250">
        <f>+J8/I8</f>
        <v>0.99830317009568792</v>
      </c>
      <c r="L8" s="180">
        <f>SUM(L6:L7)</f>
        <v>1328380.8944000001</v>
      </c>
      <c r="M8" s="180">
        <f t="shared" ref="M8" si="4">SUM(M6:M7)</f>
        <v>1771996.3928999999</v>
      </c>
      <c r="N8" s="250">
        <f>+M8/L8</f>
        <v>1.3339520316575848</v>
      </c>
      <c r="O8" s="2"/>
      <c r="P8" s="3"/>
      <c r="Q8" s="2"/>
      <c r="R8" s="3"/>
      <c r="S8" s="2"/>
      <c r="T8" s="3"/>
    </row>
    <row r="9" spans="1:20" ht="20.100000000000001" customHeight="1" x14ac:dyDescent="0.2">
      <c r="C9" s="57"/>
      <c r="D9" s="57"/>
      <c r="E9" s="75"/>
      <c r="F9" s="57"/>
      <c r="G9" s="57"/>
      <c r="H9" s="57"/>
      <c r="I9" s="57"/>
      <c r="J9" s="57"/>
      <c r="K9" s="57"/>
      <c r="L9" s="57"/>
      <c r="M9" s="57"/>
      <c r="P9" s="3"/>
      <c r="R9" s="3"/>
      <c r="T9" s="3"/>
    </row>
    <row r="10" spans="1:20" s="23" customFormat="1" ht="20.100000000000001" customHeight="1" x14ac:dyDescent="0.2">
      <c r="A10" s="600" t="s">
        <v>82</v>
      </c>
      <c r="B10" s="600"/>
      <c r="C10" s="600"/>
      <c r="D10" s="600"/>
      <c r="E10" s="600"/>
      <c r="F10" s="600"/>
      <c r="G10" s="600"/>
      <c r="H10" s="600"/>
      <c r="I10" s="600"/>
      <c r="J10" s="600"/>
      <c r="K10" s="600"/>
      <c r="L10" s="600"/>
      <c r="M10" s="600"/>
      <c r="N10" s="600"/>
      <c r="P10" s="3"/>
      <c r="R10" s="3"/>
      <c r="T10" s="3"/>
    </row>
    <row r="11" spans="1:20" s="23" customFormat="1" ht="20.100000000000001" customHeight="1" thickBot="1" x14ac:dyDescent="0.25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75"/>
      <c r="P11" s="3"/>
      <c r="R11" s="3"/>
      <c r="T11" s="3"/>
    </row>
    <row r="12" spans="1:20" s="23" customFormat="1" ht="30.75" customHeight="1" thickBot="1" x14ac:dyDescent="0.25">
      <c r="A12" s="77" t="s">
        <v>3</v>
      </c>
      <c r="B12" s="77" t="s">
        <v>10</v>
      </c>
      <c r="C12" s="611" t="s">
        <v>138</v>
      </c>
      <c r="D12" s="612"/>
      <c r="E12" s="305" t="s">
        <v>6</v>
      </c>
      <c r="F12" s="298" t="s">
        <v>48</v>
      </c>
      <c r="G12" s="299"/>
      <c r="H12" s="305" t="s">
        <v>6</v>
      </c>
      <c r="I12" s="611" t="s">
        <v>103</v>
      </c>
      <c r="J12" s="612"/>
      <c r="K12" s="305" t="s">
        <v>6</v>
      </c>
      <c r="L12" s="611" t="s">
        <v>49</v>
      </c>
      <c r="M12" s="612"/>
      <c r="N12" s="305" t="s">
        <v>6</v>
      </c>
      <c r="P12" s="3"/>
      <c r="R12" s="3"/>
      <c r="T12" s="3"/>
    </row>
    <row r="13" spans="1:20" s="23" customFormat="1" ht="20.100000000000001" customHeight="1" thickBot="1" x14ac:dyDescent="0.25">
      <c r="A13" s="81"/>
      <c r="B13" s="81"/>
      <c r="C13" s="125" t="str">
        <f>+C5</f>
        <v>2016</v>
      </c>
      <c r="D13" s="125" t="str">
        <f t="shared" ref="D13:N13" si="5">+D5</f>
        <v>2017</v>
      </c>
      <c r="E13" s="125" t="str">
        <f t="shared" si="5"/>
        <v>17/16</v>
      </c>
      <c r="F13" s="125" t="str">
        <f t="shared" si="5"/>
        <v>2016</v>
      </c>
      <c r="G13" s="125" t="str">
        <f t="shared" si="5"/>
        <v>2017</v>
      </c>
      <c r="H13" s="125" t="str">
        <f t="shared" si="5"/>
        <v>17/16</v>
      </c>
      <c r="I13" s="125" t="str">
        <f t="shared" si="5"/>
        <v>2016</v>
      </c>
      <c r="J13" s="125" t="str">
        <f t="shared" si="5"/>
        <v>2017</v>
      </c>
      <c r="K13" s="125" t="str">
        <f t="shared" si="5"/>
        <v>17/16</v>
      </c>
      <c r="L13" s="125" t="str">
        <f t="shared" si="5"/>
        <v>2016</v>
      </c>
      <c r="M13" s="125" t="str">
        <f t="shared" si="5"/>
        <v>2017</v>
      </c>
      <c r="N13" s="125" t="str">
        <f t="shared" si="5"/>
        <v>17/16</v>
      </c>
      <c r="P13" s="3"/>
      <c r="R13" s="3"/>
      <c r="T13" s="3"/>
    </row>
    <row r="14" spans="1:20" s="23" customFormat="1" ht="20.100000000000001" customHeight="1" x14ac:dyDescent="0.2">
      <c r="A14" s="11" t="s">
        <v>7</v>
      </c>
      <c r="B14" s="59" t="s">
        <v>107</v>
      </c>
      <c r="C14" s="205">
        <f>+F14+I14-L14</f>
        <v>177238.05898</v>
      </c>
      <c r="D14" s="205">
        <f>+G14+J14-M14</f>
        <v>169759.23976999999</v>
      </c>
      <c r="E14" s="126">
        <f>+IF(C14=0,"X",D14/C14)</f>
        <v>0.95780353693196363</v>
      </c>
      <c r="F14" s="205">
        <v>115089.04897</v>
      </c>
      <c r="G14" s="205">
        <v>108569.27563</v>
      </c>
      <c r="H14" s="126">
        <f>+IF(F14=0,"X",G14/F14)</f>
        <v>0.94335018493636613</v>
      </c>
      <c r="I14" s="205">
        <v>62154.786390000001</v>
      </c>
      <c r="J14" s="205">
        <v>62125.041879999997</v>
      </c>
      <c r="K14" s="126">
        <f>+IF(I14=0,"X",J14/I14)</f>
        <v>0.99952144457848557</v>
      </c>
      <c r="L14" s="205">
        <v>5.7763799999999996</v>
      </c>
      <c r="M14" s="205">
        <v>935.07773999999995</v>
      </c>
      <c r="N14" s="126">
        <f>+IF(L14=0,"X",M14/L14)</f>
        <v>161.8795404734453</v>
      </c>
      <c r="O14" s="2"/>
      <c r="P14" s="3"/>
      <c r="Q14" s="2"/>
      <c r="R14" s="3"/>
      <c r="S14" s="2"/>
      <c r="T14" s="3"/>
    </row>
    <row r="15" spans="1:20" ht="20.100000000000001" customHeight="1" x14ac:dyDescent="0.2">
      <c r="A15" s="128" t="s">
        <v>8</v>
      </c>
      <c r="B15" s="59" t="s">
        <v>157</v>
      </c>
      <c r="C15" s="205">
        <f t="shared" ref="C15:C40" si="6">+F15+I15-L15</f>
        <v>174519.61109000002</v>
      </c>
      <c r="D15" s="205">
        <f t="shared" ref="D15:D40" si="7">+G15+J15-M15</f>
        <v>173705.94885999997</v>
      </c>
      <c r="E15" s="126">
        <f t="shared" ref="E15:E41" si="8">+IF(C15=0,"X",D15/C15)</f>
        <v>0.99533770316746562</v>
      </c>
      <c r="F15" s="205">
        <v>145046.02861000001</v>
      </c>
      <c r="G15" s="205">
        <v>144341.88790999999</v>
      </c>
      <c r="H15" s="126">
        <f t="shared" ref="H15:H41" si="9">+IF(F15=0,"X",G15/F15)</f>
        <v>0.9951453982797881</v>
      </c>
      <c r="I15" s="205">
        <v>31308.433529999998</v>
      </c>
      <c r="J15" s="205">
        <v>31914.140490000002</v>
      </c>
      <c r="K15" s="126">
        <f t="shared" ref="K15:K41" si="10">+IF(I15=0,"X",J15/I15)</f>
        <v>1.0193464473212819</v>
      </c>
      <c r="L15" s="205">
        <v>1834.85105</v>
      </c>
      <c r="M15" s="205">
        <v>2550.0795400000002</v>
      </c>
      <c r="N15" s="126">
        <f t="shared" ref="N15:N41" si="11">+IF(L15=0,"X",M15/L15)</f>
        <v>1.389801935148905</v>
      </c>
      <c r="O15" s="2"/>
      <c r="P15" s="3"/>
      <c r="Q15" s="2"/>
      <c r="R15" s="3"/>
      <c r="S15" s="2"/>
      <c r="T15" s="3"/>
    </row>
    <row r="16" spans="1:20" ht="20.100000000000001" customHeight="1" x14ac:dyDescent="0.2">
      <c r="A16" s="128" t="s">
        <v>9</v>
      </c>
      <c r="B16" s="59" t="s">
        <v>193</v>
      </c>
      <c r="C16" s="205">
        <f t="shared" si="6"/>
        <v>353983.47444999998</v>
      </c>
      <c r="D16" s="205">
        <f t="shared" si="7"/>
        <v>376855.03321000002</v>
      </c>
      <c r="E16" s="126">
        <f t="shared" si="8"/>
        <v>1.0646119392876647</v>
      </c>
      <c r="F16" s="205">
        <v>253545.08963</v>
      </c>
      <c r="G16" s="205">
        <v>257976.96603000001</v>
      </c>
      <c r="H16" s="126">
        <f t="shared" si="9"/>
        <v>1.0174796380654323</v>
      </c>
      <c r="I16" s="205">
        <v>99285.435809999995</v>
      </c>
      <c r="J16" s="205">
        <v>120905.11840000001</v>
      </c>
      <c r="K16" s="126">
        <f t="shared" si="10"/>
        <v>1.2177528094994017</v>
      </c>
      <c r="L16" s="205">
        <v>-1152.94901</v>
      </c>
      <c r="M16" s="205">
        <v>2027.0512200000001</v>
      </c>
      <c r="N16" s="126" t="s">
        <v>41</v>
      </c>
      <c r="O16" s="2"/>
      <c r="P16" s="3"/>
      <c r="Q16" s="2"/>
      <c r="R16" s="3"/>
      <c r="S16" s="2"/>
      <c r="T16" s="3"/>
    </row>
    <row r="17" spans="1:20" ht="20.100000000000001" customHeight="1" x14ac:dyDescent="0.2">
      <c r="A17" s="128" t="s">
        <v>11</v>
      </c>
      <c r="B17" s="59" t="s">
        <v>108</v>
      </c>
      <c r="C17" s="205">
        <f t="shared" si="6"/>
        <v>365758.45159000001</v>
      </c>
      <c r="D17" s="205">
        <f t="shared" si="7"/>
        <v>416337.88767999999</v>
      </c>
      <c r="E17" s="126">
        <f t="shared" si="8"/>
        <v>1.1382864452485637</v>
      </c>
      <c r="F17" s="205">
        <v>280800.8076</v>
      </c>
      <c r="G17" s="205">
        <v>335965.72904000001</v>
      </c>
      <c r="H17" s="126">
        <f t="shared" si="9"/>
        <v>1.196455707914424</v>
      </c>
      <c r="I17" s="205">
        <v>86559.87702</v>
      </c>
      <c r="J17" s="205">
        <v>82359.407709999999</v>
      </c>
      <c r="K17" s="126">
        <f t="shared" si="10"/>
        <v>0.95147325233572755</v>
      </c>
      <c r="L17" s="205">
        <v>1602.2330300000001</v>
      </c>
      <c r="M17" s="205">
        <v>1987.2490700000001</v>
      </c>
      <c r="N17" s="126">
        <f t="shared" si="11"/>
        <v>1.2402996522921512</v>
      </c>
      <c r="O17" s="2"/>
      <c r="P17" s="3"/>
      <c r="Q17" s="2"/>
      <c r="R17" s="3"/>
      <c r="S17" s="2"/>
      <c r="T17" s="3"/>
    </row>
    <row r="18" spans="1:20" ht="20.100000000000001" customHeight="1" x14ac:dyDescent="0.2">
      <c r="A18" s="128" t="s">
        <v>12</v>
      </c>
      <c r="B18" s="59" t="s">
        <v>302</v>
      </c>
      <c r="C18" s="205">
        <f t="shared" si="6"/>
        <v>60531.99467</v>
      </c>
      <c r="D18" s="205">
        <f t="shared" si="7"/>
        <v>81615.699850000005</v>
      </c>
      <c r="E18" s="126">
        <f t="shared" si="8"/>
        <v>1.3483067970077849</v>
      </c>
      <c r="F18" s="205">
        <v>44974.709110000003</v>
      </c>
      <c r="G18" s="205">
        <v>65429.653830000003</v>
      </c>
      <c r="H18" s="126">
        <f t="shared" si="9"/>
        <v>1.4548099392921232</v>
      </c>
      <c r="I18" s="205">
        <v>15557.28556</v>
      </c>
      <c r="J18" s="205">
        <v>16186.04602</v>
      </c>
      <c r="K18" s="126">
        <f t="shared" si="10"/>
        <v>1.0404158204575631</v>
      </c>
      <c r="L18" s="205">
        <v>0</v>
      </c>
      <c r="M18" s="205">
        <v>0</v>
      </c>
      <c r="N18" s="126" t="str">
        <f t="shared" si="11"/>
        <v>X</v>
      </c>
      <c r="O18" s="2"/>
      <c r="P18" s="3"/>
      <c r="Q18" s="2"/>
      <c r="R18" s="3"/>
      <c r="S18" s="2"/>
      <c r="T18" s="3"/>
    </row>
    <row r="19" spans="1:20" ht="20.100000000000001" customHeight="1" x14ac:dyDescent="0.2">
      <c r="A19" s="128" t="s">
        <v>13</v>
      </c>
      <c r="B19" s="59" t="s">
        <v>109</v>
      </c>
      <c r="C19" s="205">
        <f t="shared" si="6"/>
        <v>208750.10425</v>
      </c>
      <c r="D19" s="205">
        <f t="shared" si="7"/>
        <v>212629.11008000001</v>
      </c>
      <c r="E19" s="126">
        <f t="shared" si="8"/>
        <v>1.0185820545763871</v>
      </c>
      <c r="F19" s="205">
        <v>191256.38948000001</v>
      </c>
      <c r="G19" s="205">
        <v>192693.81744000001</v>
      </c>
      <c r="H19" s="126">
        <f t="shared" si="9"/>
        <v>1.0075157120967733</v>
      </c>
      <c r="I19" s="205">
        <v>17510.421569999999</v>
      </c>
      <c r="J19" s="205">
        <v>19943.043750000001</v>
      </c>
      <c r="K19" s="126">
        <f t="shared" si="10"/>
        <v>1.1389242497832108</v>
      </c>
      <c r="L19" s="205">
        <v>16.706800000000001</v>
      </c>
      <c r="M19" s="205">
        <v>7.7511099999999997</v>
      </c>
      <c r="N19" s="126">
        <f t="shared" si="11"/>
        <v>0.46394940982115063</v>
      </c>
      <c r="O19" s="2"/>
      <c r="P19" s="3"/>
      <c r="Q19" s="2"/>
      <c r="R19" s="3"/>
      <c r="S19" s="2"/>
      <c r="T19" s="3"/>
    </row>
    <row r="20" spans="1:20" ht="20.100000000000001" customHeight="1" x14ac:dyDescent="0.2">
      <c r="A20" s="128" t="s">
        <v>14</v>
      </c>
      <c r="B20" s="59" t="s">
        <v>110</v>
      </c>
      <c r="C20" s="205">
        <f t="shared" si="6"/>
        <v>121326.57296999999</v>
      </c>
      <c r="D20" s="205">
        <f t="shared" si="7"/>
        <v>105355.78781000001</v>
      </c>
      <c r="E20" s="126">
        <f t="shared" si="8"/>
        <v>0.86836531545361439</v>
      </c>
      <c r="F20" s="205">
        <v>81546.141579999996</v>
      </c>
      <c r="G20" s="205">
        <v>67394.875899999999</v>
      </c>
      <c r="H20" s="126">
        <f t="shared" si="9"/>
        <v>0.82646308696142234</v>
      </c>
      <c r="I20" s="205">
        <v>45972.057659999999</v>
      </c>
      <c r="J20" s="205">
        <v>45976.420830000003</v>
      </c>
      <c r="K20" s="126">
        <f t="shared" si="10"/>
        <v>1.000094909173574</v>
      </c>
      <c r="L20" s="205">
        <v>6191.6262699999997</v>
      </c>
      <c r="M20" s="205">
        <v>8015.5089200000002</v>
      </c>
      <c r="N20" s="126">
        <f t="shared" si="11"/>
        <v>1.2945724710222215</v>
      </c>
      <c r="O20" s="2"/>
      <c r="P20" s="3"/>
      <c r="Q20" s="2"/>
      <c r="R20" s="3"/>
      <c r="S20" s="2"/>
      <c r="T20" s="3"/>
    </row>
    <row r="21" spans="1:20" ht="20.100000000000001" customHeight="1" x14ac:dyDescent="0.2">
      <c r="A21" s="128" t="s">
        <v>15</v>
      </c>
      <c r="B21" s="59" t="s">
        <v>158</v>
      </c>
      <c r="C21" s="205">
        <f t="shared" si="6"/>
        <v>29605.544099999996</v>
      </c>
      <c r="D21" s="205">
        <f t="shared" si="7"/>
        <v>29721.878500000003</v>
      </c>
      <c r="E21" s="126">
        <f t="shared" si="8"/>
        <v>1.0039294802219159</v>
      </c>
      <c r="F21" s="205">
        <v>20862.261439999998</v>
      </c>
      <c r="G21" s="205">
        <v>19951.3194</v>
      </c>
      <c r="H21" s="126">
        <f t="shared" si="9"/>
        <v>0.95633541250454202</v>
      </c>
      <c r="I21" s="205">
        <v>8743.3114100000003</v>
      </c>
      <c r="J21" s="205">
        <v>9775.5958900000005</v>
      </c>
      <c r="K21" s="126">
        <f t="shared" si="10"/>
        <v>1.1180656197169581</v>
      </c>
      <c r="L21" s="205">
        <v>2.8750000000000001E-2</v>
      </c>
      <c r="M21" s="205">
        <v>5.0367899999999999</v>
      </c>
      <c r="N21" s="126">
        <f t="shared" si="11"/>
        <v>175.19269565217391</v>
      </c>
      <c r="O21" s="2"/>
      <c r="P21" s="3"/>
      <c r="Q21" s="2"/>
      <c r="R21" s="3"/>
      <c r="S21" s="2"/>
      <c r="T21" s="3"/>
    </row>
    <row r="22" spans="1:20" ht="20.100000000000001" customHeight="1" x14ac:dyDescent="0.2">
      <c r="A22" s="128" t="s">
        <v>16</v>
      </c>
      <c r="B22" s="59" t="s">
        <v>139</v>
      </c>
      <c r="C22" s="205">
        <f t="shared" si="6"/>
        <v>263291.61985999998</v>
      </c>
      <c r="D22" s="205">
        <f t="shared" si="7"/>
        <v>182864.54098999998</v>
      </c>
      <c r="E22" s="126">
        <f t="shared" si="8"/>
        <v>0.69453232536316389</v>
      </c>
      <c r="F22" s="205">
        <v>241216.87815999999</v>
      </c>
      <c r="G22" s="205">
        <v>158514.69902999999</v>
      </c>
      <c r="H22" s="126">
        <f t="shared" si="9"/>
        <v>0.65714596855389462</v>
      </c>
      <c r="I22" s="205">
        <v>24756.346720000001</v>
      </c>
      <c r="J22" s="205">
        <v>25771.390899999999</v>
      </c>
      <c r="K22" s="126">
        <f t="shared" si="10"/>
        <v>1.0410013719504085</v>
      </c>
      <c r="L22" s="205">
        <v>2681.60502</v>
      </c>
      <c r="M22" s="205">
        <v>1421.5489399999999</v>
      </c>
      <c r="N22" s="126">
        <f t="shared" si="11"/>
        <v>0.53011123166826413</v>
      </c>
      <c r="O22" s="2"/>
      <c r="P22" s="3"/>
      <c r="Q22" s="2"/>
      <c r="R22" s="3"/>
      <c r="S22" s="2"/>
      <c r="T22" s="3"/>
    </row>
    <row r="23" spans="1:20" ht="20.100000000000001" customHeight="1" x14ac:dyDescent="0.2">
      <c r="A23" s="128" t="s">
        <v>17</v>
      </c>
      <c r="B23" s="59" t="s">
        <v>111</v>
      </c>
      <c r="C23" s="205">
        <f t="shared" si="6"/>
        <v>218737.38847000001</v>
      </c>
      <c r="D23" s="205">
        <f t="shared" si="7"/>
        <v>391620.17009999999</v>
      </c>
      <c r="E23" s="126">
        <f t="shared" si="8"/>
        <v>1.7903668542413407</v>
      </c>
      <c r="F23" s="205">
        <v>189303.55309</v>
      </c>
      <c r="G23" s="205">
        <v>351511.26192999998</v>
      </c>
      <c r="H23" s="126">
        <f t="shared" si="9"/>
        <v>1.8568656329597895</v>
      </c>
      <c r="I23" s="205">
        <v>29349.87429</v>
      </c>
      <c r="J23" s="205">
        <v>40233.554689999997</v>
      </c>
      <c r="K23" s="126">
        <f t="shared" si="10"/>
        <v>1.3708254520091165</v>
      </c>
      <c r="L23" s="205">
        <v>-83.961089999999999</v>
      </c>
      <c r="M23" s="205">
        <v>124.64652</v>
      </c>
      <c r="N23" s="126" t="s">
        <v>41</v>
      </c>
      <c r="O23" s="2"/>
      <c r="P23" s="3"/>
      <c r="Q23" s="2"/>
      <c r="R23" s="3"/>
      <c r="S23" s="2"/>
      <c r="T23" s="3"/>
    </row>
    <row r="24" spans="1:20" ht="20.100000000000001" customHeight="1" x14ac:dyDescent="0.2">
      <c r="A24" s="128" t="s">
        <v>18</v>
      </c>
      <c r="B24" s="59" t="s">
        <v>112</v>
      </c>
      <c r="C24" s="205">
        <f t="shared" si="6"/>
        <v>254637.97770999998</v>
      </c>
      <c r="D24" s="205">
        <f t="shared" si="7"/>
        <v>188481.00539000003</v>
      </c>
      <c r="E24" s="126">
        <f t="shared" si="8"/>
        <v>0.74019204474147904</v>
      </c>
      <c r="F24" s="205">
        <v>205597.76243999999</v>
      </c>
      <c r="G24" s="205">
        <v>147207.49504000001</v>
      </c>
      <c r="H24" s="126">
        <f t="shared" si="9"/>
        <v>0.71599755412201949</v>
      </c>
      <c r="I24" s="205">
        <v>63481.240720000002</v>
      </c>
      <c r="J24" s="205">
        <v>58420.177739999999</v>
      </c>
      <c r="K24" s="126">
        <f t="shared" si="10"/>
        <v>0.92027466819177184</v>
      </c>
      <c r="L24" s="205">
        <v>14441.025449999999</v>
      </c>
      <c r="M24" s="205">
        <v>17146.667389999999</v>
      </c>
      <c r="N24" s="126">
        <f t="shared" si="11"/>
        <v>1.1873580203405847</v>
      </c>
      <c r="O24" s="2"/>
      <c r="P24" s="3"/>
      <c r="Q24" s="2"/>
      <c r="R24" s="3"/>
      <c r="S24" s="2"/>
      <c r="T24" s="3"/>
    </row>
    <row r="25" spans="1:20" ht="20.100000000000001" customHeight="1" x14ac:dyDescent="0.2">
      <c r="A25" s="128" t="s">
        <v>19</v>
      </c>
      <c r="B25" s="59" t="s">
        <v>113</v>
      </c>
      <c r="C25" s="205">
        <f t="shared" si="6"/>
        <v>4967.0634999999993</v>
      </c>
      <c r="D25" s="205">
        <f t="shared" si="7"/>
        <v>5084.9898199999998</v>
      </c>
      <c r="E25" s="126">
        <f t="shared" si="8"/>
        <v>1.0237416574199223</v>
      </c>
      <c r="F25" s="205">
        <v>3366.7447299999999</v>
      </c>
      <c r="G25" s="205">
        <v>3395.4215899999999</v>
      </c>
      <c r="H25" s="126">
        <f t="shared" si="9"/>
        <v>1.0085176817073387</v>
      </c>
      <c r="I25" s="205">
        <v>1622.9046900000001</v>
      </c>
      <c r="J25" s="205">
        <v>1802.52225</v>
      </c>
      <c r="K25" s="126">
        <f t="shared" si="10"/>
        <v>1.1106765918582686</v>
      </c>
      <c r="L25" s="205">
        <v>22.585920000000002</v>
      </c>
      <c r="M25" s="205">
        <v>112.95402</v>
      </c>
      <c r="N25" s="126">
        <f t="shared" si="11"/>
        <v>5.0010812045734685</v>
      </c>
      <c r="O25" s="2"/>
      <c r="P25" s="3"/>
      <c r="Q25" s="2"/>
      <c r="R25" s="3"/>
      <c r="S25" s="2"/>
      <c r="T25" s="3"/>
    </row>
    <row r="26" spans="1:20" ht="20.100000000000001" customHeight="1" x14ac:dyDescent="0.2">
      <c r="A26" s="128" t="s">
        <v>20</v>
      </c>
      <c r="B26" s="59" t="s">
        <v>64</v>
      </c>
      <c r="C26" s="205">
        <f t="shared" si="6"/>
        <v>12335.932780000001</v>
      </c>
      <c r="D26" s="205">
        <f t="shared" si="7"/>
        <v>10896.372799999999</v>
      </c>
      <c r="E26" s="126">
        <f t="shared" si="8"/>
        <v>0.8833035161853402</v>
      </c>
      <c r="F26" s="205">
        <v>8369.3560300000008</v>
      </c>
      <c r="G26" s="205">
        <v>6877.9029799999998</v>
      </c>
      <c r="H26" s="126">
        <f t="shared" si="9"/>
        <v>0.82179596080583983</v>
      </c>
      <c r="I26" s="205">
        <v>4998.9879499999997</v>
      </c>
      <c r="J26" s="205">
        <v>4904.4633800000001</v>
      </c>
      <c r="K26" s="126">
        <f t="shared" si="10"/>
        <v>0.9810912586816698</v>
      </c>
      <c r="L26" s="205">
        <v>1032.4112</v>
      </c>
      <c r="M26" s="205">
        <v>885.99356</v>
      </c>
      <c r="N26" s="126">
        <f t="shared" si="11"/>
        <v>0.85817895040270775</v>
      </c>
      <c r="O26" s="2"/>
      <c r="P26" s="3"/>
      <c r="Q26" s="2"/>
      <c r="R26" s="3"/>
      <c r="S26" s="2"/>
      <c r="T26" s="3"/>
    </row>
    <row r="27" spans="1:20" ht="20.100000000000001" customHeight="1" x14ac:dyDescent="0.2">
      <c r="A27" s="128" t="s">
        <v>21</v>
      </c>
      <c r="B27" s="59" t="s">
        <v>114</v>
      </c>
      <c r="C27" s="205">
        <f t="shared" si="6"/>
        <v>614344.37667999999</v>
      </c>
      <c r="D27" s="205">
        <f t="shared" si="7"/>
        <v>470987.11894999997</v>
      </c>
      <c r="E27" s="126">
        <f t="shared" si="8"/>
        <v>0.76665000418051843</v>
      </c>
      <c r="F27" s="205">
        <v>628879.39966999996</v>
      </c>
      <c r="G27" s="205">
        <v>460632.49812</v>
      </c>
      <c r="H27" s="126">
        <f t="shared" si="9"/>
        <v>0.7324655543840578</v>
      </c>
      <c r="I27" s="205">
        <v>164391.98162000001</v>
      </c>
      <c r="J27" s="205">
        <v>141241.02364999999</v>
      </c>
      <c r="K27" s="126">
        <f t="shared" si="10"/>
        <v>0.85917221909573072</v>
      </c>
      <c r="L27" s="205">
        <v>178927.00461</v>
      </c>
      <c r="M27" s="205">
        <v>130886.40282</v>
      </c>
      <c r="N27" s="126">
        <f t="shared" si="11"/>
        <v>0.73150725965198959</v>
      </c>
      <c r="O27" s="2"/>
      <c r="P27" s="3"/>
      <c r="Q27" s="2"/>
      <c r="R27" s="3"/>
      <c r="S27" s="2"/>
      <c r="T27" s="3"/>
    </row>
    <row r="28" spans="1:20" ht="20.100000000000001" customHeight="1" x14ac:dyDescent="0.2">
      <c r="A28" s="128" t="s">
        <v>22</v>
      </c>
      <c r="B28" s="59" t="s">
        <v>115</v>
      </c>
      <c r="C28" s="205">
        <f t="shared" si="6"/>
        <v>352346.87919000001</v>
      </c>
      <c r="D28" s="205">
        <f t="shared" si="7"/>
        <v>353336.83901</v>
      </c>
      <c r="E28" s="126">
        <f>+IF(C28=0,"X",D28/C28)</f>
        <v>1.0028096171087872</v>
      </c>
      <c r="F28" s="205">
        <v>217871.56456</v>
      </c>
      <c r="G28" s="205">
        <v>263085.53868</v>
      </c>
      <c r="H28" s="126">
        <f>+IF(F28=0,"X",G28/F28)</f>
        <v>1.2075258155478497</v>
      </c>
      <c r="I28" s="205">
        <v>134835.50635000001</v>
      </c>
      <c r="J28" s="205">
        <v>90317.35067</v>
      </c>
      <c r="K28" s="126">
        <f>+IF(I28=0,"X",J28/I28)</f>
        <v>0.6698335854916303</v>
      </c>
      <c r="L28" s="205">
        <v>360.19171999999998</v>
      </c>
      <c r="M28" s="205">
        <v>66.050340000000006</v>
      </c>
      <c r="N28" s="126">
        <f>+IF(L28=0,"X",M28/L28)</f>
        <v>0.18337550902058494</v>
      </c>
      <c r="O28" s="2"/>
      <c r="P28" s="3"/>
      <c r="Q28" s="2"/>
      <c r="R28" s="3"/>
      <c r="S28" s="2"/>
      <c r="T28" s="3"/>
    </row>
    <row r="29" spans="1:20" ht="20.100000000000001" customHeight="1" x14ac:dyDescent="0.2">
      <c r="A29" s="128" t="s">
        <v>23</v>
      </c>
      <c r="B29" s="59" t="s">
        <v>116</v>
      </c>
      <c r="C29" s="205">
        <f t="shared" si="6"/>
        <v>203061.42066</v>
      </c>
      <c r="D29" s="205">
        <f t="shared" si="7"/>
        <v>195376.42837000001</v>
      </c>
      <c r="E29" s="126">
        <f t="shared" si="8"/>
        <v>0.96215434588696436</v>
      </c>
      <c r="F29" s="205">
        <v>179886.12533000001</v>
      </c>
      <c r="G29" s="205">
        <v>167353.478</v>
      </c>
      <c r="H29" s="126">
        <f t="shared" si="9"/>
        <v>0.93033010574323649</v>
      </c>
      <c r="I29" s="205">
        <v>23175.295330000001</v>
      </c>
      <c r="J29" s="205">
        <v>28022.950369999999</v>
      </c>
      <c r="K29" s="126">
        <f t="shared" si="10"/>
        <v>1.2091733879103925</v>
      </c>
      <c r="L29" s="205">
        <v>0</v>
      </c>
      <c r="M29" s="205">
        <v>0</v>
      </c>
      <c r="N29" s="126" t="str">
        <f t="shared" si="11"/>
        <v>X</v>
      </c>
      <c r="O29" s="2"/>
      <c r="P29" s="3"/>
      <c r="Q29" s="2"/>
      <c r="R29" s="3"/>
      <c r="S29" s="2"/>
      <c r="T29" s="3"/>
    </row>
    <row r="30" spans="1:20" ht="20.100000000000001" customHeight="1" x14ac:dyDescent="0.2">
      <c r="A30" s="128" t="s">
        <v>24</v>
      </c>
      <c r="B30" s="59" t="s">
        <v>194</v>
      </c>
      <c r="C30" s="205">
        <f t="shared" si="6"/>
        <v>328233.51390999998</v>
      </c>
      <c r="D30" s="205">
        <f t="shared" si="7"/>
        <v>295177.78844999999</v>
      </c>
      <c r="E30" s="126">
        <f t="shared" si="8"/>
        <v>0.89929204648778271</v>
      </c>
      <c r="F30" s="205">
        <v>301256.45009</v>
      </c>
      <c r="G30" s="205">
        <v>271268.16845</v>
      </c>
      <c r="H30" s="126">
        <f t="shared" si="9"/>
        <v>0.90045596822560636</v>
      </c>
      <c r="I30" s="205">
        <v>27333.00951</v>
      </c>
      <c r="J30" s="205">
        <v>23908.692940000001</v>
      </c>
      <c r="K30" s="126">
        <f t="shared" si="10"/>
        <v>0.87471864125510268</v>
      </c>
      <c r="L30" s="205">
        <v>355.94569000000001</v>
      </c>
      <c r="M30" s="205">
        <v>-0.92706</v>
      </c>
      <c r="N30" s="126" t="s">
        <v>41</v>
      </c>
      <c r="O30" s="2"/>
      <c r="P30" s="3"/>
      <c r="Q30" s="2"/>
      <c r="R30" s="3"/>
      <c r="S30" s="2"/>
      <c r="T30" s="3"/>
    </row>
    <row r="31" spans="1:20" ht="20.100000000000001" customHeight="1" x14ac:dyDescent="0.2">
      <c r="A31" s="128" t="s">
        <v>25</v>
      </c>
      <c r="B31" s="59" t="s">
        <v>195</v>
      </c>
      <c r="C31" s="205">
        <f t="shared" si="6"/>
        <v>14900.655399999998</v>
      </c>
      <c r="D31" s="205">
        <f t="shared" si="7"/>
        <v>15509.83858</v>
      </c>
      <c r="E31" s="126">
        <f t="shared" si="8"/>
        <v>1.0408829788789022</v>
      </c>
      <c r="F31" s="205">
        <v>7738.3475399999998</v>
      </c>
      <c r="G31" s="205">
        <v>8750.0597300000009</v>
      </c>
      <c r="H31" s="126">
        <f t="shared" si="9"/>
        <v>1.1307400817513555</v>
      </c>
      <c r="I31" s="205">
        <v>7190.5221899999997</v>
      </c>
      <c r="J31" s="205">
        <v>6762.9512299999997</v>
      </c>
      <c r="K31" s="126">
        <f t="shared" si="10"/>
        <v>0.94053686940920211</v>
      </c>
      <c r="L31" s="205">
        <v>28.21433</v>
      </c>
      <c r="M31" s="205">
        <v>3.17238</v>
      </c>
      <c r="N31" s="126">
        <f t="shared" si="11"/>
        <v>0.11243860832420971</v>
      </c>
      <c r="O31" s="2"/>
      <c r="P31" s="3"/>
      <c r="Q31" s="2"/>
      <c r="R31" s="3"/>
      <c r="S31" s="2"/>
      <c r="T31" s="3"/>
    </row>
    <row r="32" spans="1:20" ht="20.100000000000001" customHeight="1" x14ac:dyDescent="0.2">
      <c r="A32" s="128" t="s">
        <v>26</v>
      </c>
      <c r="B32" s="59" t="s">
        <v>117</v>
      </c>
      <c r="C32" s="205">
        <f t="shared" si="6"/>
        <v>34841.231059999998</v>
      </c>
      <c r="D32" s="205">
        <f t="shared" si="7"/>
        <v>34955.333059999997</v>
      </c>
      <c r="E32" s="126">
        <f t="shared" si="8"/>
        <v>1.0032749129846619</v>
      </c>
      <c r="F32" s="205">
        <v>12058.47738</v>
      </c>
      <c r="G32" s="205">
        <v>11587.98317</v>
      </c>
      <c r="H32" s="126">
        <f t="shared" si="9"/>
        <v>0.96098228696930221</v>
      </c>
      <c r="I32" s="205">
        <v>29923.744579999999</v>
      </c>
      <c r="J32" s="205">
        <v>31270.6708</v>
      </c>
      <c r="K32" s="126">
        <f t="shared" si="10"/>
        <v>1.0450119541823732</v>
      </c>
      <c r="L32" s="205">
        <v>7140.9908999999998</v>
      </c>
      <c r="M32" s="205">
        <v>7903.3209100000004</v>
      </c>
      <c r="N32" s="126">
        <f t="shared" si="11"/>
        <v>1.1067540934690172</v>
      </c>
      <c r="O32" s="2"/>
      <c r="P32" s="3"/>
      <c r="Q32" s="2"/>
      <c r="R32" s="3"/>
      <c r="S32" s="2"/>
      <c r="T32" s="3"/>
    </row>
    <row r="33" spans="1:20" ht="20.100000000000001" customHeight="1" x14ac:dyDescent="0.2">
      <c r="A33" s="128" t="s">
        <v>27</v>
      </c>
      <c r="B33" s="59" t="s">
        <v>196</v>
      </c>
      <c r="C33" s="205">
        <f t="shared" si="6"/>
        <v>89458.752439999997</v>
      </c>
      <c r="D33" s="205">
        <f t="shared" si="7"/>
        <v>89141.735850000012</v>
      </c>
      <c r="E33" s="126">
        <f t="shared" si="8"/>
        <v>0.99645628201429914</v>
      </c>
      <c r="F33" s="205">
        <v>33674.783810000001</v>
      </c>
      <c r="G33" s="205">
        <v>35301.687010000001</v>
      </c>
      <c r="H33" s="126">
        <f t="shared" si="9"/>
        <v>1.0483122091942541</v>
      </c>
      <c r="I33" s="205">
        <v>56970.355329999999</v>
      </c>
      <c r="J33" s="205">
        <v>55574.103560000003</v>
      </c>
      <c r="K33" s="126">
        <f t="shared" si="10"/>
        <v>0.97549160854075379</v>
      </c>
      <c r="L33" s="205">
        <v>1186.3867</v>
      </c>
      <c r="M33" s="205">
        <v>1734.0547200000001</v>
      </c>
      <c r="N33" s="126">
        <f t="shared" si="11"/>
        <v>1.4616269046171877</v>
      </c>
      <c r="O33" s="2"/>
      <c r="P33" s="3"/>
      <c r="Q33" s="2"/>
      <c r="R33" s="3"/>
      <c r="S33" s="2"/>
      <c r="T33" s="3"/>
    </row>
    <row r="34" spans="1:20" ht="20.100000000000001" customHeight="1" x14ac:dyDescent="0.2">
      <c r="A34" s="128" t="s">
        <v>28</v>
      </c>
      <c r="B34" s="59" t="s">
        <v>159</v>
      </c>
      <c r="C34" s="205">
        <f t="shared" si="6"/>
        <v>1092691.4688800001</v>
      </c>
      <c r="D34" s="205">
        <f t="shared" si="7"/>
        <v>1121264.12154</v>
      </c>
      <c r="E34" s="126">
        <f t="shared" si="8"/>
        <v>1.0261488750244263</v>
      </c>
      <c r="F34" s="205">
        <v>439564.37367</v>
      </c>
      <c r="G34" s="205">
        <v>467826.00994000002</v>
      </c>
      <c r="H34" s="126">
        <f t="shared" si="9"/>
        <v>1.0642946470707775</v>
      </c>
      <c r="I34" s="205">
        <v>653168.91741999995</v>
      </c>
      <c r="J34" s="205">
        <v>653438.24693999998</v>
      </c>
      <c r="K34" s="126">
        <f t="shared" si="10"/>
        <v>1.0004123428301883</v>
      </c>
      <c r="L34" s="205">
        <v>41.822209999999998</v>
      </c>
      <c r="M34" s="205">
        <v>0.13533999999999999</v>
      </c>
      <c r="N34" s="126">
        <f t="shared" si="11"/>
        <v>3.2360795854642784E-3</v>
      </c>
      <c r="O34" s="2"/>
      <c r="P34" s="3"/>
      <c r="Q34" s="2"/>
      <c r="R34" s="3"/>
      <c r="S34" s="2"/>
      <c r="T34" s="3"/>
    </row>
    <row r="35" spans="1:20" ht="20.100000000000001" customHeight="1" x14ac:dyDescent="0.2">
      <c r="A35" s="128" t="s">
        <v>31</v>
      </c>
      <c r="B35" s="59" t="s">
        <v>141</v>
      </c>
      <c r="C35" s="205">
        <f t="shared" si="6"/>
        <v>1247.5709899999999</v>
      </c>
      <c r="D35" s="205">
        <f t="shared" si="7"/>
        <v>1369.43669</v>
      </c>
      <c r="E35" s="126">
        <f t="shared" si="8"/>
        <v>1.097682377176789</v>
      </c>
      <c r="F35" s="205">
        <v>311.32634000000002</v>
      </c>
      <c r="G35" s="205">
        <v>334.47091999999998</v>
      </c>
      <c r="H35" s="126">
        <f t="shared" si="9"/>
        <v>1.074341862625565</v>
      </c>
      <c r="I35" s="205">
        <v>936.24464999999998</v>
      </c>
      <c r="J35" s="205">
        <v>1034.96577</v>
      </c>
      <c r="K35" s="126">
        <f t="shared" si="10"/>
        <v>1.1054437213606507</v>
      </c>
      <c r="L35" s="205">
        <v>0</v>
      </c>
      <c r="M35" s="205">
        <v>0</v>
      </c>
      <c r="N35" s="126" t="str">
        <f t="shared" si="11"/>
        <v>X</v>
      </c>
      <c r="O35" s="2"/>
      <c r="P35" s="3"/>
      <c r="Q35" s="2"/>
      <c r="R35" s="3"/>
      <c r="S35" s="2"/>
      <c r="T35" s="3"/>
    </row>
    <row r="36" spans="1:20" ht="20.100000000000001" customHeight="1" x14ac:dyDescent="0.2">
      <c r="A36" s="128" t="s">
        <v>32</v>
      </c>
      <c r="B36" s="59" t="s">
        <v>211</v>
      </c>
      <c r="C36" s="205">
        <f t="shared" ref="C36" si="12">+F36+I36-L36</f>
        <v>41563.328030000004</v>
      </c>
      <c r="D36" s="205">
        <f t="shared" ref="D36" si="13">+G36+J36-M36</f>
        <v>35127.943950000001</v>
      </c>
      <c r="E36" s="126">
        <f t="shared" ref="E36" si="14">+IF(C36=0,"X",D36/C36)</f>
        <v>0.84516677597725076</v>
      </c>
      <c r="F36" s="205">
        <v>27217.577130000001</v>
      </c>
      <c r="G36" s="205">
        <v>22206.589019999999</v>
      </c>
      <c r="H36" s="126">
        <f t="shared" ref="H36" si="15">+IF(F36=0,"X",G36/F36)</f>
        <v>0.81589147020449715</v>
      </c>
      <c r="I36" s="205">
        <v>14345.750899999999</v>
      </c>
      <c r="J36" s="205">
        <v>12921.35493</v>
      </c>
      <c r="K36" s="126">
        <f t="shared" ref="K36" si="16">+IF(I36=0,"X",J36/I36)</f>
        <v>0.90070955644434059</v>
      </c>
      <c r="L36" s="205">
        <v>0</v>
      </c>
      <c r="M36" s="205">
        <v>0</v>
      </c>
      <c r="N36" s="126" t="str">
        <f t="shared" ref="N36" si="17">+IF(L36=0,"X",M36/L36)</f>
        <v>X</v>
      </c>
      <c r="O36" s="2"/>
      <c r="P36" s="3"/>
      <c r="Q36" s="2"/>
      <c r="R36" s="3"/>
      <c r="S36" s="2"/>
      <c r="T36" s="3"/>
    </row>
    <row r="37" spans="1:20" ht="20.100000000000001" customHeight="1" x14ac:dyDescent="0.2">
      <c r="A37" s="128" t="s">
        <v>33</v>
      </c>
      <c r="B37" s="59" t="s">
        <v>160</v>
      </c>
      <c r="C37" s="205">
        <f t="shared" si="6"/>
        <v>23593.608360000002</v>
      </c>
      <c r="D37" s="205">
        <f t="shared" si="7"/>
        <v>17317.143470000003</v>
      </c>
      <c r="E37" s="126">
        <f t="shared" si="8"/>
        <v>0.73397605002883082</v>
      </c>
      <c r="F37" s="205">
        <v>17347.43</v>
      </c>
      <c r="G37" s="205">
        <v>10996.1389</v>
      </c>
      <c r="H37" s="126">
        <f t="shared" si="9"/>
        <v>0.63387711609154784</v>
      </c>
      <c r="I37" s="205">
        <v>6309.48398</v>
      </c>
      <c r="J37" s="205">
        <v>6502.2341500000002</v>
      </c>
      <c r="K37" s="126">
        <f t="shared" si="10"/>
        <v>1.0305492763926474</v>
      </c>
      <c r="L37" s="205">
        <v>63.305619999999998</v>
      </c>
      <c r="M37" s="205">
        <v>181.22958</v>
      </c>
      <c r="N37" s="126">
        <f t="shared" si="11"/>
        <v>2.8627723731321169</v>
      </c>
      <c r="O37" s="2"/>
      <c r="P37" s="3"/>
      <c r="Q37" s="2"/>
      <c r="R37" s="3"/>
      <c r="S37" s="2"/>
      <c r="T37" s="3"/>
    </row>
    <row r="38" spans="1:20" ht="20.100000000000001" customHeight="1" x14ac:dyDescent="0.2">
      <c r="A38" s="128" t="s">
        <v>34</v>
      </c>
      <c r="B38" s="59" t="s">
        <v>118</v>
      </c>
      <c r="C38" s="205">
        <f t="shared" si="6"/>
        <v>58073.561020000001</v>
      </c>
      <c r="D38" s="205">
        <f t="shared" si="7"/>
        <v>65882.425220000005</v>
      </c>
      <c r="E38" s="126">
        <f t="shared" si="8"/>
        <v>1.1344650485151186</v>
      </c>
      <c r="F38" s="205">
        <v>51358.691140000003</v>
      </c>
      <c r="G38" s="205">
        <v>59383.250610000003</v>
      </c>
      <c r="H38" s="126">
        <f t="shared" si="9"/>
        <v>1.1562454044657338</v>
      </c>
      <c r="I38" s="205">
        <v>9612.9223500000007</v>
      </c>
      <c r="J38" s="205">
        <v>8990.4609199999995</v>
      </c>
      <c r="K38" s="126">
        <f t="shared" si="10"/>
        <v>0.9352474297267156</v>
      </c>
      <c r="L38" s="205">
        <v>2898.0524700000001</v>
      </c>
      <c r="M38" s="205">
        <v>2491.28631</v>
      </c>
      <c r="N38" s="126">
        <f t="shared" si="11"/>
        <v>0.85964154748378308</v>
      </c>
      <c r="O38" s="2"/>
      <c r="P38" s="3"/>
      <c r="Q38" s="2"/>
      <c r="R38" s="3"/>
      <c r="S38" s="2"/>
      <c r="T38" s="3"/>
    </row>
    <row r="39" spans="1:20" s="23" customFormat="1" ht="20.100000000000001" customHeight="1" x14ac:dyDescent="0.2">
      <c r="A39" s="128" t="s">
        <v>35</v>
      </c>
      <c r="B39" s="59" t="s">
        <v>197</v>
      </c>
      <c r="C39" s="205">
        <f t="shared" si="6"/>
        <v>134221.99681000001</v>
      </c>
      <c r="D39" s="205">
        <f t="shared" si="7"/>
        <v>107719.43371000001</v>
      </c>
      <c r="E39" s="126">
        <f t="shared" si="8"/>
        <v>0.80254679761979619</v>
      </c>
      <c r="F39" s="205">
        <v>74641.36202</v>
      </c>
      <c r="G39" s="205">
        <v>66505.398939999999</v>
      </c>
      <c r="H39" s="126">
        <f t="shared" si="9"/>
        <v>0.89099926823655784</v>
      </c>
      <c r="I39" s="205">
        <v>60001.847869999998</v>
      </c>
      <c r="J39" s="205">
        <v>41545.940450000002</v>
      </c>
      <c r="K39" s="126">
        <f t="shared" si="10"/>
        <v>0.69241101607426214</v>
      </c>
      <c r="L39" s="205">
        <v>421.21307999999999</v>
      </c>
      <c r="M39" s="205">
        <v>331.90568000000002</v>
      </c>
      <c r="N39" s="126">
        <f t="shared" si="11"/>
        <v>0.78797572003224592</v>
      </c>
      <c r="O39" s="2"/>
      <c r="P39" s="3"/>
      <c r="Q39" s="2"/>
      <c r="R39" s="3"/>
      <c r="S39" s="2"/>
      <c r="T39" s="3"/>
    </row>
    <row r="40" spans="1:20" ht="20.100000000000001" customHeight="1" thickBot="1" x14ac:dyDescent="0.25">
      <c r="A40" s="128" t="s">
        <v>36</v>
      </c>
      <c r="B40" s="59" t="s">
        <v>161</v>
      </c>
      <c r="C40" s="205">
        <f t="shared" si="6"/>
        <v>187316.52831000002</v>
      </c>
      <c r="D40" s="205">
        <f t="shared" si="7"/>
        <v>187380.41420999999</v>
      </c>
      <c r="E40" s="126">
        <f t="shared" si="8"/>
        <v>1.0003410585311203</v>
      </c>
      <c r="F40" s="205">
        <v>159992.69928</v>
      </c>
      <c r="G40" s="205">
        <v>159939.33694000001</v>
      </c>
      <c r="H40" s="126">
        <f t="shared" si="9"/>
        <v>0.99966647015620003</v>
      </c>
      <c r="I40" s="205">
        <v>31185.451300000001</v>
      </c>
      <c r="J40" s="205">
        <v>31404.150030000001</v>
      </c>
      <c r="K40" s="126">
        <f t="shared" si="10"/>
        <v>1.0070128448004856</v>
      </c>
      <c r="L40" s="205">
        <v>3861.6222699999998</v>
      </c>
      <c r="M40" s="205">
        <v>3963.07276</v>
      </c>
      <c r="N40" s="126">
        <f t="shared" si="11"/>
        <v>1.0262714690631822</v>
      </c>
      <c r="O40" s="2"/>
      <c r="P40" s="3"/>
      <c r="Q40" s="2"/>
      <c r="R40" s="3"/>
      <c r="S40" s="2"/>
      <c r="T40" s="3"/>
    </row>
    <row r="41" spans="1:20" ht="20.100000000000001" customHeight="1" thickBot="1" x14ac:dyDescent="0.25">
      <c r="A41" s="93"/>
      <c r="B41" s="87" t="s">
        <v>2</v>
      </c>
      <c r="C41" s="58">
        <f>SUM(C14:C40)</f>
        <v>5421578.68616</v>
      </c>
      <c r="D41" s="58">
        <f>SUM(D14:D40)</f>
        <v>5335473.6659199996</v>
      </c>
      <c r="E41" s="127">
        <f t="shared" si="8"/>
        <v>0.98411809083213975</v>
      </c>
      <c r="F41" s="58">
        <f>SUM(F14:F40)</f>
        <v>3932773.3788300003</v>
      </c>
      <c r="G41" s="58">
        <f>SUM(G14:G40)</f>
        <v>3865000.9141799998</v>
      </c>
      <c r="H41" s="127">
        <f t="shared" si="9"/>
        <v>0.98276725910147333</v>
      </c>
      <c r="I41" s="58">
        <f>SUM(I14:I40)</f>
        <v>1710681.9967000003</v>
      </c>
      <c r="J41" s="58">
        <f>SUM(J14:J40)</f>
        <v>1653252.0203399996</v>
      </c>
      <c r="K41" s="127">
        <f t="shared" si="10"/>
        <v>0.96642860773025829</v>
      </c>
      <c r="L41" s="58">
        <f>SUM(L14:L40)</f>
        <v>221876.68936999998</v>
      </c>
      <c r="M41" s="58">
        <f>SUM(M14:M40)</f>
        <v>182779.26860000004</v>
      </c>
      <c r="N41" s="127">
        <f t="shared" si="11"/>
        <v>0.82378761427794089</v>
      </c>
      <c r="O41" s="2"/>
      <c r="P41" s="3"/>
      <c r="Q41" s="113"/>
      <c r="R41" s="3"/>
      <c r="S41" s="2"/>
      <c r="T41" s="3"/>
    </row>
    <row r="42" spans="1:20" ht="20.100000000000001" customHeight="1" x14ac:dyDescent="0.2"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P42" s="3"/>
      <c r="R42" s="3"/>
      <c r="S42" s="30"/>
      <c r="T42" s="3"/>
    </row>
    <row r="43" spans="1:20" s="31" customFormat="1" ht="20.100000000000001" customHeight="1" x14ac:dyDescent="0.2">
      <c r="A43" s="76" t="s">
        <v>83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P43" s="3"/>
      <c r="R43" s="3"/>
      <c r="S43" s="32"/>
      <c r="T43" s="3"/>
    </row>
    <row r="44" spans="1:20" ht="20.100000000000001" customHeight="1" thickBot="1" x14ac:dyDescent="0.25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P44" s="3"/>
      <c r="R44" s="3"/>
      <c r="S44" s="30"/>
      <c r="T44" s="3"/>
    </row>
    <row r="45" spans="1:20" ht="32.25" customHeight="1" thickBot="1" x14ac:dyDescent="0.25">
      <c r="A45" s="613" t="s">
        <v>3</v>
      </c>
      <c r="B45" s="598" t="s">
        <v>10</v>
      </c>
      <c r="C45" s="611" t="s">
        <v>138</v>
      </c>
      <c r="D45" s="612"/>
      <c r="E45" s="305" t="s">
        <v>6</v>
      </c>
      <c r="F45" s="298" t="s">
        <v>48</v>
      </c>
      <c r="G45" s="299"/>
      <c r="H45" s="305" t="s">
        <v>6</v>
      </c>
      <c r="I45" s="611" t="s">
        <v>103</v>
      </c>
      <c r="J45" s="612"/>
      <c r="K45" s="305" t="s">
        <v>6</v>
      </c>
      <c r="L45" s="611" t="s">
        <v>49</v>
      </c>
      <c r="M45" s="612"/>
      <c r="N45" s="305" t="s">
        <v>6</v>
      </c>
      <c r="P45" s="3"/>
      <c r="R45" s="3"/>
      <c r="T45" s="3"/>
    </row>
    <row r="46" spans="1:20" s="23" customFormat="1" ht="20.100000000000001" customHeight="1" thickBot="1" x14ac:dyDescent="0.25">
      <c r="A46" s="614"/>
      <c r="B46" s="599"/>
      <c r="C46" s="125" t="str">
        <f t="shared" ref="C46:N46" si="18">+C5</f>
        <v>2016</v>
      </c>
      <c r="D46" s="125" t="str">
        <f t="shared" si="18"/>
        <v>2017</v>
      </c>
      <c r="E46" s="125" t="str">
        <f t="shared" si="18"/>
        <v>17/16</v>
      </c>
      <c r="F46" s="125" t="str">
        <f t="shared" si="18"/>
        <v>2016</v>
      </c>
      <c r="G46" s="125" t="str">
        <f t="shared" si="18"/>
        <v>2017</v>
      </c>
      <c r="H46" s="125" t="str">
        <f t="shared" si="18"/>
        <v>17/16</v>
      </c>
      <c r="I46" s="125" t="str">
        <f t="shared" si="18"/>
        <v>2016</v>
      </c>
      <c r="J46" s="125" t="str">
        <f t="shared" si="18"/>
        <v>2017</v>
      </c>
      <c r="K46" s="125" t="str">
        <f t="shared" si="18"/>
        <v>17/16</v>
      </c>
      <c r="L46" s="125" t="str">
        <f t="shared" si="18"/>
        <v>2016</v>
      </c>
      <c r="M46" s="125" t="str">
        <f t="shared" si="18"/>
        <v>2017</v>
      </c>
      <c r="N46" s="125" t="str">
        <f t="shared" si="18"/>
        <v>17/16</v>
      </c>
      <c r="P46" s="3"/>
      <c r="R46" s="3"/>
      <c r="T46" s="3"/>
    </row>
    <row r="47" spans="1:20" s="23" customFormat="1" ht="20.100000000000001" customHeight="1" x14ac:dyDescent="0.2">
      <c r="A47" s="11" t="s">
        <v>7</v>
      </c>
      <c r="B47" s="59" t="s">
        <v>119</v>
      </c>
      <c r="C47" s="55">
        <f t="shared" ref="C47:C80" si="19">+F47+I47-L47</f>
        <v>497190.26841999998</v>
      </c>
      <c r="D47" s="205">
        <f>+G47+J47-M47</f>
        <v>492267.93890999997</v>
      </c>
      <c r="E47" s="126">
        <f t="shared" ref="E47:E81" si="20">+IF(C47=0,"X",D47/C47)</f>
        <v>0.99009970664622526</v>
      </c>
      <c r="F47" s="205">
        <v>504387.86379999999</v>
      </c>
      <c r="G47" s="205">
        <v>506549.10119999998</v>
      </c>
      <c r="H47" s="126">
        <f>+IF(F47=0,"X",G47/F47)</f>
        <v>1.0042848719311315</v>
      </c>
      <c r="I47" s="205">
        <v>47232.639620000002</v>
      </c>
      <c r="J47" s="205">
        <v>52722.660259999997</v>
      </c>
      <c r="K47" s="126">
        <f t="shared" ref="K47:K81" si="21">+IF(I47=0,"X",J47/I47)</f>
        <v>1.116233619043288</v>
      </c>
      <c r="L47" s="205">
        <v>54430.235000000001</v>
      </c>
      <c r="M47" s="205">
        <v>67003.822549999997</v>
      </c>
      <c r="N47" s="126">
        <f t="shared" ref="N47:N81" si="22">+IF(L47=0,"X",M47/L47)</f>
        <v>1.2310037344134193</v>
      </c>
      <c r="O47" s="2"/>
      <c r="P47" s="3"/>
      <c r="Q47" s="2"/>
      <c r="R47" s="3"/>
      <c r="S47" s="2"/>
      <c r="T47" s="3"/>
    </row>
    <row r="48" spans="1:20" s="23" customFormat="1" ht="20.100000000000001" customHeight="1" x14ac:dyDescent="0.2">
      <c r="A48" s="128" t="s">
        <v>8</v>
      </c>
      <c r="B48" s="59" t="s">
        <v>120</v>
      </c>
      <c r="C48" s="205">
        <f t="shared" si="19"/>
        <v>131644.43431000001</v>
      </c>
      <c r="D48" s="205">
        <f>+G48+J48-M48</f>
        <v>140140.18601</v>
      </c>
      <c r="E48" s="126">
        <f t="shared" si="20"/>
        <v>1.064535593506323</v>
      </c>
      <c r="F48" s="205">
        <v>103841.30068</v>
      </c>
      <c r="G48" s="205">
        <v>121514.27963999999</v>
      </c>
      <c r="H48" s="126">
        <f>+IF(F48=0,"X",G48/F48)</f>
        <v>1.1701921956318855</v>
      </c>
      <c r="I48" s="205">
        <v>36028.055990000001</v>
      </c>
      <c r="J48" s="205">
        <v>26202.065149999999</v>
      </c>
      <c r="K48" s="126">
        <f t="shared" si="21"/>
        <v>0.72726835878329599</v>
      </c>
      <c r="L48" s="205">
        <v>8224.9223600000005</v>
      </c>
      <c r="M48" s="205">
        <v>7576.1587799999998</v>
      </c>
      <c r="N48" s="126">
        <f t="shared" si="22"/>
        <v>0.92112222442911906</v>
      </c>
      <c r="O48" s="2"/>
      <c r="P48" s="3"/>
      <c r="Q48" s="2"/>
      <c r="R48" s="3"/>
      <c r="S48" s="2"/>
      <c r="T48" s="3"/>
    </row>
    <row r="49" spans="1:20" s="23" customFormat="1" ht="20.100000000000001" customHeight="1" x14ac:dyDescent="0.2">
      <c r="A49" s="128" t="s">
        <v>9</v>
      </c>
      <c r="B49" s="59" t="s">
        <v>162</v>
      </c>
      <c r="C49" s="205">
        <f t="shared" si="19"/>
        <v>397535.15798999998</v>
      </c>
      <c r="D49" s="205">
        <f t="shared" ref="D49:D80" si="23">+G49+J49-M49</f>
        <v>526575.41206999996</v>
      </c>
      <c r="E49" s="126">
        <f t="shared" si="20"/>
        <v>1.3246008597892265</v>
      </c>
      <c r="F49" s="205">
        <v>280371.03581999999</v>
      </c>
      <c r="G49" s="205">
        <v>371589.08224000002</v>
      </c>
      <c r="H49" s="126">
        <f t="shared" ref="H49:H81" si="24">+IF(F49=0,"X",G49/F49)</f>
        <v>1.3253476100097679</v>
      </c>
      <c r="I49" s="205">
        <v>160240.50550999999</v>
      </c>
      <c r="J49" s="205">
        <v>209362.41806</v>
      </c>
      <c r="K49" s="126">
        <f t="shared" si="21"/>
        <v>1.3065511581710187</v>
      </c>
      <c r="L49" s="205">
        <v>43076.38334</v>
      </c>
      <c r="M49" s="205">
        <v>54376.088230000001</v>
      </c>
      <c r="N49" s="126">
        <f t="shared" si="22"/>
        <v>1.2623178645433608</v>
      </c>
      <c r="O49" s="2"/>
      <c r="P49" s="3"/>
      <c r="Q49" s="2"/>
      <c r="R49" s="3"/>
      <c r="S49" s="2"/>
      <c r="T49" s="3"/>
    </row>
    <row r="50" spans="1:20" s="23" customFormat="1" ht="20.100000000000001" customHeight="1" x14ac:dyDescent="0.2">
      <c r="A50" s="128" t="s">
        <v>11</v>
      </c>
      <c r="B50" s="59" t="s">
        <v>301</v>
      </c>
      <c r="C50" s="205">
        <f t="shared" si="19"/>
        <v>85703.58021</v>
      </c>
      <c r="D50" s="205">
        <f t="shared" si="23"/>
        <v>76021.248500000002</v>
      </c>
      <c r="E50" s="126">
        <f t="shared" si="20"/>
        <v>0.88702535312672681</v>
      </c>
      <c r="F50" s="205">
        <v>87530.376600000003</v>
      </c>
      <c r="G50" s="205">
        <v>85210.316709999999</v>
      </c>
      <c r="H50" s="126">
        <f t="shared" si="24"/>
        <v>0.9734942316014209</v>
      </c>
      <c r="I50" s="205">
        <v>17945.414529999998</v>
      </c>
      <c r="J50" s="205">
        <v>19269.556560000001</v>
      </c>
      <c r="K50" s="126">
        <f t="shared" si="21"/>
        <v>1.0737872077452648</v>
      </c>
      <c r="L50" s="205">
        <v>19772.210920000001</v>
      </c>
      <c r="M50" s="205">
        <v>28458.624769999999</v>
      </c>
      <c r="N50" s="126">
        <f t="shared" si="22"/>
        <v>1.4393243570557661</v>
      </c>
      <c r="O50" s="2"/>
      <c r="P50" s="3"/>
      <c r="Q50" s="2"/>
      <c r="R50" s="3"/>
      <c r="S50" s="2"/>
      <c r="T50" s="3"/>
    </row>
    <row r="51" spans="1:20" s="23" customFormat="1" ht="20.100000000000001" customHeight="1" x14ac:dyDescent="0.2">
      <c r="A51" s="128" t="s">
        <v>12</v>
      </c>
      <c r="B51" s="59" t="s">
        <v>121</v>
      </c>
      <c r="C51" s="205">
        <f t="shared" si="19"/>
        <v>289717.69334</v>
      </c>
      <c r="D51" s="205">
        <f t="shared" si="23"/>
        <v>268002.49161000003</v>
      </c>
      <c r="E51" s="126">
        <f t="shared" si="20"/>
        <v>0.92504702947321904</v>
      </c>
      <c r="F51" s="205">
        <v>287061.50141999999</v>
      </c>
      <c r="G51" s="205">
        <v>309743.44273000001</v>
      </c>
      <c r="H51" s="126">
        <f t="shared" si="24"/>
        <v>1.079014222380221</v>
      </c>
      <c r="I51" s="205">
        <v>43883.411529999998</v>
      </c>
      <c r="J51" s="205">
        <v>48086.190060000001</v>
      </c>
      <c r="K51" s="126">
        <f t="shared" si="21"/>
        <v>1.0957714631444928</v>
      </c>
      <c r="L51" s="205">
        <v>41227.21961</v>
      </c>
      <c r="M51" s="205">
        <v>89827.141180000006</v>
      </c>
      <c r="N51" s="126">
        <f t="shared" si="22"/>
        <v>2.178830928443491</v>
      </c>
      <c r="O51" s="2"/>
      <c r="P51" s="3"/>
      <c r="Q51" s="2"/>
      <c r="R51" s="3"/>
      <c r="S51" s="2"/>
      <c r="T51" s="3"/>
    </row>
    <row r="52" spans="1:20" s="23" customFormat="1" ht="20.100000000000001" customHeight="1" x14ac:dyDescent="0.2">
      <c r="A52" s="128" t="s">
        <v>13</v>
      </c>
      <c r="B52" s="59" t="s">
        <v>142</v>
      </c>
      <c r="C52" s="205">
        <f t="shared" si="19"/>
        <v>68818.693130000014</v>
      </c>
      <c r="D52" s="205">
        <f t="shared" si="23"/>
        <v>82888.397980000009</v>
      </c>
      <c r="E52" s="126">
        <f t="shared" si="20"/>
        <v>1.2044459755058414</v>
      </c>
      <c r="F52" s="205">
        <v>87218.833750000005</v>
      </c>
      <c r="G52" s="205">
        <v>91136.207649999997</v>
      </c>
      <c r="H52" s="126">
        <f t="shared" si="24"/>
        <v>1.0449143118701698</v>
      </c>
      <c r="I52" s="205">
        <v>24368.621330000002</v>
      </c>
      <c r="J52" s="205">
        <v>30740.355920000002</v>
      </c>
      <c r="K52" s="126">
        <f t="shared" si="21"/>
        <v>1.2614729205938218</v>
      </c>
      <c r="L52" s="205">
        <v>42768.76195</v>
      </c>
      <c r="M52" s="205">
        <v>38988.165589999997</v>
      </c>
      <c r="N52" s="126">
        <f t="shared" si="22"/>
        <v>0.91160379240297362</v>
      </c>
      <c r="O52" s="2"/>
      <c r="P52" s="3"/>
      <c r="Q52" s="2"/>
      <c r="R52" s="3"/>
      <c r="S52" s="2"/>
      <c r="T52" s="3"/>
    </row>
    <row r="53" spans="1:20" ht="20.100000000000001" customHeight="1" x14ac:dyDescent="0.2">
      <c r="A53" s="128" t="s">
        <v>14</v>
      </c>
      <c r="B53" s="59" t="s">
        <v>122</v>
      </c>
      <c r="C53" s="205">
        <f t="shared" si="19"/>
        <v>12995.206900000001</v>
      </c>
      <c r="D53" s="205">
        <f t="shared" si="23"/>
        <v>16113.015600000001</v>
      </c>
      <c r="E53" s="126">
        <f t="shared" si="20"/>
        <v>1.2399198969275356</v>
      </c>
      <c r="F53" s="205">
        <v>3694.0341899999999</v>
      </c>
      <c r="G53" s="205">
        <v>6321.1692000000003</v>
      </c>
      <c r="H53" s="126">
        <f t="shared" si="24"/>
        <v>1.7111831875059067</v>
      </c>
      <c r="I53" s="205">
        <v>9544.2717300000004</v>
      </c>
      <c r="J53" s="205">
        <v>10365.59</v>
      </c>
      <c r="K53" s="126">
        <f t="shared" si="21"/>
        <v>1.0860535296180214</v>
      </c>
      <c r="L53" s="205">
        <v>243.09902</v>
      </c>
      <c r="M53" s="205">
        <v>573.74360000000001</v>
      </c>
      <c r="N53" s="126">
        <f t="shared" si="22"/>
        <v>2.3601230478016735</v>
      </c>
      <c r="O53" s="2"/>
      <c r="P53" s="3"/>
      <c r="Q53" s="2"/>
      <c r="R53" s="3"/>
      <c r="S53" s="2"/>
      <c r="T53" s="3"/>
    </row>
    <row r="54" spans="1:20" ht="20.100000000000001" customHeight="1" x14ac:dyDescent="0.2">
      <c r="A54" s="128" t="s">
        <v>15</v>
      </c>
      <c r="B54" s="59" t="s">
        <v>143</v>
      </c>
      <c r="C54" s="205">
        <f t="shared" si="19"/>
        <v>4830.8614900000002</v>
      </c>
      <c r="D54" s="205">
        <f t="shared" si="23"/>
        <v>4979.9674400000004</v>
      </c>
      <c r="E54" s="126">
        <f t="shared" si="20"/>
        <v>1.030865291896415</v>
      </c>
      <c r="F54" s="205">
        <v>1334.5378800000001</v>
      </c>
      <c r="G54" s="205">
        <v>1424.0185300000001</v>
      </c>
      <c r="H54" s="126">
        <f t="shared" si="24"/>
        <v>1.06704991393725</v>
      </c>
      <c r="I54" s="205">
        <v>3496.3236099999999</v>
      </c>
      <c r="J54" s="205">
        <v>3555.9489100000001</v>
      </c>
      <c r="K54" s="126">
        <f t="shared" si="21"/>
        <v>1.0170537131715907</v>
      </c>
      <c r="L54" s="205">
        <v>0</v>
      </c>
      <c r="M54" s="205">
        <v>0</v>
      </c>
      <c r="N54" s="126" t="str">
        <f t="shared" si="22"/>
        <v>X</v>
      </c>
      <c r="O54" s="2"/>
      <c r="P54" s="3"/>
      <c r="Q54" s="2"/>
      <c r="R54" s="3"/>
      <c r="S54" s="2"/>
      <c r="T54" s="3"/>
    </row>
    <row r="55" spans="1:20" ht="20.100000000000001" customHeight="1" x14ac:dyDescent="0.2">
      <c r="A55" s="128" t="s">
        <v>16</v>
      </c>
      <c r="B55" s="59" t="s">
        <v>123</v>
      </c>
      <c r="C55" s="205">
        <f t="shared" si="19"/>
        <v>6416.99424</v>
      </c>
      <c r="D55" s="205">
        <f t="shared" si="23"/>
        <v>8289.9039799999991</v>
      </c>
      <c r="E55" s="126">
        <f t="shared" si="20"/>
        <v>1.2918671374715149</v>
      </c>
      <c r="F55" s="205">
        <v>9905.5684999999994</v>
      </c>
      <c r="G55" s="205">
        <v>14414.289210000001</v>
      </c>
      <c r="H55" s="126">
        <f t="shared" si="24"/>
        <v>1.4551703125368323</v>
      </c>
      <c r="I55" s="205">
        <v>6037.2967399999998</v>
      </c>
      <c r="J55" s="205">
        <v>6310.7577700000002</v>
      </c>
      <c r="K55" s="126">
        <f t="shared" si="21"/>
        <v>1.0452952773031992</v>
      </c>
      <c r="L55" s="205">
        <v>9525.8709999999992</v>
      </c>
      <c r="M55" s="205">
        <v>12435.143</v>
      </c>
      <c r="N55" s="126">
        <f t="shared" si="22"/>
        <v>1.3054074530297546</v>
      </c>
      <c r="O55" s="2"/>
      <c r="P55" s="3"/>
      <c r="Q55" s="2"/>
      <c r="R55" s="3"/>
      <c r="S55" s="2"/>
      <c r="T55" s="3"/>
    </row>
    <row r="56" spans="1:20" ht="20.100000000000001" customHeight="1" x14ac:dyDescent="0.2">
      <c r="A56" s="128" t="s">
        <v>17</v>
      </c>
      <c r="B56" s="59" t="s">
        <v>163</v>
      </c>
      <c r="C56" s="205">
        <f t="shared" si="19"/>
        <v>1083023.43808</v>
      </c>
      <c r="D56" s="205">
        <f t="shared" si="23"/>
        <v>1161453.5247500001</v>
      </c>
      <c r="E56" s="126">
        <f t="shared" si="20"/>
        <v>1.0724177186867185</v>
      </c>
      <c r="F56" s="205">
        <v>1115040.5248100001</v>
      </c>
      <c r="G56" s="205">
        <v>1309926.47958</v>
      </c>
      <c r="H56" s="126">
        <f t="shared" si="24"/>
        <v>1.174779257285925</v>
      </c>
      <c r="I56" s="205">
        <v>154314.39246</v>
      </c>
      <c r="J56" s="205">
        <v>159158.43770000001</v>
      </c>
      <c r="K56" s="126">
        <f t="shared" si="21"/>
        <v>1.0313907546974637</v>
      </c>
      <c r="L56" s="205">
        <v>186331.47919000001</v>
      </c>
      <c r="M56" s="205">
        <v>307631.39253000001</v>
      </c>
      <c r="N56" s="126">
        <f t="shared" si="22"/>
        <v>1.6509899125327712</v>
      </c>
      <c r="O56" s="2"/>
      <c r="P56" s="3"/>
      <c r="Q56" s="2"/>
      <c r="R56" s="3"/>
      <c r="S56" s="2"/>
      <c r="T56" s="3"/>
    </row>
    <row r="57" spans="1:20" ht="20.100000000000001" customHeight="1" x14ac:dyDescent="0.2">
      <c r="A57" s="128" t="s">
        <v>18</v>
      </c>
      <c r="B57" s="59" t="s">
        <v>124</v>
      </c>
      <c r="C57" s="205">
        <f t="shared" si="19"/>
        <v>30246.4781</v>
      </c>
      <c r="D57" s="205">
        <f t="shared" si="23"/>
        <v>28920.217170000011</v>
      </c>
      <c r="E57" s="126">
        <f t="shared" si="20"/>
        <v>0.95615155835283883</v>
      </c>
      <c r="F57" s="205">
        <v>40042.481359999998</v>
      </c>
      <c r="G57" s="205">
        <v>40630.563320000001</v>
      </c>
      <c r="H57" s="126">
        <f t="shared" si="24"/>
        <v>1.0146864514891791</v>
      </c>
      <c r="I57" s="205">
        <v>37094.030930000001</v>
      </c>
      <c r="J57" s="205">
        <v>36681.769760000003</v>
      </c>
      <c r="K57" s="126">
        <f t="shared" si="21"/>
        <v>0.98888605094501658</v>
      </c>
      <c r="L57" s="205">
        <v>46890.034189999998</v>
      </c>
      <c r="M57" s="205">
        <v>48392.11591</v>
      </c>
      <c r="N57" s="126">
        <f t="shared" si="22"/>
        <v>1.032034135737959</v>
      </c>
      <c r="O57" s="2"/>
      <c r="P57" s="3"/>
      <c r="Q57" s="2"/>
      <c r="R57" s="3"/>
      <c r="S57" s="2"/>
      <c r="T57" s="3"/>
    </row>
    <row r="58" spans="1:20" ht="20.100000000000001" customHeight="1" x14ac:dyDescent="0.2">
      <c r="A58" s="128" t="s">
        <v>19</v>
      </c>
      <c r="B58" s="59" t="s">
        <v>125</v>
      </c>
      <c r="C58" s="205">
        <f t="shared" si="19"/>
        <v>352314.72468000004</v>
      </c>
      <c r="D58" s="205">
        <f t="shared" si="23"/>
        <v>302563.44076000003</v>
      </c>
      <c r="E58" s="126">
        <f t="shared" si="20"/>
        <v>0.85878738402095445</v>
      </c>
      <c r="F58" s="205">
        <v>311495.74138000002</v>
      </c>
      <c r="G58" s="205">
        <v>258171.70516000001</v>
      </c>
      <c r="H58" s="126">
        <f t="shared" si="24"/>
        <v>0.82881295267870481</v>
      </c>
      <c r="I58" s="205">
        <v>43321.651850000002</v>
      </c>
      <c r="J58" s="205">
        <v>47502.462070000001</v>
      </c>
      <c r="K58" s="126">
        <f t="shared" si="21"/>
        <v>1.0965062512961403</v>
      </c>
      <c r="L58" s="205">
        <v>2502.6685499999999</v>
      </c>
      <c r="M58" s="205">
        <v>3110.7264700000001</v>
      </c>
      <c r="N58" s="126">
        <f t="shared" si="22"/>
        <v>1.2429638235554605</v>
      </c>
      <c r="O58" s="2"/>
      <c r="P58" s="3"/>
      <c r="Q58" s="2"/>
      <c r="R58" s="3"/>
      <c r="S58" s="2"/>
      <c r="T58" s="3"/>
    </row>
    <row r="59" spans="1:20" ht="20.100000000000001" customHeight="1" x14ac:dyDescent="0.2">
      <c r="A59" s="128" t="s">
        <v>20</v>
      </c>
      <c r="B59" s="59" t="s">
        <v>164</v>
      </c>
      <c r="C59" s="205">
        <f t="shared" si="19"/>
        <v>213671.58210000003</v>
      </c>
      <c r="D59" s="205">
        <f t="shared" si="23"/>
        <v>155667.70920999997</v>
      </c>
      <c r="E59" s="126">
        <f t="shared" si="20"/>
        <v>0.72853726115598383</v>
      </c>
      <c r="F59" s="205">
        <v>218501.99411</v>
      </c>
      <c r="G59" s="205">
        <v>199552.44667999999</v>
      </c>
      <c r="H59" s="126">
        <f t="shared" si="24"/>
        <v>0.91327517395351421</v>
      </c>
      <c r="I59" s="205">
        <v>164658.91904000001</v>
      </c>
      <c r="J59" s="205">
        <v>123458.72429</v>
      </c>
      <c r="K59" s="126">
        <f t="shared" si="21"/>
        <v>0.74978461543287922</v>
      </c>
      <c r="L59" s="205">
        <v>169489.33105000001</v>
      </c>
      <c r="M59" s="205">
        <v>167343.46176000001</v>
      </c>
      <c r="N59" s="126">
        <f t="shared" si="22"/>
        <v>0.98733920727218538</v>
      </c>
      <c r="O59" s="2"/>
      <c r="P59" s="3"/>
      <c r="Q59" s="2"/>
      <c r="R59" s="3"/>
      <c r="S59" s="2"/>
      <c r="T59" s="3"/>
    </row>
    <row r="60" spans="1:20" ht="20.100000000000001" customHeight="1" x14ac:dyDescent="0.2">
      <c r="A60" s="128" t="s">
        <v>21</v>
      </c>
      <c r="B60" s="59" t="s">
        <v>126</v>
      </c>
      <c r="C60" s="205">
        <f t="shared" si="19"/>
        <v>179849.25756</v>
      </c>
      <c r="D60" s="205">
        <f t="shared" si="23"/>
        <v>148955.95064</v>
      </c>
      <c r="E60" s="126">
        <f t="shared" si="20"/>
        <v>0.82822666415682256</v>
      </c>
      <c r="F60" s="205">
        <v>150029.28133999999</v>
      </c>
      <c r="G60" s="205">
        <v>151870.8107</v>
      </c>
      <c r="H60" s="126">
        <f t="shared" si="24"/>
        <v>1.0122744663145236</v>
      </c>
      <c r="I60" s="205">
        <v>54667.989860000001</v>
      </c>
      <c r="J60" s="205">
        <v>49878.034979999997</v>
      </c>
      <c r="K60" s="126">
        <f t="shared" si="21"/>
        <v>0.9123809949429883</v>
      </c>
      <c r="L60" s="205">
        <v>24848.013640000001</v>
      </c>
      <c r="M60" s="205">
        <v>52792.895040000003</v>
      </c>
      <c r="N60" s="126">
        <f t="shared" si="22"/>
        <v>2.12463240743778</v>
      </c>
      <c r="O60" s="2"/>
      <c r="P60" s="3"/>
      <c r="Q60" s="2"/>
      <c r="R60" s="3"/>
      <c r="S60" s="2"/>
      <c r="T60" s="3"/>
    </row>
    <row r="61" spans="1:20" ht="20.100000000000001" customHeight="1" x14ac:dyDescent="0.2">
      <c r="A61" s="128" t="s">
        <v>22</v>
      </c>
      <c r="B61" s="59" t="s">
        <v>165</v>
      </c>
      <c r="C61" s="205">
        <f t="shared" si="19"/>
        <v>44689.475890000002</v>
      </c>
      <c r="D61" s="205">
        <f t="shared" si="23"/>
        <v>45155.95289</v>
      </c>
      <c r="E61" s="126">
        <f t="shared" si="20"/>
        <v>1.0104381846219948</v>
      </c>
      <c r="F61" s="205">
        <v>38630.839010000003</v>
      </c>
      <c r="G61" s="205">
        <v>39116.435720000001</v>
      </c>
      <c r="H61" s="126">
        <f t="shared" si="24"/>
        <v>1.0125701828498805</v>
      </c>
      <c r="I61" s="205">
        <v>18501.987730000001</v>
      </c>
      <c r="J61" s="205">
        <v>18792.354510000001</v>
      </c>
      <c r="K61" s="126">
        <f t="shared" si="21"/>
        <v>1.0156938154017465</v>
      </c>
      <c r="L61" s="205">
        <v>12443.350850000001</v>
      </c>
      <c r="M61" s="205">
        <v>12752.83734</v>
      </c>
      <c r="N61" s="126">
        <f t="shared" si="22"/>
        <v>1.024871635762002</v>
      </c>
      <c r="O61" s="2"/>
      <c r="P61" s="3"/>
      <c r="Q61" s="2"/>
      <c r="R61" s="3"/>
      <c r="S61" s="2"/>
      <c r="T61" s="3"/>
    </row>
    <row r="62" spans="1:20" ht="20.100000000000001" customHeight="1" x14ac:dyDescent="0.2">
      <c r="A62" s="128" t="s">
        <v>23</v>
      </c>
      <c r="B62" s="59" t="s">
        <v>127</v>
      </c>
      <c r="C62" s="205">
        <f t="shared" si="19"/>
        <v>203900.29209</v>
      </c>
      <c r="D62" s="205">
        <f t="shared" si="23"/>
        <v>207475.97248</v>
      </c>
      <c r="E62" s="126">
        <f t="shared" si="20"/>
        <v>1.0175364162226002</v>
      </c>
      <c r="F62" s="205">
        <v>252925.35998000001</v>
      </c>
      <c r="G62" s="205">
        <v>256804.87312</v>
      </c>
      <c r="H62" s="126">
        <f t="shared" si="24"/>
        <v>1.015338569213885</v>
      </c>
      <c r="I62" s="205">
        <v>46925.868430000002</v>
      </c>
      <c r="J62" s="205">
        <v>53148.607559999997</v>
      </c>
      <c r="K62" s="126">
        <f t="shared" si="21"/>
        <v>1.132607862959053</v>
      </c>
      <c r="L62" s="205">
        <v>95950.936319999993</v>
      </c>
      <c r="M62" s="205">
        <v>102477.5082</v>
      </c>
      <c r="N62" s="126">
        <f t="shared" si="22"/>
        <v>1.068019887354029</v>
      </c>
      <c r="O62" s="2"/>
      <c r="P62" s="3"/>
      <c r="Q62" s="2"/>
      <c r="R62" s="3"/>
      <c r="S62" s="2"/>
      <c r="T62" s="3"/>
    </row>
    <row r="63" spans="1:20" ht="20.100000000000001" customHeight="1" x14ac:dyDescent="0.2">
      <c r="A63" s="128" t="s">
        <v>24</v>
      </c>
      <c r="B63" s="59" t="s">
        <v>128</v>
      </c>
      <c r="C63" s="205">
        <f t="shared" si="19"/>
        <v>15000.597309999997</v>
      </c>
      <c r="D63" s="205">
        <f t="shared" si="23"/>
        <v>17549.197489999999</v>
      </c>
      <c r="E63" s="126">
        <f t="shared" si="20"/>
        <v>1.169899913138859</v>
      </c>
      <c r="F63" s="205">
        <v>8816.3567299999995</v>
      </c>
      <c r="G63" s="205">
        <v>9859.3288900000007</v>
      </c>
      <c r="H63" s="126">
        <f t="shared" si="24"/>
        <v>1.1182996777400138</v>
      </c>
      <c r="I63" s="205">
        <v>12039.77342</v>
      </c>
      <c r="J63" s="205">
        <v>12740.906139999999</v>
      </c>
      <c r="K63" s="126">
        <f t="shared" si="21"/>
        <v>1.0582347105332817</v>
      </c>
      <c r="L63" s="205">
        <v>5855.5328399999999</v>
      </c>
      <c r="M63" s="205">
        <v>5051.0375400000003</v>
      </c>
      <c r="N63" s="126">
        <f t="shared" si="22"/>
        <v>0.86260937783417857</v>
      </c>
      <c r="O63" s="2"/>
      <c r="P63" s="3"/>
      <c r="Q63" s="2"/>
      <c r="R63" s="3"/>
      <c r="S63" s="2"/>
      <c r="T63" s="3"/>
    </row>
    <row r="64" spans="1:20" ht="20.100000000000001" customHeight="1" x14ac:dyDescent="0.2">
      <c r="A64" s="128" t="s">
        <v>25</v>
      </c>
      <c r="B64" s="59" t="s">
        <v>129</v>
      </c>
      <c r="C64" s="205">
        <f t="shared" si="19"/>
        <v>89686.497839999982</v>
      </c>
      <c r="D64" s="205">
        <f t="shared" si="23"/>
        <v>78774.534039999999</v>
      </c>
      <c r="E64" s="126">
        <f t="shared" si="20"/>
        <v>0.87833214516340197</v>
      </c>
      <c r="F64" s="205">
        <v>129223.69359</v>
      </c>
      <c r="G64" s="205">
        <v>184406.07443000001</v>
      </c>
      <c r="H64" s="126">
        <f t="shared" si="24"/>
        <v>1.427029899138174</v>
      </c>
      <c r="I64" s="205">
        <v>31296.7978</v>
      </c>
      <c r="J64" s="205">
        <v>41776.964290000004</v>
      </c>
      <c r="K64" s="126">
        <f t="shared" si="21"/>
        <v>1.3348638591389692</v>
      </c>
      <c r="L64" s="205">
        <v>70833.993549999999</v>
      </c>
      <c r="M64" s="205">
        <v>147408.50468000001</v>
      </c>
      <c r="N64" s="126">
        <f t="shared" si="22"/>
        <v>2.0810418457622033</v>
      </c>
      <c r="O64" s="2"/>
      <c r="P64" s="3"/>
      <c r="Q64" s="2"/>
      <c r="R64" s="3"/>
      <c r="S64" s="2"/>
      <c r="T64" s="3"/>
    </row>
    <row r="65" spans="1:20" ht="20.100000000000001" customHeight="1" x14ac:dyDescent="0.2">
      <c r="A65" s="128" t="s">
        <v>26</v>
      </c>
      <c r="B65" s="59" t="s">
        <v>199</v>
      </c>
      <c r="C65" s="205">
        <f t="shared" si="19"/>
        <v>1139.73206</v>
      </c>
      <c r="D65" s="205">
        <f t="shared" si="23"/>
        <v>2004.8044200000002</v>
      </c>
      <c r="E65" s="126">
        <f t="shared" si="20"/>
        <v>1.7590137983834553</v>
      </c>
      <c r="F65" s="205">
        <v>31.972270000000002</v>
      </c>
      <c r="G65" s="205">
        <v>135.97002000000001</v>
      </c>
      <c r="H65" s="126">
        <f t="shared" si="24"/>
        <v>4.2527483972830202</v>
      </c>
      <c r="I65" s="205">
        <v>1139.43064</v>
      </c>
      <c r="J65" s="205">
        <v>1915.9909299999999</v>
      </c>
      <c r="K65" s="126">
        <f t="shared" si="21"/>
        <v>1.6815336210372576</v>
      </c>
      <c r="L65" s="205">
        <v>31.670850000000002</v>
      </c>
      <c r="M65" s="205">
        <v>47.156529999999997</v>
      </c>
      <c r="N65" s="126">
        <f t="shared" si="22"/>
        <v>1.4889568799069173</v>
      </c>
      <c r="O65" s="2"/>
      <c r="P65" s="3"/>
      <c r="Q65" s="2"/>
      <c r="R65" s="3"/>
      <c r="S65" s="2"/>
      <c r="T65" s="3"/>
    </row>
    <row r="66" spans="1:20" s="23" customFormat="1" ht="20.100000000000001" customHeight="1" x14ac:dyDescent="0.2">
      <c r="A66" s="128" t="s">
        <v>27</v>
      </c>
      <c r="B66" s="59" t="s">
        <v>210</v>
      </c>
      <c r="C66" s="175" t="s">
        <v>41</v>
      </c>
      <c r="D66" s="205">
        <f t="shared" si="23"/>
        <v>5108.6435400000009</v>
      </c>
      <c r="E66" s="126" t="s">
        <v>41</v>
      </c>
      <c r="F66" s="175" t="s">
        <v>41</v>
      </c>
      <c r="G66" s="205">
        <v>404.44004000000001</v>
      </c>
      <c r="H66" s="126" t="s">
        <v>41</v>
      </c>
      <c r="I66" s="126" t="s">
        <v>41</v>
      </c>
      <c r="J66" s="205">
        <v>4919.4061000000002</v>
      </c>
      <c r="K66" s="126" t="s">
        <v>41</v>
      </c>
      <c r="L66" s="126" t="s">
        <v>41</v>
      </c>
      <c r="M66" s="205">
        <v>215.20259999999999</v>
      </c>
      <c r="N66" s="126" t="s">
        <v>41</v>
      </c>
      <c r="O66" s="2"/>
      <c r="P66" s="3"/>
      <c r="Q66" s="2"/>
      <c r="R66" s="3"/>
      <c r="S66" s="2"/>
      <c r="T66" s="3"/>
    </row>
    <row r="67" spans="1:20" s="23" customFormat="1" ht="20.100000000000001" customHeight="1" x14ac:dyDescent="0.2">
      <c r="A67" s="128" t="s">
        <v>28</v>
      </c>
      <c r="B67" s="59" t="s">
        <v>130</v>
      </c>
      <c r="C67" s="205">
        <f t="shared" si="19"/>
        <v>1123.1229599999999</v>
      </c>
      <c r="D67" s="205">
        <f t="shared" si="23"/>
        <v>782.14094999999998</v>
      </c>
      <c r="E67" s="126">
        <f t="shared" si="20"/>
        <v>0.69639832668009927</v>
      </c>
      <c r="F67" s="205">
        <v>158.23107999999999</v>
      </c>
      <c r="G67" s="205">
        <v>77.673019999999994</v>
      </c>
      <c r="H67" s="126">
        <f t="shared" si="24"/>
        <v>0.49088345981080328</v>
      </c>
      <c r="I67" s="205">
        <v>1027.3517999999999</v>
      </c>
      <c r="J67" s="205">
        <v>709.60762999999997</v>
      </c>
      <c r="K67" s="126">
        <f t="shared" si="21"/>
        <v>0.69071532263826274</v>
      </c>
      <c r="L67" s="205">
        <v>62.459919999999997</v>
      </c>
      <c r="M67" s="205">
        <v>5.1397000000000004</v>
      </c>
      <c r="N67" s="126">
        <f t="shared" si="22"/>
        <v>8.2287969629163807E-2</v>
      </c>
      <c r="O67" s="2"/>
      <c r="P67" s="3"/>
      <c r="Q67" s="2"/>
      <c r="R67" s="3"/>
      <c r="S67" s="2"/>
      <c r="T67" s="3"/>
    </row>
    <row r="68" spans="1:20" s="23" customFormat="1" ht="20.100000000000001" customHeight="1" x14ac:dyDescent="0.2">
      <c r="A68" s="128" t="s">
        <v>31</v>
      </c>
      <c r="B68" s="59" t="s">
        <v>200</v>
      </c>
      <c r="C68" s="205">
        <f t="shared" si="19"/>
        <v>15211.153740000002</v>
      </c>
      <c r="D68" s="205">
        <f t="shared" si="23"/>
        <v>25368.757969999991</v>
      </c>
      <c r="E68" s="126" t="s">
        <v>41</v>
      </c>
      <c r="F68" s="205">
        <v>27676.949970000001</v>
      </c>
      <c r="G68" s="205">
        <v>98008.685809999995</v>
      </c>
      <c r="H68" s="126" t="s">
        <v>41</v>
      </c>
      <c r="I68" s="205">
        <v>13165.194079999999</v>
      </c>
      <c r="J68" s="205">
        <v>16620.860430000001</v>
      </c>
      <c r="K68" s="126" t="s">
        <v>41</v>
      </c>
      <c r="L68" s="205">
        <v>25630.990310000001</v>
      </c>
      <c r="M68" s="205">
        <v>89260.788270000005</v>
      </c>
      <c r="N68" s="126" t="s">
        <v>41</v>
      </c>
      <c r="O68" s="2"/>
      <c r="P68" s="3"/>
      <c r="Q68" s="2"/>
      <c r="R68" s="3"/>
      <c r="S68" s="2"/>
      <c r="T68" s="3"/>
    </row>
    <row r="69" spans="1:20" s="23" customFormat="1" ht="20.100000000000001" customHeight="1" x14ac:dyDescent="0.2">
      <c r="A69" s="128" t="s">
        <v>32</v>
      </c>
      <c r="B69" s="59" t="s">
        <v>166</v>
      </c>
      <c r="C69" s="205">
        <f t="shared" si="19"/>
        <v>34027.552860000003</v>
      </c>
      <c r="D69" s="205">
        <f t="shared" si="23"/>
        <v>37976.53648000001</v>
      </c>
      <c r="E69" s="126">
        <f t="shared" si="20"/>
        <v>1.1160525306138633</v>
      </c>
      <c r="F69" s="205">
        <v>25094.966670000002</v>
      </c>
      <c r="G69" s="205">
        <v>28647.042270000002</v>
      </c>
      <c r="H69" s="126">
        <f t="shared" si="24"/>
        <v>1.141545340414672</v>
      </c>
      <c r="I69" s="205">
        <v>15051.854530000001</v>
      </c>
      <c r="J69" s="205">
        <v>20278.62788</v>
      </c>
      <c r="K69" s="126">
        <f t="shared" si="21"/>
        <v>1.3472511204238964</v>
      </c>
      <c r="L69" s="205">
        <v>6119.2683399999996</v>
      </c>
      <c r="M69" s="205">
        <v>10949.133669999999</v>
      </c>
      <c r="N69" s="126">
        <f t="shared" si="22"/>
        <v>1.7892880425635984</v>
      </c>
      <c r="O69" s="2"/>
      <c r="P69" s="3"/>
      <c r="Q69" s="2"/>
      <c r="R69" s="3"/>
      <c r="S69" s="2"/>
      <c r="T69" s="3"/>
    </row>
    <row r="70" spans="1:20" ht="20.100000000000001" customHeight="1" x14ac:dyDescent="0.2">
      <c r="A70" s="128" t="s">
        <v>33</v>
      </c>
      <c r="B70" s="59" t="s">
        <v>206</v>
      </c>
      <c r="C70" s="175" t="s">
        <v>41</v>
      </c>
      <c r="D70" s="205">
        <f t="shared" si="23"/>
        <v>5276.7347600000012</v>
      </c>
      <c r="E70" s="126" t="s">
        <v>41</v>
      </c>
      <c r="F70" s="126" t="s">
        <v>41</v>
      </c>
      <c r="G70" s="205">
        <v>700.33318999999995</v>
      </c>
      <c r="H70" s="126" t="s">
        <v>41</v>
      </c>
      <c r="I70" s="126" t="s">
        <v>41</v>
      </c>
      <c r="J70" s="205">
        <v>6006.4085400000004</v>
      </c>
      <c r="K70" s="126" t="s">
        <v>41</v>
      </c>
      <c r="L70" s="126" t="s">
        <v>41</v>
      </c>
      <c r="M70" s="205">
        <v>1430.0069699999999</v>
      </c>
      <c r="N70" s="126" t="s">
        <v>41</v>
      </c>
      <c r="O70" s="2"/>
      <c r="P70" s="3"/>
      <c r="Q70" s="2"/>
      <c r="R70" s="3"/>
      <c r="S70" s="2"/>
      <c r="T70" s="3"/>
    </row>
    <row r="71" spans="1:20" ht="20.100000000000001" customHeight="1" x14ac:dyDescent="0.2">
      <c r="A71" s="128" t="s">
        <v>34</v>
      </c>
      <c r="B71" s="59" t="s">
        <v>131</v>
      </c>
      <c r="C71" s="205">
        <f t="shared" si="19"/>
        <v>64473.92861000001</v>
      </c>
      <c r="D71" s="205">
        <f t="shared" si="23"/>
        <v>57378.197919999999</v>
      </c>
      <c r="E71" s="126">
        <f t="shared" si="20"/>
        <v>0.88994418607679737</v>
      </c>
      <c r="F71" s="205">
        <v>55783.693700000003</v>
      </c>
      <c r="G71" s="205">
        <v>49697.375330000003</v>
      </c>
      <c r="H71" s="126">
        <f t="shared" si="24"/>
        <v>0.89089431039235756</v>
      </c>
      <c r="I71" s="205">
        <v>15513.940049999999</v>
      </c>
      <c r="J71" s="205">
        <v>16530.574710000001</v>
      </c>
      <c r="K71" s="126">
        <f t="shared" si="21"/>
        <v>1.065530397611663</v>
      </c>
      <c r="L71" s="205">
        <v>6823.70514</v>
      </c>
      <c r="M71" s="205">
        <v>8849.7521199999992</v>
      </c>
      <c r="N71" s="126">
        <f t="shared" si="22"/>
        <v>1.2969130316202377</v>
      </c>
      <c r="O71" s="2"/>
      <c r="P71" s="3"/>
      <c r="Q71" s="2"/>
      <c r="R71" s="3"/>
      <c r="S71" s="2"/>
      <c r="T71" s="3"/>
    </row>
    <row r="72" spans="1:20" ht="20.100000000000001" customHeight="1" x14ac:dyDescent="0.2">
      <c r="A72" s="128" t="s">
        <v>35</v>
      </c>
      <c r="B72" s="59" t="s">
        <v>132</v>
      </c>
      <c r="C72" s="205">
        <f t="shared" si="19"/>
        <v>2573431.0679500005</v>
      </c>
      <c r="D72" s="205">
        <f t="shared" si="23"/>
        <v>2837177.0429600002</v>
      </c>
      <c r="E72" s="126">
        <f t="shared" si="20"/>
        <v>1.1024880667272352</v>
      </c>
      <c r="F72" s="205">
        <v>1855067.8624100001</v>
      </c>
      <c r="G72" s="205">
        <v>2161135.2314300002</v>
      </c>
      <c r="H72" s="126">
        <f t="shared" si="24"/>
        <v>1.164989850356404</v>
      </c>
      <c r="I72" s="205">
        <v>723941.06394000002</v>
      </c>
      <c r="J72" s="205">
        <v>691279.08493000001</v>
      </c>
      <c r="K72" s="126">
        <f t="shared" si="21"/>
        <v>0.95488309665397431</v>
      </c>
      <c r="L72" s="205">
        <v>5577.8584000000001</v>
      </c>
      <c r="M72" s="205">
        <v>15237.2734</v>
      </c>
      <c r="N72" s="126">
        <f t="shared" si="22"/>
        <v>2.7317425985571808</v>
      </c>
      <c r="O72" s="2"/>
      <c r="P72" s="3"/>
      <c r="Q72" s="2"/>
      <c r="R72" s="3"/>
      <c r="S72" s="2"/>
      <c r="T72" s="3"/>
    </row>
    <row r="73" spans="1:20" ht="20.100000000000001" customHeight="1" x14ac:dyDescent="0.2">
      <c r="A73" s="128" t="s">
        <v>36</v>
      </c>
      <c r="B73" s="59" t="s">
        <v>201</v>
      </c>
      <c r="C73" s="205">
        <f t="shared" si="19"/>
        <v>1417.9473499999999</v>
      </c>
      <c r="D73" s="205">
        <f t="shared" si="23"/>
        <v>5043.6022300000004</v>
      </c>
      <c r="E73" s="126" t="s">
        <v>41</v>
      </c>
      <c r="F73" s="205">
        <v>1153.1678999999999</v>
      </c>
      <c r="G73" s="205">
        <v>8944.8910599999999</v>
      </c>
      <c r="H73" s="126" t="s">
        <v>41</v>
      </c>
      <c r="I73" s="205">
        <v>3409.4139399999999</v>
      </c>
      <c r="J73" s="205">
        <v>9569.7667899999997</v>
      </c>
      <c r="K73" s="126" t="s">
        <v>41</v>
      </c>
      <c r="L73" s="205">
        <v>3144.6344899999999</v>
      </c>
      <c r="M73" s="205">
        <v>13471.055619999999</v>
      </c>
      <c r="N73" s="126">
        <f t="shared" si="22"/>
        <v>4.283822384712189</v>
      </c>
      <c r="O73" s="2"/>
      <c r="P73" s="3"/>
      <c r="Q73" s="2"/>
      <c r="R73" s="3"/>
      <c r="S73" s="2"/>
      <c r="T73" s="3"/>
    </row>
    <row r="74" spans="1:20" ht="20.100000000000001" customHeight="1" x14ac:dyDescent="0.2">
      <c r="A74" s="128" t="s">
        <v>37</v>
      </c>
      <c r="B74" s="59" t="s">
        <v>212</v>
      </c>
      <c r="C74" s="205">
        <f t="shared" ref="C74:C75" si="25">+F74+I74-L74</f>
        <v>118930.93196000002</v>
      </c>
      <c r="D74" s="205">
        <f t="shared" ref="D74:D75" si="26">+G74+J74-M74</f>
        <v>130316.80218</v>
      </c>
      <c r="E74" s="126" t="s">
        <v>41</v>
      </c>
      <c r="F74" s="205">
        <v>95564.874760000006</v>
      </c>
      <c r="G74" s="205">
        <v>104845.31121</v>
      </c>
      <c r="H74" s="126" t="s">
        <v>41</v>
      </c>
      <c r="I74" s="205">
        <v>23371.15914</v>
      </c>
      <c r="J74" s="205">
        <v>25476.168379999999</v>
      </c>
      <c r="K74" s="126" t="s">
        <v>41</v>
      </c>
      <c r="L74" s="205">
        <v>5.1019399999999999</v>
      </c>
      <c r="M74" s="205">
        <v>4.6774100000000001</v>
      </c>
      <c r="N74" s="126">
        <f t="shared" si="22"/>
        <v>0.91679047577980144</v>
      </c>
      <c r="O74" s="2"/>
      <c r="P74" s="3"/>
      <c r="Q74" s="2"/>
      <c r="R74" s="3"/>
      <c r="S74" s="2"/>
      <c r="T74" s="3"/>
    </row>
    <row r="75" spans="1:20" ht="20.100000000000001" customHeight="1" x14ac:dyDescent="0.2">
      <c r="A75" s="128" t="s">
        <v>38</v>
      </c>
      <c r="B75" s="59" t="s">
        <v>133</v>
      </c>
      <c r="C75" s="205">
        <f t="shared" si="25"/>
        <v>22293.658359999998</v>
      </c>
      <c r="D75" s="205">
        <f t="shared" si="26"/>
        <v>21840.923070000001</v>
      </c>
      <c r="E75" s="126" t="s">
        <v>41</v>
      </c>
      <c r="F75" s="205">
        <v>10424.355890000001</v>
      </c>
      <c r="G75" s="205">
        <v>10102.15007</v>
      </c>
      <c r="H75" s="126" t="s">
        <v>41</v>
      </c>
      <c r="I75" s="205">
        <v>11873.10843</v>
      </c>
      <c r="J75" s="205">
        <v>11788.008620000001</v>
      </c>
      <c r="K75" s="126" t="s">
        <v>41</v>
      </c>
      <c r="L75" s="205">
        <v>3.8059599999999998</v>
      </c>
      <c r="M75" s="205">
        <v>49.235619999999997</v>
      </c>
      <c r="N75" s="126">
        <f t="shared" si="22"/>
        <v>12.936452301127705</v>
      </c>
      <c r="O75" s="2"/>
      <c r="P75" s="3"/>
      <c r="Q75" s="2"/>
      <c r="R75" s="3"/>
      <c r="S75" s="2"/>
      <c r="T75" s="3"/>
    </row>
    <row r="76" spans="1:20" ht="20.100000000000001" customHeight="1" x14ac:dyDescent="0.2">
      <c r="A76" s="128" t="s">
        <v>39</v>
      </c>
      <c r="B76" s="59" t="s">
        <v>144</v>
      </c>
      <c r="C76" s="205">
        <f t="shared" si="19"/>
        <v>76241.147870000001</v>
      </c>
      <c r="D76" s="205">
        <f t="shared" si="23"/>
        <v>33374.567139999999</v>
      </c>
      <c r="E76" s="126">
        <f t="shared" si="20"/>
        <v>0.43775006112063669</v>
      </c>
      <c r="F76" s="205">
        <v>102791.29274</v>
      </c>
      <c r="G76" s="205">
        <v>117281.55323</v>
      </c>
      <c r="H76" s="126">
        <f t="shared" si="24"/>
        <v>1.1409677814506296</v>
      </c>
      <c r="I76" s="205">
        <v>38971.93245</v>
      </c>
      <c r="J76" s="205">
        <v>42224.99929</v>
      </c>
      <c r="K76" s="126">
        <f t="shared" si="21"/>
        <v>1.0834720434808718</v>
      </c>
      <c r="L76" s="205">
        <v>65522.077319999997</v>
      </c>
      <c r="M76" s="205">
        <v>126131.98538</v>
      </c>
      <c r="N76" s="126">
        <f t="shared" si="22"/>
        <v>1.9250303186205513</v>
      </c>
      <c r="O76" s="2"/>
      <c r="P76" s="3"/>
      <c r="Q76" s="2"/>
      <c r="R76" s="3"/>
      <c r="S76" s="2"/>
      <c r="T76" s="3"/>
    </row>
    <row r="77" spans="1:20" ht="20.100000000000001" customHeight="1" x14ac:dyDescent="0.2">
      <c r="A77" s="128" t="s">
        <v>40</v>
      </c>
      <c r="B77" s="59" t="s">
        <v>145</v>
      </c>
      <c r="C77" s="205">
        <f t="shared" si="19"/>
        <v>96165.121430000014</v>
      </c>
      <c r="D77" s="205">
        <f t="shared" si="23"/>
        <v>53989.465819999998</v>
      </c>
      <c r="E77" s="126">
        <f t="shared" si="20"/>
        <v>0.5614246102657886</v>
      </c>
      <c r="F77" s="205">
        <v>95819.474350000004</v>
      </c>
      <c r="G77" s="205">
        <v>64150.951580000001</v>
      </c>
      <c r="H77" s="126">
        <f t="shared" si="24"/>
        <v>0.66949805365948556</v>
      </c>
      <c r="I77" s="205">
        <v>9519.7799300000006</v>
      </c>
      <c r="J77" s="205">
        <v>12235.44929</v>
      </c>
      <c r="K77" s="126">
        <f t="shared" si="21"/>
        <v>1.2852659809332379</v>
      </c>
      <c r="L77" s="205">
        <v>9174.13285</v>
      </c>
      <c r="M77" s="205">
        <v>22396.93505</v>
      </c>
      <c r="N77" s="126">
        <f t="shared" si="22"/>
        <v>2.4413135733040972</v>
      </c>
      <c r="O77" s="2"/>
      <c r="P77" s="3"/>
      <c r="Q77" s="2"/>
      <c r="R77" s="3"/>
      <c r="S77" s="2"/>
      <c r="T77" s="3"/>
    </row>
    <row r="78" spans="1:20" ht="20.100000000000001" customHeight="1" x14ac:dyDescent="0.2">
      <c r="A78" s="128" t="s">
        <v>202</v>
      </c>
      <c r="B78" s="59" t="s">
        <v>134</v>
      </c>
      <c r="C78" s="205">
        <f t="shared" si="19"/>
        <v>184668.99255999996</v>
      </c>
      <c r="D78" s="205">
        <f t="shared" si="23"/>
        <v>195572.23274000001</v>
      </c>
      <c r="E78" s="126">
        <f t="shared" si="20"/>
        <v>1.0590420732189652</v>
      </c>
      <c r="F78" s="205">
        <v>263874.53340999997</v>
      </c>
      <c r="G78" s="205">
        <v>278113.80531000003</v>
      </c>
      <c r="H78" s="126">
        <f t="shared" si="24"/>
        <v>1.0539622816798144</v>
      </c>
      <c r="I78" s="205">
        <v>45388.060799999999</v>
      </c>
      <c r="J78" s="205">
        <v>49422.482600000003</v>
      </c>
      <c r="K78" s="126">
        <f t="shared" si="21"/>
        <v>1.0888872916994066</v>
      </c>
      <c r="L78" s="205">
        <v>124593.60165</v>
      </c>
      <c r="M78" s="205">
        <v>131964.05517000001</v>
      </c>
      <c r="N78" s="126">
        <f t="shared" si="22"/>
        <v>1.0591559552207552</v>
      </c>
      <c r="O78" s="2"/>
      <c r="P78" s="3"/>
      <c r="Q78" s="2"/>
      <c r="R78" s="3"/>
      <c r="S78" s="2"/>
      <c r="T78" s="3"/>
    </row>
    <row r="79" spans="1:20" ht="20.100000000000001" customHeight="1" x14ac:dyDescent="0.2">
      <c r="A79" s="128" t="s">
        <v>203</v>
      </c>
      <c r="B79" s="59" t="s">
        <v>135</v>
      </c>
      <c r="C79" s="205">
        <f t="shared" si="19"/>
        <v>1044033.6540599999</v>
      </c>
      <c r="D79" s="205">
        <f t="shared" si="23"/>
        <v>1234905.03553</v>
      </c>
      <c r="E79" s="126">
        <f t="shared" si="20"/>
        <v>1.1828211003809566</v>
      </c>
      <c r="F79" s="205">
        <v>894970.29750999995</v>
      </c>
      <c r="G79" s="205">
        <v>1077440.06014</v>
      </c>
      <c r="H79" s="126">
        <f t="shared" si="24"/>
        <v>1.203883596067568</v>
      </c>
      <c r="I79" s="205">
        <v>174464.21103000001</v>
      </c>
      <c r="J79" s="205">
        <v>180470.33501000001</v>
      </c>
      <c r="K79" s="126">
        <f t="shared" si="21"/>
        <v>1.0344261091976463</v>
      </c>
      <c r="L79" s="205">
        <v>25400.854480000002</v>
      </c>
      <c r="M79" s="205">
        <v>23005.359619999999</v>
      </c>
      <c r="N79" s="126">
        <f t="shared" si="22"/>
        <v>0.90569235133856796</v>
      </c>
      <c r="O79" s="2"/>
      <c r="P79" s="3"/>
      <c r="Q79" s="2"/>
      <c r="R79" s="3"/>
      <c r="S79" s="2"/>
      <c r="T79" s="3"/>
    </row>
    <row r="80" spans="1:20" ht="20.100000000000001" customHeight="1" thickBot="1" x14ac:dyDescent="0.25">
      <c r="A80" s="128" t="s">
        <v>205</v>
      </c>
      <c r="B80" s="59" t="s">
        <v>136</v>
      </c>
      <c r="C80" s="64">
        <f t="shared" si="19"/>
        <v>7185.6593400000002</v>
      </c>
      <c r="D80" s="205">
        <f t="shared" si="23"/>
        <v>8643.6782600000006</v>
      </c>
      <c r="E80" s="126">
        <f t="shared" si="20"/>
        <v>1.2029067690258748</v>
      </c>
      <c r="F80" s="205">
        <v>4380.8591500000002</v>
      </c>
      <c r="G80" s="205">
        <v>5457.5546400000003</v>
      </c>
      <c r="H80" s="126">
        <f t="shared" si="24"/>
        <v>1.2457726790873886</v>
      </c>
      <c r="I80" s="205">
        <v>2804.8001899999999</v>
      </c>
      <c r="J80" s="205">
        <v>3186.1236199999998</v>
      </c>
      <c r="K80" s="126">
        <f t="shared" si="21"/>
        <v>1.1359538662894912</v>
      </c>
      <c r="L80" s="205">
        <v>0</v>
      </c>
      <c r="M80" s="205">
        <v>0</v>
      </c>
      <c r="N80" s="126" t="str">
        <f t="shared" si="22"/>
        <v>X</v>
      </c>
      <c r="O80" s="2"/>
      <c r="P80" s="3"/>
      <c r="Q80" s="2"/>
      <c r="R80" s="3"/>
      <c r="S80" s="2"/>
      <c r="T80" s="3"/>
    </row>
    <row r="81" spans="1:20" s="23" customFormat="1" ht="20.100000000000001" customHeight="1" thickBot="1" x14ac:dyDescent="0.25">
      <c r="A81" s="189"/>
      <c r="B81" s="62" t="s">
        <v>2</v>
      </c>
      <c r="C81" s="58">
        <f t="shared" ref="C81" si="27">+F81+I81-L81</f>
        <v>7947578.9047899991</v>
      </c>
      <c r="D81" s="58">
        <f>SUM(D47:D80)</f>
        <v>8416554.227500001</v>
      </c>
      <c r="E81" s="127">
        <f t="shared" si="20"/>
        <v>1.0590085771186684</v>
      </c>
      <c r="F81" s="58">
        <f>SUM(F47:F80)</f>
        <v>7062843.8567599989</v>
      </c>
      <c r="G81" s="58">
        <f>SUM(G47:G80)</f>
        <v>7963383.6530600004</v>
      </c>
      <c r="H81" s="127">
        <f t="shared" si="24"/>
        <v>1.1275038517860019</v>
      </c>
      <c r="I81" s="58">
        <f>SUM(I47:I80)</f>
        <v>1991239.2530600003</v>
      </c>
      <c r="J81" s="58">
        <f>SUM(J47:J80)</f>
        <v>2042387.6987399999</v>
      </c>
      <c r="K81" s="127">
        <f t="shared" si="21"/>
        <v>1.0256867403559859</v>
      </c>
      <c r="L81" s="58">
        <f>SUM(L47:L80)</f>
        <v>1106504.2050300001</v>
      </c>
      <c r="M81" s="58">
        <f>SUM(M47:M80)</f>
        <v>1589217.1242999998</v>
      </c>
      <c r="N81" s="127">
        <f t="shared" si="22"/>
        <v>1.4362504155661227</v>
      </c>
      <c r="O81" s="2"/>
      <c r="P81" s="3"/>
      <c r="Q81" s="113"/>
      <c r="R81" s="3"/>
      <c r="S81" s="2"/>
      <c r="T81" s="3"/>
    </row>
    <row r="82" spans="1:20" ht="20.100000000000001" customHeight="1" x14ac:dyDescent="0.2">
      <c r="C82" s="258"/>
      <c r="D82" s="258"/>
      <c r="E82" s="258"/>
      <c r="F82" s="258"/>
      <c r="G82" s="258"/>
      <c r="H82" s="258"/>
      <c r="I82" s="258"/>
      <c r="J82" s="258"/>
      <c r="K82" s="258"/>
      <c r="L82" s="258"/>
      <c r="M82" s="258"/>
      <c r="N82" s="258"/>
      <c r="P82" s="3"/>
    </row>
    <row r="83" spans="1:20" ht="20.100000000000001" customHeight="1" x14ac:dyDescent="0.2">
      <c r="A83" s="88" t="s">
        <v>98</v>
      </c>
      <c r="B83" s="88"/>
      <c r="C83" s="88"/>
      <c r="D83" s="88"/>
      <c r="E83" s="88"/>
      <c r="F83" s="88"/>
      <c r="G83" s="88"/>
      <c r="H83" s="88"/>
      <c r="I83" s="88"/>
      <c r="J83" s="88"/>
      <c r="P83" s="3"/>
    </row>
    <row r="84" spans="1:20" ht="20.100000000000001" customHeight="1" thickBot="1" x14ac:dyDescent="0.25">
      <c r="A84" s="88"/>
      <c r="B84" s="88"/>
      <c r="C84" s="88"/>
      <c r="D84" s="88"/>
      <c r="E84" s="88"/>
      <c r="F84" s="88"/>
      <c r="G84" s="88"/>
      <c r="H84" s="88"/>
      <c r="I84" s="88"/>
      <c r="J84" s="88"/>
      <c r="P84" s="3"/>
    </row>
    <row r="85" spans="1:20" ht="20.100000000000001" customHeight="1" x14ac:dyDescent="0.2">
      <c r="A85" s="96"/>
      <c r="B85" s="96"/>
      <c r="C85" s="306" t="s">
        <v>50</v>
      </c>
      <c r="D85" s="306"/>
      <c r="E85" s="307" t="s">
        <v>29</v>
      </c>
      <c r="F85" s="308"/>
      <c r="G85" s="306" t="s">
        <v>50</v>
      </c>
      <c r="H85" s="306"/>
      <c r="I85" s="307" t="s">
        <v>29</v>
      </c>
      <c r="J85" s="308"/>
      <c r="P85" s="3"/>
    </row>
    <row r="86" spans="1:20" ht="20.100000000000001" customHeight="1" thickBot="1" x14ac:dyDescent="0.25">
      <c r="A86" s="309" t="s">
        <v>3</v>
      </c>
      <c r="B86" s="309" t="s">
        <v>4</v>
      </c>
      <c r="C86" s="310" t="s">
        <v>51</v>
      </c>
      <c r="D86" s="310"/>
      <c r="E86" s="311" t="s">
        <v>102</v>
      </c>
      <c r="F86" s="312"/>
      <c r="G86" s="310" t="s">
        <v>104</v>
      </c>
      <c r="H86" s="310"/>
      <c r="I86" s="311" t="s">
        <v>102</v>
      </c>
      <c r="J86" s="312"/>
      <c r="P86" s="3"/>
    </row>
    <row r="87" spans="1:20" ht="20.100000000000001" customHeight="1" thickBot="1" x14ac:dyDescent="0.25">
      <c r="A87" s="309"/>
      <c r="B87" s="313"/>
      <c r="C87" s="314" t="str">
        <f>+C5</f>
        <v>2016</v>
      </c>
      <c r="D87" s="125" t="str">
        <f>+D5</f>
        <v>2017</v>
      </c>
      <c r="E87" s="125" t="str">
        <f>+C87</f>
        <v>2016</v>
      </c>
      <c r="F87" s="125" t="str">
        <f t="shared" ref="F87:J87" si="28">+D87</f>
        <v>2017</v>
      </c>
      <c r="G87" s="314" t="str">
        <f t="shared" si="28"/>
        <v>2016</v>
      </c>
      <c r="H87" s="125" t="str">
        <f t="shared" si="28"/>
        <v>2017</v>
      </c>
      <c r="I87" s="125" t="str">
        <f t="shared" si="28"/>
        <v>2016</v>
      </c>
      <c r="J87" s="125" t="str">
        <f t="shared" si="28"/>
        <v>2017</v>
      </c>
      <c r="P87" s="3"/>
    </row>
    <row r="88" spans="1:20" ht="20.100000000000001" customHeight="1" x14ac:dyDescent="0.2">
      <c r="A88" s="315" t="s">
        <v>7</v>
      </c>
      <c r="B88" s="96" t="s">
        <v>0</v>
      </c>
      <c r="C88" s="60">
        <f t="shared" ref="C88:J88" si="29">+C124</f>
        <v>3932773.3788300003</v>
      </c>
      <c r="D88" s="61">
        <f t="shared" si="29"/>
        <v>3865000.9141799998</v>
      </c>
      <c r="E88" s="316">
        <f t="shared" si="29"/>
        <v>0.16492226163265167</v>
      </c>
      <c r="F88" s="317">
        <f t="shared" si="29"/>
        <v>0.15736325147555097</v>
      </c>
      <c r="G88" s="60">
        <f t="shared" si="29"/>
        <v>1710681.9967000003</v>
      </c>
      <c r="H88" s="61">
        <f t="shared" si="29"/>
        <v>1653252.0203399996</v>
      </c>
      <c r="I88" s="316">
        <f t="shared" si="29"/>
        <v>7.1738062851197881E-2</v>
      </c>
      <c r="J88" s="317">
        <f t="shared" si="29"/>
        <v>6.7312044474489338E-2</v>
      </c>
      <c r="K88" s="56"/>
      <c r="L88" s="57"/>
      <c r="M88" s="56"/>
      <c r="N88" s="57"/>
      <c r="O88" s="2"/>
      <c r="P88" s="3"/>
      <c r="Q88" s="2"/>
    </row>
    <row r="89" spans="1:20" ht="20.100000000000001" customHeight="1" thickBot="1" x14ac:dyDescent="0.25">
      <c r="A89" s="318" t="s">
        <v>8</v>
      </c>
      <c r="B89" s="319" t="s">
        <v>1</v>
      </c>
      <c r="C89" s="60">
        <f t="shared" ref="C89:J89" si="30">+C165</f>
        <v>7062843.8567599989</v>
      </c>
      <c r="D89" s="61">
        <f t="shared" si="30"/>
        <v>7963383.6530600004</v>
      </c>
      <c r="E89" s="320">
        <f t="shared" si="30"/>
        <v>0.22047649807615807</v>
      </c>
      <c r="F89" s="321">
        <f t="shared" si="30"/>
        <v>0.21071247742469815</v>
      </c>
      <c r="G89" s="60">
        <f t="shared" si="30"/>
        <v>1991239.2530600003</v>
      </c>
      <c r="H89" s="61">
        <f t="shared" si="30"/>
        <v>2042387.6987399999</v>
      </c>
      <c r="I89" s="320">
        <f t="shared" si="30"/>
        <v>6.2159303851274696E-2</v>
      </c>
      <c r="J89" s="321">
        <f t="shared" si="30"/>
        <v>5.4041923711394359E-2</v>
      </c>
      <c r="K89" s="56"/>
      <c r="L89" s="57"/>
      <c r="M89" s="56"/>
      <c r="N89" s="57"/>
      <c r="O89" s="2"/>
      <c r="P89" s="3"/>
      <c r="Q89" s="2"/>
    </row>
    <row r="90" spans="1:20" ht="20.100000000000001" customHeight="1" thickBot="1" x14ac:dyDescent="0.25">
      <c r="A90" s="322"/>
      <c r="B90" s="322" t="s">
        <v>2</v>
      </c>
      <c r="C90" s="323">
        <v>10995617.23559</v>
      </c>
      <c r="D90" s="180">
        <v>11828384.56724</v>
      </c>
      <c r="E90" s="324">
        <v>0.1967695766440471</v>
      </c>
      <c r="F90" s="325">
        <v>0.18969829950818415</v>
      </c>
      <c r="G90" s="323">
        <v>3701921.2497600005</v>
      </c>
      <c r="H90" s="180">
        <v>3695639.7190799993</v>
      </c>
      <c r="I90" s="324">
        <v>6.6246892873566943E-2</v>
      </c>
      <c r="J90" s="325">
        <v>5.926900383726378E-2</v>
      </c>
      <c r="K90" s="56"/>
      <c r="L90" s="57"/>
      <c r="M90" s="56"/>
      <c r="N90" s="57"/>
      <c r="O90" s="2"/>
      <c r="P90" s="3"/>
      <c r="Q90" s="2"/>
    </row>
    <row r="91" spans="1:20" ht="20.100000000000001" customHeight="1" x14ac:dyDescent="0.2">
      <c r="C91" s="186"/>
      <c r="D91" s="186"/>
      <c r="E91" s="326"/>
      <c r="F91" s="326"/>
      <c r="G91" s="186"/>
      <c r="H91" s="186"/>
      <c r="I91" s="326"/>
      <c r="J91" s="326"/>
      <c r="L91" s="57"/>
      <c r="N91" s="57"/>
      <c r="P91" s="3"/>
    </row>
    <row r="92" spans="1:20" ht="20.100000000000001" customHeight="1" x14ac:dyDescent="0.2">
      <c r="A92" s="88" t="s">
        <v>99</v>
      </c>
      <c r="B92" s="88"/>
      <c r="C92" s="88"/>
      <c r="D92" s="88"/>
      <c r="E92" s="130"/>
      <c r="F92" s="130"/>
      <c r="G92" s="88"/>
      <c r="H92" s="88"/>
      <c r="I92" s="130"/>
      <c r="J92" s="130"/>
      <c r="L92" s="57"/>
      <c r="N92" s="57"/>
      <c r="P92" s="3"/>
    </row>
    <row r="93" spans="1:20" ht="20.100000000000001" customHeight="1" thickBot="1" x14ac:dyDescent="0.25">
      <c r="A93" s="88"/>
      <c r="B93" s="88"/>
      <c r="C93" s="88"/>
      <c r="D93" s="88"/>
      <c r="E93" s="130"/>
      <c r="F93" s="130"/>
      <c r="G93" s="88"/>
      <c r="H93" s="88"/>
      <c r="I93" s="130"/>
      <c r="J93" s="130"/>
      <c r="L93" s="57"/>
      <c r="N93" s="57"/>
      <c r="P93" s="3"/>
    </row>
    <row r="94" spans="1:20" ht="20.100000000000001" customHeight="1" x14ac:dyDescent="0.2">
      <c r="A94" s="96"/>
      <c r="B94" s="96"/>
      <c r="C94" s="306" t="s">
        <v>50</v>
      </c>
      <c r="D94" s="306"/>
      <c r="E94" s="307" t="s">
        <v>29</v>
      </c>
      <c r="F94" s="308"/>
      <c r="G94" s="306" t="s">
        <v>50</v>
      </c>
      <c r="H94" s="306"/>
      <c r="I94" s="307" t="s">
        <v>29</v>
      </c>
      <c r="J94" s="308"/>
      <c r="L94" s="57"/>
      <c r="N94" s="57"/>
      <c r="P94" s="3"/>
    </row>
    <row r="95" spans="1:20" ht="20.100000000000001" customHeight="1" thickBot="1" x14ac:dyDescent="0.25">
      <c r="A95" s="309" t="s">
        <v>3</v>
      </c>
      <c r="B95" s="309" t="s">
        <v>10</v>
      </c>
      <c r="C95" s="310" t="s">
        <v>51</v>
      </c>
      <c r="D95" s="310"/>
      <c r="E95" s="311" t="s">
        <v>102</v>
      </c>
      <c r="F95" s="312"/>
      <c r="G95" s="310" t="s">
        <v>104</v>
      </c>
      <c r="H95" s="310"/>
      <c r="I95" s="311" t="s">
        <v>102</v>
      </c>
      <c r="J95" s="312"/>
      <c r="L95" s="57"/>
      <c r="N95" s="57"/>
      <c r="P95" s="3"/>
    </row>
    <row r="96" spans="1:20" ht="20.100000000000001" customHeight="1" thickBot="1" x14ac:dyDescent="0.25">
      <c r="A96" s="81"/>
      <c r="B96" s="327"/>
      <c r="C96" s="125" t="str">
        <f>+C87</f>
        <v>2016</v>
      </c>
      <c r="D96" s="125" t="str">
        <f t="shared" ref="D96:J96" si="31">+D87</f>
        <v>2017</v>
      </c>
      <c r="E96" s="125" t="str">
        <f t="shared" si="31"/>
        <v>2016</v>
      </c>
      <c r="F96" s="125" t="str">
        <f t="shared" si="31"/>
        <v>2017</v>
      </c>
      <c r="G96" s="125" t="str">
        <f t="shared" si="31"/>
        <v>2016</v>
      </c>
      <c r="H96" s="125" t="str">
        <f t="shared" si="31"/>
        <v>2017</v>
      </c>
      <c r="I96" s="125" t="str">
        <f t="shared" si="31"/>
        <v>2016</v>
      </c>
      <c r="J96" s="125" t="str">
        <f t="shared" si="31"/>
        <v>2017</v>
      </c>
      <c r="L96" s="57"/>
      <c r="N96" s="57"/>
      <c r="P96" s="3"/>
    </row>
    <row r="97" spans="1:17" ht="20.100000000000001" customHeight="1" x14ac:dyDescent="0.2">
      <c r="A97" s="11" t="s">
        <v>7</v>
      </c>
      <c r="B97" s="59" t="s">
        <v>107</v>
      </c>
      <c r="C97" s="174">
        <f t="shared" ref="C97:C117" si="32">+F14</f>
        <v>115089.04897</v>
      </c>
      <c r="D97" s="174">
        <f t="shared" ref="D97:D117" si="33">+G14</f>
        <v>108569.27563</v>
      </c>
      <c r="E97" s="316">
        <v>0.25348767061371291</v>
      </c>
      <c r="F97" s="316">
        <v>0.24222823632620943</v>
      </c>
      <c r="G97" s="174">
        <f t="shared" ref="G97:G117" si="34">+I14</f>
        <v>62154.786390000001</v>
      </c>
      <c r="H97" s="174">
        <f t="shared" ref="H97:H117" si="35">+J14</f>
        <v>62125.041879999997</v>
      </c>
      <c r="I97" s="316">
        <v>0.13689809899811534</v>
      </c>
      <c r="J97" s="317">
        <v>0.13860679496074757</v>
      </c>
      <c r="K97" s="56"/>
      <c r="L97" s="57"/>
      <c r="M97" s="56"/>
      <c r="N97" s="57"/>
      <c r="O97" s="2"/>
      <c r="P97" s="3"/>
      <c r="Q97" s="2"/>
    </row>
    <row r="98" spans="1:17" ht="20.100000000000001" customHeight="1" x14ac:dyDescent="0.2">
      <c r="A98" s="128" t="s">
        <v>8</v>
      </c>
      <c r="B98" s="59" t="s">
        <v>157</v>
      </c>
      <c r="C98" s="61">
        <f t="shared" si="32"/>
        <v>145046.02861000001</v>
      </c>
      <c r="D98" s="61">
        <f t="shared" si="33"/>
        <v>144341.88790999999</v>
      </c>
      <c r="E98" s="328">
        <v>0.24521661943427761</v>
      </c>
      <c r="F98" s="328">
        <v>0.24197102265930839</v>
      </c>
      <c r="G98" s="61">
        <f t="shared" si="34"/>
        <v>31308.433529999998</v>
      </c>
      <c r="H98" s="61">
        <f t="shared" si="35"/>
        <v>31914.140490000002</v>
      </c>
      <c r="I98" s="328">
        <v>5.2930427007086507E-2</v>
      </c>
      <c r="J98" s="329">
        <v>5.3500043012276149E-2</v>
      </c>
      <c r="K98" s="56"/>
      <c r="L98" s="57"/>
      <c r="M98" s="56"/>
      <c r="N98" s="57"/>
      <c r="O98" s="2"/>
      <c r="P98" s="3"/>
      <c r="Q98" s="2"/>
    </row>
    <row r="99" spans="1:17" ht="20.100000000000001" customHeight="1" x14ac:dyDescent="0.2">
      <c r="A99" s="128" t="s">
        <v>9</v>
      </c>
      <c r="B99" s="59" t="s">
        <v>193</v>
      </c>
      <c r="C99" s="61">
        <f t="shared" si="32"/>
        <v>253545.08963</v>
      </c>
      <c r="D99" s="61">
        <f t="shared" si="33"/>
        <v>257976.96603000001</v>
      </c>
      <c r="E99" s="328">
        <v>0.13108757891782613</v>
      </c>
      <c r="F99" s="328">
        <v>0.13726976177437494</v>
      </c>
      <c r="G99" s="61">
        <f t="shared" si="34"/>
        <v>99285.435809999995</v>
      </c>
      <c r="H99" s="61">
        <f t="shared" si="35"/>
        <v>120905.11840000001</v>
      </c>
      <c r="I99" s="328">
        <v>5.1332437244701275E-2</v>
      </c>
      <c r="J99" s="329">
        <v>6.433371574011218E-2</v>
      </c>
      <c r="K99" s="56"/>
      <c r="L99" s="57"/>
      <c r="M99" s="56"/>
      <c r="N99" s="57"/>
      <c r="O99" s="2"/>
      <c r="P99" s="3"/>
      <c r="Q99" s="2"/>
    </row>
    <row r="100" spans="1:17" ht="20.100000000000001" customHeight="1" x14ac:dyDescent="0.2">
      <c r="A100" s="128" t="s">
        <v>11</v>
      </c>
      <c r="B100" s="59" t="s">
        <v>108</v>
      </c>
      <c r="C100" s="61">
        <f t="shared" si="32"/>
        <v>280800.8076</v>
      </c>
      <c r="D100" s="61">
        <f t="shared" si="33"/>
        <v>335965.72904000001</v>
      </c>
      <c r="E100" s="328">
        <v>0.25668584291375857</v>
      </c>
      <c r="F100" s="328">
        <v>0.31889495102445226</v>
      </c>
      <c r="G100" s="61">
        <f t="shared" si="34"/>
        <v>86559.87702</v>
      </c>
      <c r="H100" s="61">
        <f t="shared" si="35"/>
        <v>82359.407709999999</v>
      </c>
      <c r="I100" s="328">
        <v>7.9126179106437794E-2</v>
      </c>
      <c r="J100" s="329">
        <v>7.8174638118986117E-2</v>
      </c>
      <c r="K100" s="56"/>
      <c r="L100" s="57"/>
      <c r="M100" s="56"/>
      <c r="N100" s="57"/>
      <c r="O100" s="2"/>
      <c r="P100" s="3"/>
      <c r="Q100" s="2"/>
    </row>
    <row r="101" spans="1:17" ht="20.100000000000001" customHeight="1" x14ac:dyDescent="0.2">
      <c r="A101" s="128" t="s">
        <v>12</v>
      </c>
      <c r="B101" s="59" t="s">
        <v>302</v>
      </c>
      <c r="C101" s="61">
        <f t="shared" si="32"/>
        <v>44974.709110000003</v>
      </c>
      <c r="D101" s="61">
        <f t="shared" si="33"/>
        <v>65429.653830000003</v>
      </c>
      <c r="E101" s="328">
        <v>0.1949215211844233</v>
      </c>
      <c r="F101" s="328">
        <v>0.32830730309209338</v>
      </c>
      <c r="G101" s="61">
        <f t="shared" si="34"/>
        <v>15557.28556</v>
      </c>
      <c r="H101" s="61">
        <f t="shared" si="35"/>
        <v>16186.04602</v>
      </c>
      <c r="I101" s="328">
        <v>6.7425667155263616E-2</v>
      </c>
      <c r="J101" s="329">
        <v>8.121695294854521E-2</v>
      </c>
      <c r="K101" s="56"/>
      <c r="L101" s="57"/>
      <c r="M101" s="56"/>
      <c r="N101" s="57"/>
      <c r="O101" s="2"/>
      <c r="P101" s="3"/>
      <c r="Q101" s="2"/>
    </row>
    <row r="102" spans="1:17" ht="20.100000000000001" customHeight="1" x14ac:dyDescent="0.2">
      <c r="A102" s="128" t="s">
        <v>13</v>
      </c>
      <c r="B102" s="59" t="s">
        <v>109</v>
      </c>
      <c r="C102" s="61">
        <f t="shared" si="32"/>
        <v>191256.38948000001</v>
      </c>
      <c r="D102" s="61">
        <f t="shared" si="33"/>
        <v>192693.81744000001</v>
      </c>
      <c r="E102" s="328">
        <v>0.75360176373616417</v>
      </c>
      <c r="F102" s="328">
        <v>0.6417984009322929</v>
      </c>
      <c r="G102" s="61">
        <f t="shared" si="34"/>
        <v>17510.421569999999</v>
      </c>
      <c r="H102" s="61">
        <f t="shared" si="35"/>
        <v>19943.043750000001</v>
      </c>
      <c r="I102" s="328">
        <v>6.8995784218208747E-2</v>
      </c>
      <c r="J102" s="329">
        <v>6.6423582025189637E-2</v>
      </c>
      <c r="K102" s="56"/>
      <c r="L102" s="57"/>
      <c r="M102" s="56"/>
      <c r="N102" s="57"/>
      <c r="O102" s="2"/>
      <c r="P102" s="3"/>
      <c r="Q102" s="2"/>
    </row>
    <row r="103" spans="1:17" ht="20.100000000000001" customHeight="1" x14ac:dyDescent="0.2">
      <c r="A103" s="128" t="s">
        <v>14</v>
      </c>
      <c r="B103" s="59" t="s">
        <v>110</v>
      </c>
      <c r="C103" s="61">
        <f t="shared" si="32"/>
        <v>81546.141579999996</v>
      </c>
      <c r="D103" s="61">
        <f t="shared" si="33"/>
        <v>67394.875899999999</v>
      </c>
      <c r="E103" s="328">
        <v>0.16726972631159007</v>
      </c>
      <c r="F103" s="328">
        <v>0.12635515608387574</v>
      </c>
      <c r="G103" s="61">
        <f t="shared" si="34"/>
        <v>45972.057659999999</v>
      </c>
      <c r="H103" s="61">
        <f t="shared" si="35"/>
        <v>45976.420830000003</v>
      </c>
      <c r="I103" s="328">
        <v>9.4299170430092075E-2</v>
      </c>
      <c r="J103" s="329">
        <v>8.6198805956293853E-2</v>
      </c>
      <c r="K103" s="56"/>
      <c r="L103" s="57"/>
      <c r="M103" s="56"/>
      <c r="N103" s="57"/>
      <c r="O103" s="2"/>
      <c r="P103" s="3"/>
      <c r="Q103" s="2"/>
    </row>
    <row r="104" spans="1:17" ht="20.100000000000001" customHeight="1" x14ac:dyDescent="0.2">
      <c r="A104" s="128" t="s">
        <v>15</v>
      </c>
      <c r="B104" s="59" t="s">
        <v>158</v>
      </c>
      <c r="C104" s="61">
        <f t="shared" si="32"/>
        <v>20862.261439999998</v>
      </c>
      <c r="D104" s="61">
        <f t="shared" si="33"/>
        <v>19951.3194</v>
      </c>
      <c r="E104" s="328">
        <v>0.34781320878124689</v>
      </c>
      <c r="F104" s="328">
        <v>0.32465450698348464</v>
      </c>
      <c r="G104" s="61">
        <f t="shared" si="34"/>
        <v>8743.3114100000003</v>
      </c>
      <c r="H104" s="61">
        <f t="shared" si="35"/>
        <v>9775.5958900000005</v>
      </c>
      <c r="I104" s="328">
        <v>0.14576747614978544</v>
      </c>
      <c r="J104" s="329">
        <v>0.15907174861516823</v>
      </c>
      <c r="K104" s="56"/>
      <c r="L104" s="57"/>
      <c r="M104" s="56"/>
      <c r="N104" s="57"/>
      <c r="O104" s="2"/>
      <c r="P104" s="3"/>
      <c r="Q104" s="2"/>
    </row>
    <row r="105" spans="1:17" ht="20.100000000000001" customHeight="1" x14ac:dyDescent="0.2">
      <c r="A105" s="128" t="s">
        <v>16</v>
      </c>
      <c r="B105" s="59" t="s">
        <v>139</v>
      </c>
      <c r="C105" s="61">
        <f t="shared" si="32"/>
        <v>241216.87815999999</v>
      </c>
      <c r="D105" s="61">
        <f t="shared" si="33"/>
        <v>158514.69902999999</v>
      </c>
      <c r="E105" s="328">
        <v>0.26668452977450591</v>
      </c>
      <c r="F105" s="328">
        <v>0.37831131772511334</v>
      </c>
      <c r="G105" s="61">
        <f t="shared" si="34"/>
        <v>24756.346720000001</v>
      </c>
      <c r="H105" s="61">
        <f t="shared" si="35"/>
        <v>25771.390899999999</v>
      </c>
      <c r="I105" s="328">
        <v>2.7370119099122962E-2</v>
      </c>
      <c r="J105" s="329">
        <v>6.1506023798731844E-2</v>
      </c>
      <c r="K105" s="56"/>
      <c r="L105" s="57"/>
      <c r="M105" s="56"/>
      <c r="N105" s="57"/>
      <c r="O105" s="2"/>
      <c r="P105" s="3"/>
      <c r="Q105" s="2"/>
    </row>
    <row r="106" spans="1:17" ht="20.100000000000001" customHeight="1" x14ac:dyDescent="0.2">
      <c r="A106" s="128" t="s">
        <v>17</v>
      </c>
      <c r="B106" s="59" t="s">
        <v>111</v>
      </c>
      <c r="C106" s="61">
        <f t="shared" si="32"/>
        <v>189303.55309</v>
      </c>
      <c r="D106" s="61">
        <f t="shared" si="33"/>
        <v>351511.26192999998</v>
      </c>
      <c r="E106" s="328">
        <v>0.16062169068882548</v>
      </c>
      <c r="F106" s="328">
        <v>0.29161193390768658</v>
      </c>
      <c r="G106" s="61">
        <f t="shared" si="34"/>
        <v>29349.87429</v>
      </c>
      <c r="H106" s="61">
        <f t="shared" si="35"/>
        <v>40233.554689999997</v>
      </c>
      <c r="I106" s="328">
        <v>2.4903000250201437E-2</v>
      </c>
      <c r="J106" s="329">
        <v>3.3377549916076381E-2</v>
      </c>
      <c r="K106" s="56"/>
      <c r="L106" s="57"/>
      <c r="M106" s="56"/>
      <c r="N106" s="57"/>
      <c r="O106" s="2"/>
      <c r="P106" s="3"/>
      <c r="Q106" s="2"/>
    </row>
    <row r="107" spans="1:17" ht="20.100000000000001" customHeight="1" x14ac:dyDescent="0.2">
      <c r="A107" s="128" t="s">
        <v>18</v>
      </c>
      <c r="B107" s="59" t="s">
        <v>112</v>
      </c>
      <c r="C107" s="61">
        <f t="shared" si="32"/>
        <v>205597.76243999999</v>
      </c>
      <c r="D107" s="61">
        <f t="shared" si="33"/>
        <v>147207.49504000001</v>
      </c>
      <c r="E107" s="328">
        <v>0.20881835998958248</v>
      </c>
      <c r="F107" s="328">
        <v>0.15099713748685195</v>
      </c>
      <c r="G107" s="61">
        <f t="shared" si="34"/>
        <v>63481.240720000002</v>
      </c>
      <c r="H107" s="61">
        <f t="shared" si="35"/>
        <v>58420.177739999999</v>
      </c>
      <c r="I107" s="328">
        <v>6.4475646135121925E-2</v>
      </c>
      <c r="J107" s="329">
        <v>5.9924120085163748E-2</v>
      </c>
      <c r="K107" s="56"/>
      <c r="L107" s="57"/>
      <c r="M107" s="56"/>
      <c r="N107" s="57"/>
      <c r="O107" s="2"/>
      <c r="P107" s="3"/>
      <c r="Q107" s="2"/>
    </row>
    <row r="108" spans="1:17" ht="20.100000000000001" customHeight="1" x14ac:dyDescent="0.2">
      <c r="A108" s="128" t="s">
        <v>19</v>
      </c>
      <c r="B108" s="59" t="s">
        <v>113</v>
      </c>
      <c r="C108" s="61">
        <f t="shared" si="32"/>
        <v>3366.7447299999999</v>
      </c>
      <c r="D108" s="61">
        <f t="shared" si="33"/>
        <v>3395.4215899999999</v>
      </c>
      <c r="E108" s="328">
        <v>0.28439375332871297</v>
      </c>
      <c r="F108" s="328">
        <v>0.26010062654268207</v>
      </c>
      <c r="G108" s="61">
        <f t="shared" si="34"/>
        <v>1622.9046900000001</v>
      </c>
      <c r="H108" s="61">
        <f t="shared" si="35"/>
        <v>1802.52225</v>
      </c>
      <c r="I108" s="328">
        <v>0.13708908548105797</v>
      </c>
      <c r="J108" s="329">
        <v>0.1380792205489054</v>
      </c>
      <c r="K108" s="56"/>
      <c r="L108" s="57"/>
      <c r="M108" s="56"/>
      <c r="N108" s="57"/>
      <c r="O108" s="2"/>
      <c r="P108" s="3"/>
      <c r="Q108" s="2"/>
    </row>
    <row r="109" spans="1:17" ht="20.100000000000001" customHeight="1" x14ac:dyDescent="0.2">
      <c r="A109" s="128" t="s">
        <v>20</v>
      </c>
      <c r="B109" s="59" t="s">
        <v>64</v>
      </c>
      <c r="C109" s="61">
        <f t="shared" si="32"/>
        <v>8369.3560300000008</v>
      </c>
      <c r="D109" s="61">
        <f t="shared" si="33"/>
        <v>6877.9029799999998</v>
      </c>
      <c r="E109" s="328">
        <v>0.39889720667010176</v>
      </c>
      <c r="F109" s="328">
        <v>0.33541992471069287</v>
      </c>
      <c r="G109" s="61">
        <f t="shared" si="34"/>
        <v>4998.9879499999997</v>
      </c>
      <c r="H109" s="61">
        <f t="shared" si="35"/>
        <v>4904.4633800000001</v>
      </c>
      <c r="I109" s="328">
        <v>0.23825994763333042</v>
      </c>
      <c r="J109" s="329">
        <v>0.23917969509740747</v>
      </c>
      <c r="K109" s="56"/>
      <c r="L109" s="57"/>
      <c r="M109" s="56"/>
      <c r="N109" s="57"/>
      <c r="O109" s="2"/>
      <c r="P109" s="3"/>
      <c r="Q109" s="2"/>
    </row>
    <row r="110" spans="1:17" ht="20.100000000000001" customHeight="1" x14ac:dyDescent="0.2">
      <c r="A110" s="128" t="s">
        <v>21</v>
      </c>
      <c r="B110" s="59" t="s">
        <v>114</v>
      </c>
      <c r="C110" s="61">
        <f t="shared" si="32"/>
        <v>628879.39966999996</v>
      </c>
      <c r="D110" s="61">
        <f t="shared" si="33"/>
        <v>460632.49812</v>
      </c>
      <c r="E110" s="328">
        <v>0.45707429591246335</v>
      </c>
      <c r="F110" s="328">
        <v>0.54166493199666754</v>
      </c>
      <c r="G110" s="61">
        <f t="shared" si="34"/>
        <v>164391.98162000001</v>
      </c>
      <c r="H110" s="61">
        <f t="shared" si="35"/>
        <v>141241.02364999999</v>
      </c>
      <c r="I110" s="328">
        <v>0.11948133345128646</v>
      </c>
      <c r="J110" s="329">
        <v>0.16608752049141451</v>
      </c>
      <c r="K110" s="56"/>
      <c r="L110" s="57"/>
      <c r="M110" s="56"/>
      <c r="N110" s="57"/>
      <c r="O110" s="2"/>
      <c r="P110" s="3"/>
      <c r="Q110" s="2"/>
    </row>
    <row r="111" spans="1:17" ht="20.100000000000001" customHeight="1" x14ac:dyDescent="0.2">
      <c r="A111" s="128" t="s">
        <v>22</v>
      </c>
      <c r="B111" s="59" t="s">
        <v>115</v>
      </c>
      <c r="C111" s="61">
        <f t="shared" si="32"/>
        <v>217871.56456</v>
      </c>
      <c r="D111" s="61">
        <f t="shared" si="33"/>
        <v>263085.53868</v>
      </c>
      <c r="E111" s="328">
        <v>0.16063138331230473</v>
      </c>
      <c r="F111" s="328">
        <v>0.15594343247959594</v>
      </c>
      <c r="G111" s="61">
        <f t="shared" si="34"/>
        <v>134835.50635000001</v>
      </c>
      <c r="H111" s="61">
        <f t="shared" si="35"/>
        <v>90317.35067</v>
      </c>
      <c r="I111" s="328">
        <v>9.9410925644915424E-2</v>
      </c>
      <c r="J111" s="329">
        <v>5.3535430896771832E-2</v>
      </c>
      <c r="K111" s="56"/>
      <c r="L111" s="57"/>
      <c r="M111" s="56"/>
      <c r="N111" s="57"/>
      <c r="O111" s="2"/>
      <c r="P111" s="3"/>
      <c r="Q111" s="2"/>
    </row>
    <row r="112" spans="1:17" ht="20.100000000000001" customHeight="1" x14ac:dyDescent="0.2">
      <c r="A112" s="128" t="s">
        <v>23</v>
      </c>
      <c r="B112" s="59" t="s">
        <v>116</v>
      </c>
      <c r="C112" s="61">
        <f t="shared" si="32"/>
        <v>179886.12533000001</v>
      </c>
      <c r="D112" s="61">
        <f t="shared" si="33"/>
        <v>167353.478</v>
      </c>
      <c r="E112" s="328">
        <v>0.12172765260488828</v>
      </c>
      <c r="F112" s="328">
        <v>7.1089302067041379E-2</v>
      </c>
      <c r="G112" s="61">
        <f t="shared" si="34"/>
        <v>23175.295330000001</v>
      </c>
      <c r="H112" s="61">
        <f t="shared" si="35"/>
        <v>28022.950369999999</v>
      </c>
      <c r="I112" s="328">
        <v>1.5682556360423497E-2</v>
      </c>
      <c r="J112" s="329">
        <v>1.1903738168277798E-2</v>
      </c>
      <c r="K112" s="56"/>
      <c r="L112" s="57"/>
      <c r="M112" s="56"/>
      <c r="N112" s="57"/>
      <c r="O112" s="2"/>
      <c r="P112" s="3"/>
      <c r="Q112" s="2"/>
    </row>
    <row r="113" spans="1:17 16382:16382" ht="20.100000000000001" customHeight="1" x14ac:dyDescent="0.2">
      <c r="A113" s="128" t="s">
        <v>24</v>
      </c>
      <c r="B113" s="59" t="s">
        <v>194</v>
      </c>
      <c r="C113" s="61">
        <f t="shared" si="32"/>
        <v>301256.45009</v>
      </c>
      <c r="D113" s="61">
        <f t="shared" si="33"/>
        <v>271268.16845</v>
      </c>
      <c r="E113" s="328">
        <v>0.33450746021882793</v>
      </c>
      <c r="F113" s="328">
        <v>0.57598380559563311</v>
      </c>
      <c r="G113" s="61">
        <f t="shared" si="34"/>
        <v>27333.00951</v>
      </c>
      <c r="H113" s="61">
        <f t="shared" si="35"/>
        <v>23908.692940000001</v>
      </c>
      <c r="I113" s="328">
        <v>3.0349874960671156E-2</v>
      </c>
      <c r="J113" s="329">
        <v>5.0765336843924293E-2</v>
      </c>
      <c r="K113" s="56"/>
      <c r="L113" s="57"/>
      <c r="M113" s="56"/>
      <c r="N113" s="57"/>
      <c r="O113" s="2"/>
      <c r="P113" s="3"/>
      <c r="Q113" s="2"/>
    </row>
    <row r="114" spans="1:17 16382:16382" ht="20.100000000000001" customHeight="1" x14ac:dyDescent="0.2">
      <c r="A114" s="128" t="s">
        <v>25</v>
      </c>
      <c r="B114" s="59" t="s">
        <v>195</v>
      </c>
      <c r="C114" s="61">
        <f t="shared" si="32"/>
        <v>7738.3475399999998</v>
      </c>
      <c r="D114" s="61">
        <f t="shared" si="33"/>
        <v>8750.0597300000009</v>
      </c>
      <c r="E114" s="330">
        <v>0.28501854106170649</v>
      </c>
      <c r="F114" s="330">
        <v>0.25537521017761672</v>
      </c>
      <c r="G114" s="61">
        <f t="shared" si="34"/>
        <v>7190.5221899999997</v>
      </c>
      <c r="H114" s="61">
        <f t="shared" si="35"/>
        <v>6762.9512299999997</v>
      </c>
      <c r="I114" s="330">
        <v>0.2648410572763738</v>
      </c>
      <c r="J114" s="83">
        <v>0.19738037740026049</v>
      </c>
      <c r="K114" s="56"/>
      <c r="L114" s="57"/>
      <c r="M114" s="56"/>
      <c r="N114" s="57"/>
      <c r="O114" s="2"/>
      <c r="P114" s="3"/>
      <c r="Q114" s="2"/>
    </row>
    <row r="115" spans="1:17 16382:16382" ht="20.100000000000001" customHeight="1" x14ac:dyDescent="0.2">
      <c r="A115" s="128" t="s">
        <v>26</v>
      </c>
      <c r="B115" s="59" t="s">
        <v>117</v>
      </c>
      <c r="C115" s="61">
        <f t="shared" si="32"/>
        <v>12058.47738</v>
      </c>
      <c r="D115" s="61">
        <f t="shared" si="33"/>
        <v>11587.98317</v>
      </c>
      <c r="E115" s="328">
        <v>4.1702147249623303E-2</v>
      </c>
      <c r="F115" s="328">
        <v>3.4974957478920148E-2</v>
      </c>
      <c r="G115" s="61">
        <f t="shared" si="34"/>
        <v>29923.744579999999</v>
      </c>
      <c r="H115" s="61">
        <f t="shared" si="35"/>
        <v>31270.6708</v>
      </c>
      <c r="I115" s="328">
        <v>0.10348606738733022</v>
      </c>
      <c r="J115" s="329">
        <v>9.4381426476244173E-2</v>
      </c>
      <c r="K115" s="56"/>
      <c r="L115" s="57"/>
      <c r="M115" s="56"/>
      <c r="N115" s="57"/>
      <c r="O115" s="2"/>
      <c r="P115" s="3"/>
      <c r="Q115" s="2"/>
    </row>
    <row r="116" spans="1:17 16382:16382" ht="20.100000000000001" customHeight="1" x14ac:dyDescent="0.2">
      <c r="A116" s="128" t="s">
        <v>27</v>
      </c>
      <c r="B116" s="59" t="s">
        <v>196</v>
      </c>
      <c r="C116" s="61">
        <f t="shared" si="32"/>
        <v>33674.783810000001</v>
      </c>
      <c r="D116" s="61">
        <f t="shared" si="33"/>
        <v>35301.687010000001</v>
      </c>
      <c r="E116" s="328">
        <v>0.13525894862314272</v>
      </c>
      <c r="F116" s="328">
        <v>0.13498704056978725</v>
      </c>
      <c r="G116" s="61">
        <f t="shared" si="34"/>
        <v>56970.355329999999</v>
      </c>
      <c r="H116" s="61">
        <f t="shared" si="35"/>
        <v>55574.103560000003</v>
      </c>
      <c r="I116" s="328">
        <v>0.22882850289700657</v>
      </c>
      <c r="J116" s="329">
        <v>0.21250496526577409</v>
      </c>
      <c r="K116" s="56"/>
      <c r="L116" s="57"/>
      <c r="M116" s="56"/>
      <c r="N116" s="57"/>
      <c r="O116" s="2"/>
      <c r="P116" s="3"/>
      <c r="Q116" s="2"/>
    </row>
    <row r="117" spans="1:17 16382:16382" ht="20.100000000000001" customHeight="1" x14ac:dyDescent="0.2">
      <c r="A117" s="128" t="s">
        <v>28</v>
      </c>
      <c r="B117" s="59" t="s">
        <v>159</v>
      </c>
      <c r="C117" s="61">
        <f t="shared" si="32"/>
        <v>439564.37367</v>
      </c>
      <c r="D117" s="61">
        <f t="shared" si="33"/>
        <v>467826.00994000002</v>
      </c>
      <c r="E117" s="328">
        <v>5.4710173496826532E-2</v>
      </c>
      <c r="F117" s="328">
        <v>5.4633003561639235E-2</v>
      </c>
      <c r="G117" s="61">
        <f t="shared" si="34"/>
        <v>653168.91741999995</v>
      </c>
      <c r="H117" s="61">
        <f t="shared" si="35"/>
        <v>653438.24693999998</v>
      </c>
      <c r="I117" s="328">
        <v>8.1296362797614624E-2</v>
      </c>
      <c r="J117" s="329">
        <v>7.6308912531312334E-2</v>
      </c>
      <c r="K117" s="56"/>
      <c r="L117" s="57"/>
      <c r="M117" s="56"/>
      <c r="N117" s="57"/>
      <c r="O117" s="2"/>
      <c r="P117" s="3"/>
      <c r="Q117" s="2"/>
    </row>
    <row r="118" spans="1:17 16382:16382" ht="20.100000000000001" customHeight="1" x14ac:dyDescent="0.2">
      <c r="A118" s="128" t="s">
        <v>31</v>
      </c>
      <c r="B118" s="59" t="s">
        <v>141</v>
      </c>
      <c r="C118" s="61">
        <f t="shared" ref="C118:D118" si="36">+F35</f>
        <v>311.32634000000002</v>
      </c>
      <c r="D118" s="61">
        <f t="shared" si="36"/>
        <v>334.47091999999998</v>
      </c>
      <c r="E118" s="328">
        <v>1.8519239399299434E-2</v>
      </c>
      <c r="F118" s="328">
        <v>1.9424034629557094E-2</v>
      </c>
      <c r="G118" s="61">
        <f t="shared" ref="G118:H118" si="37">+I35</f>
        <v>936.24464999999998</v>
      </c>
      <c r="H118" s="61">
        <f t="shared" si="37"/>
        <v>1034.96577</v>
      </c>
      <c r="I118" s="328">
        <v>5.5692489140698173E-2</v>
      </c>
      <c r="J118" s="329">
        <v>6.0104510601059799E-2</v>
      </c>
      <c r="K118" s="56"/>
      <c r="L118" s="57"/>
      <c r="M118" s="56"/>
      <c r="N118" s="57"/>
      <c r="O118" s="2"/>
      <c r="P118" s="3"/>
      <c r="Q118" s="2"/>
    </row>
    <row r="119" spans="1:17 16382:16382" ht="20.100000000000001" customHeight="1" x14ac:dyDescent="0.2">
      <c r="A119" s="128" t="s">
        <v>32</v>
      </c>
      <c r="B119" s="59" t="s">
        <v>211</v>
      </c>
      <c r="C119" s="61">
        <f t="shared" ref="C119:D119" si="38">+F36</f>
        <v>27217.577130000001</v>
      </c>
      <c r="D119" s="61">
        <f t="shared" si="38"/>
        <v>22206.589019999999</v>
      </c>
      <c r="E119" s="328">
        <v>0.60361012976134842</v>
      </c>
      <c r="F119" s="328">
        <v>0.58574499440923</v>
      </c>
      <c r="G119" s="61">
        <f t="shared" ref="G119:H119" si="39">+I36</f>
        <v>14345.750899999999</v>
      </c>
      <c r="H119" s="61">
        <f t="shared" si="39"/>
        <v>12921.35493</v>
      </c>
      <c r="I119" s="328">
        <v>0.31814883892543522</v>
      </c>
      <c r="J119" s="329">
        <v>0.34082762392801408</v>
      </c>
      <c r="K119" s="56"/>
      <c r="L119" s="57"/>
      <c r="M119" s="56"/>
      <c r="N119" s="57"/>
      <c r="O119" s="2"/>
      <c r="P119" s="3"/>
      <c r="Q119" s="2"/>
    </row>
    <row r="120" spans="1:17 16382:16382" ht="20.100000000000001" customHeight="1" x14ac:dyDescent="0.2">
      <c r="A120" s="128" t="s">
        <v>33</v>
      </c>
      <c r="B120" s="59" t="s">
        <v>160</v>
      </c>
      <c r="C120" s="61">
        <f t="shared" ref="C120:D120" si="40">+F37</f>
        <v>17347.43</v>
      </c>
      <c r="D120" s="61">
        <f t="shared" si="40"/>
        <v>10996.1389</v>
      </c>
      <c r="E120" s="328">
        <v>0.43396184542227545</v>
      </c>
      <c r="F120" s="328">
        <v>0.3099196434681657</v>
      </c>
      <c r="G120" s="61">
        <f t="shared" ref="G120:H120" si="41">+I37</f>
        <v>6309.48398</v>
      </c>
      <c r="H120" s="61">
        <f t="shared" si="41"/>
        <v>6502.2341500000002</v>
      </c>
      <c r="I120" s="328">
        <v>0.15783751896523482</v>
      </c>
      <c r="J120" s="329">
        <v>0.18326160735515368</v>
      </c>
      <c r="K120" s="56"/>
      <c r="L120" s="57"/>
      <c r="M120" s="56"/>
      <c r="N120" s="57"/>
      <c r="O120" s="2"/>
      <c r="P120" s="3"/>
      <c r="Q120" s="2"/>
    </row>
    <row r="121" spans="1:17 16382:16382" ht="20.100000000000001" customHeight="1" x14ac:dyDescent="0.2">
      <c r="A121" s="128" t="s">
        <v>34</v>
      </c>
      <c r="B121" s="59" t="s">
        <v>118</v>
      </c>
      <c r="C121" s="61">
        <f t="shared" ref="C121:D123" si="42">+F38</f>
        <v>51358.691140000003</v>
      </c>
      <c r="D121" s="61">
        <f t="shared" si="42"/>
        <v>59383.250610000003</v>
      </c>
      <c r="E121" s="328">
        <v>0.15594598964763418</v>
      </c>
      <c r="F121" s="328">
        <v>7.972043145127429E-2</v>
      </c>
      <c r="G121" s="61">
        <f t="shared" ref="G121:H123" si="43">+I38</f>
        <v>9612.9223500000007</v>
      </c>
      <c r="H121" s="61">
        <f t="shared" si="43"/>
        <v>8990.4609199999995</v>
      </c>
      <c r="I121" s="328">
        <v>2.9188763498473595E-2</v>
      </c>
      <c r="J121" s="329">
        <v>1.2069454200062361E-2</v>
      </c>
      <c r="K121" s="56"/>
      <c r="L121" s="57"/>
      <c r="M121" s="56"/>
      <c r="N121" s="57"/>
      <c r="O121" s="2"/>
      <c r="P121" s="3"/>
      <c r="Q121" s="2"/>
    </row>
    <row r="122" spans="1:17 16382:16382" ht="20.100000000000001" customHeight="1" x14ac:dyDescent="0.2">
      <c r="A122" s="128" t="s">
        <v>35</v>
      </c>
      <c r="B122" s="59" t="s">
        <v>197</v>
      </c>
      <c r="C122" s="61">
        <f t="shared" si="42"/>
        <v>74641.36202</v>
      </c>
      <c r="D122" s="61">
        <f t="shared" si="42"/>
        <v>66505.398939999999</v>
      </c>
      <c r="E122" s="328">
        <v>9.881797174441681E-2</v>
      </c>
      <c r="F122" s="328">
        <v>0.10044575872057195</v>
      </c>
      <c r="G122" s="61">
        <f t="shared" si="43"/>
        <v>60001.847869999998</v>
      </c>
      <c r="H122" s="61">
        <f t="shared" si="43"/>
        <v>41545.940450000002</v>
      </c>
      <c r="I122" s="328">
        <v>7.9436665502455886E-2</v>
      </c>
      <c r="J122" s="329">
        <v>6.2748492254363589E-2</v>
      </c>
      <c r="K122" s="56"/>
      <c r="L122" s="57"/>
      <c r="M122" s="56"/>
      <c r="N122" s="57"/>
      <c r="O122" s="2"/>
      <c r="P122" s="3"/>
      <c r="Q122" s="2"/>
    </row>
    <row r="123" spans="1:17 16382:16382" ht="20.100000000000001" customHeight="1" thickBot="1" x14ac:dyDescent="0.25">
      <c r="A123" s="128" t="s">
        <v>36</v>
      </c>
      <c r="B123" s="59" t="s">
        <v>161</v>
      </c>
      <c r="C123" s="177">
        <f t="shared" si="42"/>
        <v>159992.69928</v>
      </c>
      <c r="D123" s="177">
        <f t="shared" si="42"/>
        <v>159939.33694000001</v>
      </c>
      <c r="E123" s="320">
        <v>0.21525749498559787</v>
      </c>
      <c r="F123" s="320">
        <v>0.19847786163767292</v>
      </c>
      <c r="G123" s="177">
        <f t="shared" si="43"/>
        <v>31185.451300000001</v>
      </c>
      <c r="H123" s="177">
        <f t="shared" si="43"/>
        <v>31404.150030000001</v>
      </c>
      <c r="I123" s="320">
        <v>4.1957552794863733E-2</v>
      </c>
      <c r="J123" s="321">
        <v>3.8971204106225191E-2</v>
      </c>
      <c r="K123" s="56"/>
      <c r="L123" s="57"/>
      <c r="M123" s="56"/>
      <c r="N123" s="57"/>
      <c r="O123" s="2"/>
      <c r="P123" s="3"/>
      <c r="Q123" s="2"/>
    </row>
    <row r="124" spans="1:17 16382:16382" ht="20.100000000000001" customHeight="1" thickBot="1" x14ac:dyDescent="0.25">
      <c r="A124" s="93"/>
      <c r="B124" s="87" t="s">
        <v>2</v>
      </c>
      <c r="C124" s="185">
        <f>SUM(C97:C123)</f>
        <v>3932773.3788300003</v>
      </c>
      <c r="D124" s="185">
        <f>SUM(D97:D123)</f>
        <v>3865000.9141799998</v>
      </c>
      <c r="E124" s="324">
        <v>0.16492226163265167</v>
      </c>
      <c r="F124" s="324">
        <v>0.15736325147555097</v>
      </c>
      <c r="G124" s="185">
        <f>SUM(G97:G123)</f>
        <v>1710681.9967000003</v>
      </c>
      <c r="H124" s="185">
        <f>SUM(H97:H123)</f>
        <v>1653252.0203399996</v>
      </c>
      <c r="I124" s="324">
        <v>7.1738062851197881E-2</v>
      </c>
      <c r="J124" s="325">
        <v>6.7312044474489338E-2</v>
      </c>
      <c r="K124" s="56"/>
      <c r="L124" s="57"/>
      <c r="M124" s="56"/>
      <c r="N124" s="57"/>
      <c r="O124" s="2"/>
      <c r="P124" s="3"/>
      <c r="Q124" s="2"/>
    </row>
    <row r="125" spans="1:17 16382:16382" ht="20.100000000000001" customHeight="1" x14ac:dyDescent="0.2">
      <c r="A125" s="244"/>
      <c r="B125" s="225"/>
      <c r="C125" s="57"/>
      <c r="D125" s="57"/>
      <c r="E125" s="331"/>
      <c r="F125" s="331"/>
      <c r="G125" s="57"/>
      <c r="H125" s="57"/>
      <c r="I125" s="331"/>
      <c r="J125" s="331"/>
      <c r="L125" s="57"/>
      <c r="N125" s="57"/>
      <c r="P125" s="3"/>
      <c r="XFB125" s="122"/>
    </row>
    <row r="126" spans="1:17 16382:16382" ht="20.100000000000001" customHeight="1" x14ac:dyDescent="0.2">
      <c r="A126" s="593" t="s">
        <v>100</v>
      </c>
      <c r="B126" s="593"/>
      <c r="C126" s="593"/>
      <c r="D126" s="593"/>
      <c r="E126" s="593"/>
      <c r="F126" s="593"/>
      <c r="G126" s="593"/>
      <c r="H126" s="593"/>
      <c r="I126" s="593"/>
      <c r="J126" s="593"/>
      <c r="L126" s="57"/>
      <c r="N126" s="57"/>
      <c r="P126" s="3"/>
    </row>
    <row r="127" spans="1:17 16382:16382" ht="20.100000000000001" customHeight="1" thickBot="1" x14ac:dyDescent="0.25">
      <c r="A127" s="164"/>
      <c r="B127" s="164"/>
      <c r="C127" s="164"/>
      <c r="D127" s="164"/>
      <c r="E127" s="164"/>
      <c r="F127" s="164"/>
      <c r="G127" s="164"/>
      <c r="H127" s="164"/>
      <c r="I127" s="164"/>
      <c r="J127" s="164"/>
      <c r="L127" s="57"/>
      <c r="N127" s="57"/>
      <c r="P127" s="3"/>
    </row>
    <row r="128" spans="1:17 16382:16382" ht="20.100000000000001" customHeight="1" x14ac:dyDescent="0.2">
      <c r="A128" s="332"/>
      <c r="B128" s="332"/>
      <c r="C128" s="333" t="s">
        <v>50</v>
      </c>
      <c r="D128" s="333"/>
      <c r="E128" s="334" t="s">
        <v>29</v>
      </c>
      <c r="F128" s="335"/>
      <c r="G128" s="333" t="s">
        <v>50</v>
      </c>
      <c r="H128" s="333"/>
      <c r="I128" s="334" t="s">
        <v>29</v>
      </c>
      <c r="J128" s="335"/>
      <c r="L128" s="57"/>
      <c r="N128" s="57"/>
      <c r="P128" s="3"/>
    </row>
    <row r="129" spans="1:17" ht="20.100000000000001" customHeight="1" thickBot="1" x14ac:dyDescent="0.25">
      <c r="A129" s="336" t="s">
        <v>3</v>
      </c>
      <c r="B129" s="336" t="s">
        <v>10</v>
      </c>
      <c r="C129" s="337" t="s">
        <v>51</v>
      </c>
      <c r="D129" s="337"/>
      <c r="E129" s="338" t="s">
        <v>102</v>
      </c>
      <c r="F129" s="339"/>
      <c r="G129" s="337" t="s">
        <v>104</v>
      </c>
      <c r="H129" s="337"/>
      <c r="I129" s="338" t="s">
        <v>102</v>
      </c>
      <c r="J129" s="339"/>
      <c r="L129" s="57"/>
      <c r="N129" s="57"/>
      <c r="P129" s="3"/>
    </row>
    <row r="130" spans="1:17" ht="20.100000000000001" customHeight="1" thickBot="1" x14ac:dyDescent="0.25">
      <c r="A130" s="340"/>
      <c r="B130" s="340"/>
      <c r="C130" s="125" t="str">
        <f t="shared" ref="C130:J130" si="44">+C96</f>
        <v>2016</v>
      </c>
      <c r="D130" s="125" t="str">
        <f t="shared" si="44"/>
        <v>2017</v>
      </c>
      <c r="E130" s="125" t="str">
        <f t="shared" si="44"/>
        <v>2016</v>
      </c>
      <c r="F130" s="125" t="str">
        <f t="shared" si="44"/>
        <v>2017</v>
      </c>
      <c r="G130" s="125" t="str">
        <f t="shared" si="44"/>
        <v>2016</v>
      </c>
      <c r="H130" s="125" t="str">
        <f t="shared" si="44"/>
        <v>2017</v>
      </c>
      <c r="I130" s="125" t="str">
        <f t="shared" si="44"/>
        <v>2016</v>
      </c>
      <c r="J130" s="125" t="str">
        <f t="shared" si="44"/>
        <v>2017</v>
      </c>
      <c r="L130" s="57"/>
      <c r="N130" s="57"/>
      <c r="P130" s="3"/>
    </row>
    <row r="131" spans="1:17" ht="20.100000000000001" customHeight="1" x14ac:dyDescent="0.2">
      <c r="A131" s="11" t="s">
        <v>7</v>
      </c>
      <c r="B131" s="59" t="s">
        <v>119</v>
      </c>
      <c r="C131" s="131">
        <f t="shared" ref="C131:C157" si="45">+F47</f>
        <v>504387.86379999999</v>
      </c>
      <c r="D131" s="131">
        <f t="shared" ref="D131:D157" si="46">+G47</f>
        <v>506549.10119999998</v>
      </c>
      <c r="E131" s="317">
        <v>0.28164205903405248</v>
      </c>
      <c r="F131" s="316">
        <v>0.27603644543653444</v>
      </c>
      <c r="G131" s="61">
        <f t="shared" ref="G131:G157" si="47">+I47</f>
        <v>47232.639620000002</v>
      </c>
      <c r="H131" s="61">
        <f t="shared" ref="H131:H157" si="48">+J47</f>
        <v>52722.660259999997</v>
      </c>
      <c r="I131" s="316">
        <v>2.6373945193623762E-2</v>
      </c>
      <c r="J131" s="317">
        <v>2.8730434419194331E-2</v>
      </c>
      <c r="K131" s="56"/>
      <c r="L131" s="57"/>
      <c r="M131" s="56"/>
      <c r="N131" s="57"/>
      <c r="O131" s="2"/>
      <c r="P131" s="3"/>
      <c r="Q131" s="2"/>
    </row>
    <row r="132" spans="1:17" ht="20.100000000000001" customHeight="1" x14ac:dyDescent="0.2">
      <c r="A132" s="128" t="s">
        <v>8</v>
      </c>
      <c r="B132" s="59" t="s">
        <v>120</v>
      </c>
      <c r="C132" s="131">
        <f t="shared" si="45"/>
        <v>103841.30068</v>
      </c>
      <c r="D132" s="131">
        <f t="shared" si="46"/>
        <v>121514.27963999999</v>
      </c>
      <c r="E132" s="329">
        <v>0.20985532450690314</v>
      </c>
      <c r="F132" s="328">
        <v>0.27415018946105107</v>
      </c>
      <c r="G132" s="61">
        <f t="shared" si="47"/>
        <v>36028.055990000001</v>
      </c>
      <c r="H132" s="61">
        <f t="shared" si="48"/>
        <v>26202.065149999999</v>
      </c>
      <c r="I132" s="328">
        <v>7.2809944902688661E-2</v>
      </c>
      <c r="J132" s="329">
        <v>5.9114872313152475E-2</v>
      </c>
      <c r="K132" s="56"/>
      <c r="L132" s="57"/>
      <c r="M132" s="56"/>
      <c r="N132" s="57"/>
      <c r="O132" s="2"/>
      <c r="P132" s="3"/>
      <c r="Q132" s="2"/>
    </row>
    <row r="133" spans="1:17" ht="20.100000000000001" customHeight="1" x14ac:dyDescent="0.2">
      <c r="A133" s="128" t="s">
        <v>9</v>
      </c>
      <c r="B133" s="59" t="s">
        <v>162</v>
      </c>
      <c r="C133" s="131">
        <f t="shared" si="45"/>
        <v>280371.03581999999</v>
      </c>
      <c r="D133" s="131">
        <f t="shared" si="46"/>
        <v>371589.08224000002</v>
      </c>
      <c r="E133" s="329">
        <v>0.22253061684552136</v>
      </c>
      <c r="F133" s="328">
        <v>0.19929708508012881</v>
      </c>
      <c r="G133" s="61">
        <f t="shared" si="47"/>
        <v>160240.50550999999</v>
      </c>
      <c r="H133" s="61">
        <f t="shared" si="48"/>
        <v>209362.41806</v>
      </c>
      <c r="I133" s="328">
        <v>0.12718296107330929</v>
      </c>
      <c r="J133" s="329">
        <v>0.11228887402492624</v>
      </c>
      <c r="K133" s="56"/>
      <c r="L133" s="57"/>
      <c r="M133" s="56"/>
      <c r="N133" s="57"/>
      <c r="O133" s="2"/>
      <c r="P133" s="3"/>
      <c r="Q133" s="2"/>
    </row>
    <row r="134" spans="1:17" ht="20.100000000000001" customHeight="1" x14ac:dyDescent="0.2">
      <c r="A134" s="128" t="s">
        <v>11</v>
      </c>
      <c r="B134" s="59" t="s">
        <v>301</v>
      </c>
      <c r="C134" s="131">
        <f t="shared" si="45"/>
        <v>87530.376600000003</v>
      </c>
      <c r="D134" s="131">
        <f t="shared" si="46"/>
        <v>85210.316709999999</v>
      </c>
      <c r="E134" s="329">
        <v>0.39665265405346811</v>
      </c>
      <c r="F134" s="328">
        <v>0.36971785093930681</v>
      </c>
      <c r="G134" s="61">
        <f t="shared" si="47"/>
        <v>17945.414529999998</v>
      </c>
      <c r="H134" s="61">
        <f t="shared" si="48"/>
        <v>19269.556560000001</v>
      </c>
      <c r="I134" s="328">
        <v>8.1321440371983605E-2</v>
      </c>
      <c r="J134" s="329">
        <v>8.3608409345115584E-2</v>
      </c>
      <c r="K134" s="56"/>
      <c r="L134" s="57"/>
      <c r="M134" s="56"/>
      <c r="N134" s="57"/>
      <c r="O134" s="2"/>
      <c r="P134" s="3"/>
      <c r="Q134" s="2"/>
    </row>
    <row r="135" spans="1:17" ht="20.100000000000001" customHeight="1" x14ac:dyDescent="0.2">
      <c r="A135" s="128" t="s">
        <v>12</v>
      </c>
      <c r="B135" s="59" t="s">
        <v>121</v>
      </c>
      <c r="C135" s="131">
        <f t="shared" si="45"/>
        <v>287061.50141999999</v>
      </c>
      <c r="D135" s="131">
        <f t="shared" si="46"/>
        <v>309743.44273000001</v>
      </c>
      <c r="E135" s="329">
        <v>0.2404554206121729</v>
      </c>
      <c r="F135" s="328">
        <v>0.2195287274164798</v>
      </c>
      <c r="G135" s="61">
        <f t="shared" si="47"/>
        <v>43883.411529999998</v>
      </c>
      <c r="H135" s="61">
        <f t="shared" si="48"/>
        <v>48086.190060000001</v>
      </c>
      <c r="I135" s="328">
        <v>3.6758688034257088E-2</v>
      </c>
      <c r="J135" s="329">
        <v>3.4080786399021824E-2</v>
      </c>
      <c r="K135" s="56"/>
      <c r="L135" s="57"/>
      <c r="M135" s="56"/>
      <c r="N135" s="57"/>
      <c r="O135" s="2"/>
      <c r="P135" s="3"/>
      <c r="Q135" s="2"/>
    </row>
    <row r="136" spans="1:17" ht="20.100000000000001" customHeight="1" x14ac:dyDescent="0.2">
      <c r="A136" s="128" t="s">
        <v>13</v>
      </c>
      <c r="B136" s="59" t="s">
        <v>142</v>
      </c>
      <c r="C136" s="131">
        <f t="shared" si="45"/>
        <v>87218.833750000005</v>
      </c>
      <c r="D136" s="131">
        <f t="shared" si="46"/>
        <v>91136.207649999997</v>
      </c>
      <c r="E136" s="329">
        <v>0.23939606944742278</v>
      </c>
      <c r="F136" s="328">
        <v>0.22620701429214243</v>
      </c>
      <c r="G136" s="61">
        <f t="shared" si="47"/>
        <v>24368.621330000002</v>
      </c>
      <c r="H136" s="61">
        <f t="shared" si="48"/>
        <v>30740.355920000002</v>
      </c>
      <c r="I136" s="328">
        <v>6.6886381225598868E-2</v>
      </c>
      <c r="J136" s="329">
        <v>7.6299906593062919E-2</v>
      </c>
      <c r="K136" s="56"/>
      <c r="L136" s="57"/>
      <c r="M136" s="56"/>
      <c r="N136" s="57"/>
      <c r="O136" s="2"/>
      <c r="P136" s="3"/>
      <c r="Q136" s="2"/>
    </row>
    <row r="137" spans="1:17" ht="20.100000000000001" customHeight="1" x14ac:dyDescent="0.2">
      <c r="A137" s="128" t="s">
        <v>14</v>
      </c>
      <c r="B137" s="59" t="s">
        <v>122</v>
      </c>
      <c r="C137" s="131">
        <f t="shared" si="45"/>
        <v>3694.0341899999999</v>
      </c>
      <c r="D137" s="131">
        <f t="shared" si="46"/>
        <v>6321.1692000000003</v>
      </c>
      <c r="E137" s="329">
        <v>0.30977344028497522</v>
      </c>
      <c r="F137" s="328">
        <v>0.36632495785524177</v>
      </c>
      <c r="G137" s="61">
        <f t="shared" si="47"/>
        <v>9544.2717300000004</v>
      </c>
      <c r="H137" s="61">
        <f t="shared" si="48"/>
        <v>10365.59</v>
      </c>
      <c r="I137" s="328">
        <v>0.80036126812803865</v>
      </c>
      <c r="J137" s="329">
        <v>0.60070759059806778</v>
      </c>
      <c r="K137" s="56"/>
      <c r="L137" s="57"/>
      <c r="M137" s="56"/>
      <c r="N137" s="57"/>
      <c r="O137" s="2"/>
      <c r="P137" s="3"/>
      <c r="Q137" s="2"/>
    </row>
    <row r="138" spans="1:17" ht="20.100000000000001" customHeight="1" x14ac:dyDescent="0.2">
      <c r="A138" s="128" t="s">
        <v>15</v>
      </c>
      <c r="B138" s="59" t="s">
        <v>143</v>
      </c>
      <c r="C138" s="131">
        <f t="shared" si="45"/>
        <v>1334.5378800000001</v>
      </c>
      <c r="D138" s="131">
        <f t="shared" si="46"/>
        <v>1424.0185300000001</v>
      </c>
      <c r="E138" s="329">
        <v>2.7602994781059317E-2</v>
      </c>
      <c r="F138" s="328">
        <v>2.7205460190137195E-2</v>
      </c>
      <c r="G138" s="61">
        <f t="shared" si="47"/>
        <v>3496.3236099999999</v>
      </c>
      <c r="H138" s="61">
        <f t="shared" si="48"/>
        <v>3555.9489100000001</v>
      </c>
      <c r="I138" s="328">
        <v>7.2316420392446609E-2</v>
      </c>
      <c r="J138" s="329">
        <v>6.7935370552493268E-2</v>
      </c>
      <c r="K138" s="56"/>
      <c r="L138" s="57"/>
      <c r="M138" s="56"/>
      <c r="N138" s="57"/>
      <c r="O138" s="2"/>
      <c r="P138" s="3"/>
      <c r="Q138" s="2"/>
    </row>
    <row r="139" spans="1:17" ht="20.100000000000001" customHeight="1" x14ac:dyDescent="0.2">
      <c r="A139" s="128" t="s">
        <v>16</v>
      </c>
      <c r="B139" s="59" t="s">
        <v>123</v>
      </c>
      <c r="C139" s="131">
        <f t="shared" si="45"/>
        <v>9905.5684999999994</v>
      </c>
      <c r="D139" s="131">
        <f t="shared" si="46"/>
        <v>14414.289210000001</v>
      </c>
      <c r="E139" s="329">
        <v>0.6259761824253478</v>
      </c>
      <c r="F139" s="328">
        <v>0.57879543474081507</v>
      </c>
      <c r="G139" s="61">
        <f t="shared" si="47"/>
        <v>6037.2967399999998</v>
      </c>
      <c r="H139" s="61">
        <f t="shared" si="48"/>
        <v>6310.7577700000002</v>
      </c>
      <c r="I139" s="328">
        <v>0.38152317713760675</v>
      </c>
      <c r="J139" s="329">
        <v>0.25340394755622686</v>
      </c>
      <c r="K139" s="56"/>
      <c r="L139" s="57"/>
      <c r="M139" s="56"/>
      <c r="N139" s="57"/>
      <c r="O139" s="2"/>
      <c r="P139" s="3"/>
      <c r="Q139" s="2"/>
    </row>
    <row r="140" spans="1:17" ht="20.100000000000001" customHeight="1" x14ac:dyDescent="0.2">
      <c r="A140" s="128" t="s">
        <v>17</v>
      </c>
      <c r="B140" s="59" t="s">
        <v>163</v>
      </c>
      <c r="C140" s="131">
        <f t="shared" si="45"/>
        <v>1115040.5248100001</v>
      </c>
      <c r="D140" s="131">
        <f t="shared" si="46"/>
        <v>1309926.47958</v>
      </c>
      <c r="E140" s="329">
        <v>0.26019232145179982</v>
      </c>
      <c r="F140" s="328">
        <v>0.24101921956970296</v>
      </c>
      <c r="G140" s="61">
        <f t="shared" si="47"/>
        <v>154314.39246</v>
      </c>
      <c r="H140" s="61">
        <f t="shared" si="48"/>
        <v>159158.43770000001</v>
      </c>
      <c r="I140" s="328">
        <v>3.600893341023028E-2</v>
      </c>
      <c r="J140" s="329">
        <v>2.9284271323904057E-2</v>
      </c>
      <c r="K140" s="56"/>
      <c r="L140" s="57"/>
      <c r="M140" s="56"/>
      <c r="N140" s="57"/>
      <c r="O140" s="2"/>
      <c r="P140" s="3"/>
      <c r="Q140" s="2"/>
    </row>
    <row r="141" spans="1:17" ht="20.100000000000001" customHeight="1" x14ac:dyDescent="0.2">
      <c r="A141" s="128" t="s">
        <v>18</v>
      </c>
      <c r="B141" s="59" t="s">
        <v>124</v>
      </c>
      <c r="C141" s="131">
        <f t="shared" si="45"/>
        <v>40042.481359999998</v>
      </c>
      <c r="D141" s="131">
        <f t="shared" si="46"/>
        <v>40630.563320000001</v>
      </c>
      <c r="E141" s="329">
        <v>0.13938252181131344</v>
      </c>
      <c r="F141" s="328">
        <v>0.14973051603936327</v>
      </c>
      <c r="G141" s="61">
        <f t="shared" si="47"/>
        <v>37094.030930000001</v>
      </c>
      <c r="H141" s="61">
        <f t="shared" si="48"/>
        <v>36681.769760000003</v>
      </c>
      <c r="I141" s="328">
        <v>0.12911936022863546</v>
      </c>
      <c r="J141" s="329">
        <v>0.13517854212713659</v>
      </c>
      <c r="K141" s="56"/>
      <c r="L141" s="57"/>
      <c r="M141" s="56"/>
      <c r="N141" s="57"/>
      <c r="O141" s="2"/>
      <c r="P141" s="3"/>
      <c r="Q141" s="2"/>
    </row>
    <row r="142" spans="1:17" ht="20.100000000000001" customHeight="1" x14ac:dyDescent="0.2">
      <c r="A142" s="128" t="s">
        <v>19</v>
      </c>
      <c r="B142" s="59" t="s">
        <v>125</v>
      </c>
      <c r="C142" s="131">
        <f t="shared" si="45"/>
        <v>311495.74138000002</v>
      </c>
      <c r="D142" s="131">
        <f t="shared" si="46"/>
        <v>258171.70516000001</v>
      </c>
      <c r="E142" s="329">
        <v>1.0505714446003376</v>
      </c>
      <c r="F142" s="328">
        <v>0.6734538710727791</v>
      </c>
      <c r="G142" s="61">
        <f t="shared" si="47"/>
        <v>43321.651850000002</v>
      </c>
      <c r="H142" s="61">
        <f t="shared" si="48"/>
        <v>47502.462070000001</v>
      </c>
      <c r="I142" s="328">
        <v>0.14610951072684417</v>
      </c>
      <c r="J142" s="329">
        <v>0.12391256023468315</v>
      </c>
      <c r="K142" s="56"/>
      <c r="L142" s="57"/>
      <c r="M142" s="56"/>
      <c r="N142" s="57"/>
      <c r="O142" s="2"/>
      <c r="P142" s="3"/>
      <c r="Q142" s="2"/>
    </row>
    <row r="143" spans="1:17" ht="20.100000000000001" customHeight="1" x14ac:dyDescent="0.2">
      <c r="A143" s="128" t="s">
        <v>20</v>
      </c>
      <c r="B143" s="59" t="s">
        <v>164</v>
      </c>
      <c r="C143" s="131">
        <f t="shared" si="45"/>
        <v>218501.99411</v>
      </c>
      <c r="D143" s="131">
        <f t="shared" si="46"/>
        <v>199552.44667999999</v>
      </c>
      <c r="E143" s="329">
        <v>0.15400630009756558</v>
      </c>
      <c r="F143" s="328">
        <v>0.145692745228547</v>
      </c>
      <c r="G143" s="61">
        <f t="shared" si="47"/>
        <v>164658.91904000001</v>
      </c>
      <c r="H143" s="61">
        <f t="shared" si="48"/>
        <v>123458.72429</v>
      </c>
      <c r="I143" s="328">
        <v>0.11605619895005999</v>
      </c>
      <c r="J143" s="329">
        <v>9.0136907682561301E-2</v>
      </c>
      <c r="K143" s="56"/>
      <c r="L143" s="57"/>
      <c r="M143" s="56"/>
      <c r="N143" s="57"/>
      <c r="O143" s="2"/>
      <c r="P143" s="3"/>
      <c r="Q143" s="2"/>
    </row>
    <row r="144" spans="1:17" ht="20.100000000000001" customHeight="1" x14ac:dyDescent="0.2">
      <c r="A144" s="128" t="s">
        <v>21</v>
      </c>
      <c r="B144" s="59" t="s">
        <v>126</v>
      </c>
      <c r="C144" s="131">
        <f t="shared" si="45"/>
        <v>150029.28133999999</v>
      </c>
      <c r="D144" s="131">
        <f t="shared" si="46"/>
        <v>151870.8107</v>
      </c>
      <c r="E144" s="329">
        <v>0.24235210460383444</v>
      </c>
      <c r="F144" s="328">
        <v>0.24381623349291007</v>
      </c>
      <c r="G144" s="61">
        <f t="shared" si="47"/>
        <v>54667.989860000001</v>
      </c>
      <c r="H144" s="61">
        <f t="shared" si="48"/>
        <v>49878.034979999997</v>
      </c>
      <c r="I144" s="328">
        <v>8.8308777317989667E-2</v>
      </c>
      <c r="J144" s="329">
        <v>8.0075128109204294E-2</v>
      </c>
      <c r="K144" s="56"/>
      <c r="L144" s="57"/>
      <c r="M144" s="56"/>
      <c r="N144" s="57"/>
      <c r="O144" s="2"/>
      <c r="P144" s="3"/>
      <c r="Q144" s="2"/>
    </row>
    <row r="145" spans="1:17" ht="20.100000000000001" customHeight="1" x14ac:dyDescent="0.2">
      <c r="A145" s="128" t="s">
        <v>22</v>
      </c>
      <c r="B145" s="59" t="s">
        <v>165</v>
      </c>
      <c r="C145" s="131">
        <f t="shared" si="45"/>
        <v>38630.839010000003</v>
      </c>
      <c r="D145" s="131">
        <f t="shared" si="46"/>
        <v>39116.435720000001</v>
      </c>
      <c r="E145" s="329">
        <v>0.33424733695100756</v>
      </c>
      <c r="F145" s="328">
        <v>0.32358239672385047</v>
      </c>
      <c r="G145" s="61">
        <f t="shared" si="47"/>
        <v>18501.987730000001</v>
      </c>
      <c r="H145" s="61">
        <f t="shared" si="48"/>
        <v>18792.354510000001</v>
      </c>
      <c r="I145" s="328">
        <v>0.16008557633065804</v>
      </c>
      <c r="J145" s="329">
        <v>0.15545575665323069</v>
      </c>
      <c r="K145" s="56"/>
      <c r="L145" s="57"/>
      <c r="M145" s="56"/>
      <c r="N145" s="57"/>
      <c r="O145" s="2"/>
      <c r="P145" s="3"/>
      <c r="Q145" s="2"/>
    </row>
    <row r="146" spans="1:17" ht="20.100000000000001" customHeight="1" x14ac:dyDescent="0.2">
      <c r="A146" s="128" t="s">
        <v>23</v>
      </c>
      <c r="B146" s="59" t="s">
        <v>127</v>
      </c>
      <c r="C146" s="131">
        <f t="shared" si="45"/>
        <v>252925.35998000001</v>
      </c>
      <c r="D146" s="131">
        <f t="shared" si="46"/>
        <v>256804.87312</v>
      </c>
      <c r="E146" s="329">
        <v>0.29057968679750135</v>
      </c>
      <c r="F146" s="328">
        <v>0.27775186649476835</v>
      </c>
      <c r="G146" s="61">
        <f t="shared" si="47"/>
        <v>46925.868430000002</v>
      </c>
      <c r="H146" s="61">
        <f t="shared" si="48"/>
        <v>53148.607559999997</v>
      </c>
      <c r="I146" s="328">
        <v>5.3911968938853722E-2</v>
      </c>
      <c r="J146" s="329">
        <v>5.7483819415256564E-2</v>
      </c>
      <c r="K146" s="56"/>
      <c r="L146" s="57"/>
      <c r="M146" s="56"/>
      <c r="N146" s="57"/>
      <c r="O146" s="2"/>
      <c r="P146" s="3"/>
      <c r="Q146" s="2"/>
    </row>
    <row r="147" spans="1:17" ht="20.100000000000001" customHeight="1" x14ac:dyDescent="0.2">
      <c r="A147" s="128" t="s">
        <v>24</v>
      </c>
      <c r="B147" s="59" t="s">
        <v>128</v>
      </c>
      <c r="C147" s="131">
        <f t="shared" si="45"/>
        <v>8816.3567299999995</v>
      </c>
      <c r="D147" s="131">
        <f t="shared" si="46"/>
        <v>9859.3288900000007</v>
      </c>
      <c r="E147" s="329">
        <v>0.18879345263970893</v>
      </c>
      <c r="F147" s="328">
        <v>0.17330625036936431</v>
      </c>
      <c r="G147" s="61">
        <f t="shared" si="47"/>
        <v>12039.77342</v>
      </c>
      <c r="H147" s="61">
        <f t="shared" si="48"/>
        <v>12740.906139999999</v>
      </c>
      <c r="I147" s="328">
        <v>0.25781969384553211</v>
      </c>
      <c r="J147" s="329">
        <v>0.22395831339707045</v>
      </c>
      <c r="K147" s="56"/>
      <c r="L147" s="57"/>
      <c r="M147" s="56"/>
      <c r="N147" s="57"/>
      <c r="O147" s="2"/>
      <c r="P147" s="3"/>
      <c r="Q147" s="2"/>
    </row>
    <row r="148" spans="1:17" ht="20.100000000000001" customHeight="1" x14ac:dyDescent="0.2">
      <c r="A148" s="128" t="s">
        <v>25</v>
      </c>
      <c r="B148" s="59" t="s">
        <v>129</v>
      </c>
      <c r="C148" s="131">
        <f t="shared" si="45"/>
        <v>129223.69359</v>
      </c>
      <c r="D148" s="131">
        <f t="shared" si="46"/>
        <v>184406.07443000001</v>
      </c>
      <c r="E148" s="329">
        <v>0.17719585568939611</v>
      </c>
      <c r="F148" s="328">
        <v>0.1813840968902744</v>
      </c>
      <c r="G148" s="61">
        <f t="shared" si="47"/>
        <v>31296.7978</v>
      </c>
      <c r="H148" s="61">
        <f t="shared" si="48"/>
        <v>41776.964290000004</v>
      </c>
      <c r="I148" s="328">
        <v>4.2915217112615964E-2</v>
      </c>
      <c r="J148" s="329">
        <v>4.1092339078208397E-2</v>
      </c>
      <c r="K148" s="56"/>
      <c r="L148" s="57"/>
      <c r="M148" s="56"/>
      <c r="N148" s="57"/>
      <c r="O148" s="2"/>
      <c r="P148" s="3"/>
      <c r="Q148" s="2"/>
    </row>
    <row r="149" spans="1:17" s="119" customFormat="1" ht="20.100000000000001" customHeight="1" x14ac:dyDescent="0.2">
      <c r="A149" s="128" t="s">
        <v>26</v>
      </c>
      <c r="B149" s="59" t="s">
        <v>199</v>
      </c>
      <c r="C149" s="131">
        <f t="shared" si="45"/>
        <v>31.972270000000002</v>
      </c>
      <c r="D149" s="131">
        <f t="shared" si="46"/>
        <v>135.97002000000001</v>
      </c>
      <c r="E149" s="329">
        <v>6.8804580437098223E-2</v>
      </c>
      <c r="F149" s="328">
        <v>3.9945393653115321E-2</v>
      </c>
      <c r="G149" s="61">
        <f t="shared" si="47"/>
        <v>1139.43064</v>
      </c>
      <c r="H149" s="61">
        <f t="shared" si="48"/>
        <v>1915.9909299999999</v>
      </c>
      <c r="I149" s="328">
        <v>2.452063839144806</v>
      </c>
      <c r="J149" s="329">
        <v>0.56288152296108007</v>
      </c>
      <c r="K149" s="341"/>
      <c r="L149" s="342"/>
      <c r="M149" s="341"/>
      <c r="N149" s="342"/>
      <c r="O149" s="120"/>
      <c r="P149" s="121"/>
      <c r="Q149" s="120"/>
    </row>
    <row r="150" spans="1:17" ht="20.100000000000001" customHeight="1" x14ac:dyDescent="0.2">
      <c r="A150" s="128" t="s">
        <v>27</v>
      </c>
      <c r="B150" s="59" t="s">
        <v>210</v>
      </c>
      <c r="C150" s="188" t="s">
        <v>41</v>
      </c>
      <c r="D150" s="131">
        <f t="shared" si="46"/>
        <v>404.44004000000001</v>
      </c>
      <c r="E150" s="83" t="s">
        <v>41</v>
      </c>
      <c r="F150" s="330">
        <v>2.8885308553993898E-2</v>
      </c>
      <c r="G150" s="188" t="s">
        <v>41</v>
      </c>
      <c r="H150" s="131">
        <f t="shared" si="48"/>
        <v>4919.4061000000002</v>
      </c>
      <c r="I150" s="188" t="s">
        <v>41</v>
      </c>
      <c r="J150" s="83">
        <v>0.35134642727485577</v>
      </c>
      <c r="K150" s="56"/>
      <c r="L150" s="57"/>
      <c r="M150" s="56"/>
      <c r="N150" s="57"/>
      <c r="O150" s="2"/>
      <c r="P150" s="3"/>
      <c r="Q150" s="2"/>
    </row>
    <row r="151" spans="1:17" ht="20.100000000000001" customHeight="1" x14ac:dyDescent="0.2">
      <c r="A151" s="128" t="s">
        <v>28</v>
      </c>
      <c r="B151" s="59" t="s">
        <v>130</v>
      </c>
      <c r="C151" s="131">
        <f t="shared" si="45"/>
        <v>158.23107999999999</v>
      </c>
      <c r="D151" s="131">
        <f t="shared" si="46"/>
        <v>77.673019999999994</v>
      </c>
      <c r="E151" s="329">
        <v>0.23585601001669448</v>
      </c>
      <c r="F151" s="328">
        <v>0.14027921105719129</v>
      </c>
      <c r="G151" s="131">
        <f t="shared" si="47"/>
        <v>1027.3517999999999</v>
      </c>
      <c r="H151" s="131">
        <f t="shared" si="48"/>
        <v>709.60762999999997</v>
      </c>
      <c r="I151" s="328">
        <v>1.5313495707130931</v>
      </c>
      <c r="J151" s="329">
        <v>1.2815672481456666</v>
      </c>
      <c r="K151" s="56"/>
      <c r="L151" s="57"/>
      <c r="M151" s="56"/>
      <c r="N151" s="57"/>
      <c r="O151" s="2"/>
      <c r="P151" s="3"/>
      <c r="Q151" s="2"/>
    </row>
    <row r="152" spans="1:17" ht="20.100000000000001" customHeight="1" x14ac:dyDescent="0.2">
      <c r="A152" s="128" t="s">
        <v>31</v>
      </c>
      <c r="B152" s="59" t="s">
        <v>200</v>
      </c>
      <c r="C152" s="131">
        <f t="shared" si="45"/>
        <v>27676.949970000001</v>
      </c>
      <c r="D152" s="131">
        <f t="shared" si="46"/>
        <v>98008.685809999995</v>
      </c>
      <c r="E152" s="83" t="s">
        <v>41</v>
      </c>
      <c r="F152" s="330">
        <v>0.21745189174303176</v>
      </c>
      <c r="G152" s="131">
        <f t="shared" si="47"/>
        <v>13165.194079999999</v>
      </c>
      <c r="H152" s="131">
        <f t="shared" si="48"/>
        <v>16620.860430000001</v>
      </c>
      <c r="I152" s="328">
        <v>3.6002362181862778E-2</v>
      </c>
      <c r="J152" s="83">
        <v>3.687670651871585E-2</v>
      </c>
      <c r="K152" s="56"/>
      <c r="L152" s="57"/>
      <c r="M152" s="56"/>
      <c r="N152" s="57"/>
      <c r="O152" s="2"/>
      <c r="P152" s="3"/>
      <c r="Q152" s="2"/>
    </row>
    <row r="153" spans="1:17" ht="20.100000000000001" customHeight="1" x14ac:dyDescent="0.2">
      <c r="A153" s="128" t="s">
        <v>32</v>
      </c>
      <c r="B153" s="59" t="s">
        <v>166</v>
      </c>
      <c r="C153" s="131">
        <f t="shared" si="45"/>
        <v>25094.966670000002</v>
      </c>
      <c r="D153" s="131">
        <f t="shared" si="46"/>
        <v>28647.042270000002</v>
      </c>
      <c r="E153" s="329">
        <v>0.25861724422093435</v>
      </c>
      <c r="F153" s="328">
        <v>0.12927701241663886</v>
      </c>
      <c r="G153" s="131">
        <f t="shared" si="47"/>
        <v>15051.854530000001</v>
      </c>
      <c r="H153" s="131">
        <f t="shared" si="48"/>
        <v>20278.62788</v>
      </c>
      <c r="I153" s="328">
        <v>0.15511752576330426</v>
      </c>
      <c r="J153" s="329">
        <v>9.1512429224867367E-2</v>
      </c>
      <c r="K153" s="56"/>
      <c r="L153" s="57"/>
      <c r="M153" s="56"/>
      <c r="N153" s="57"/>
      <c r="O153" s="2"/>
      <c r="P153" s="3"/>
      <c r="Q153" s="2"/>
    </row>
    <row r="154" spans="1:17" ht="20.100000000000001" customHeight="1" x14ac:dyDescent="0.2">
      <c r="A154" s="128" t="s">
        <v>33</v>
      </c>
      <c r="B154" s="59" t="s">
        <v>206</v>
      </c>
      <c r="C154" s="188" t="s">
        <v>41</v>
      </c>
      <c r="D154" s="131">
        <f t="shared" si="46"/>
        <v>700.33318999999995</v>
      </c>
      <c r="E154" s="83" t="s">
        <v>41</v>
      </c>
      <c r="F154" s="330">
        <v>6.4998494003457238E-3</v>
      </c>
      <c r="G154" s="188" t="s">
        <v>41</v>
      </c>
      <c r="H154" s="131">
        <f t="shared" si="48"/>
        <v>6006.4085400000004</v>
      </c>
      <c r="I154" s="188" t="s">
        <v>41</v>
      </c>
      <c r="J154" s="83">
        <v>5.5745967068832537E-2</v>
      </c>
      <c r="K154" s="56"/>
      <c r="L154" s="57"/>
      <c r="M154" s="56"/>
      <c r="N154" s="57"/>
      <c r="O154" s="2"/>
      <c r="P154" s="3"/>
      <c r="Q154" s="2"/>
    </row>
    <row r="155" spans="1:17" ht="20.100000000000001" customHeight="1" x14ac:dyDescent="0.2">
      <c r="A155" s="128" t="s">
        <v>34</v>
      </c>
      <c r="B155" s="59" t="s">
        <v>131</v>
      </c>
      <c r="C155" s="131">
        <f t="shared" si="45"/>
        <v>55783.693700000003</v>
      </c>
      <c r="D155" s="131">
        <f t="shared" si="46"/>
        <v>49697.375330000003</v>
      </c>
      <c r="E155" s="329">
        <v>0.21195197976159591</v>
      </c>
      <c r="F155" s="328">
        <v>0.20528932517705936</v>
      </c>
      <c r="G155" s="131">
        <f t="shared" si="47"/>
        <v>15513.940049999999</v>
      </c>
      <c r="H155" s="131">
        <f t="shared" si="48"/>
        <v>16530.574710000001</v>
      </c>
      <c r="I155" s="328">
        <v>5.8945725702280127E-2</v>
      </c>
      <c r="J155" s="329">
        <v>6.8284300820134758E-2</v>
      </c>
      <c r="K155" s="56"/>
      <c r="L155" s="57"/>
      <c r="M155" s="56"/>
      <c r="N155" s="57"/>
      <c r="O155" s="2"/>
      <c r="P155" s="3"/>
      <c r="Q155" s="2"/>
    </row>
    <row r="156" spans="1:17" ht="20.100000000000001" customHeight="1" x14ac:dyDescent="0.2">
      <c r="A156" s="128" t="s">
        <v>35</v>
      </c>
      <c r="B156" s="59" t="s">
        <v>132</v>
      </c>
      <c r="C156" s="131">
        <f t="shared" si="45"/>
        <v>1855067.8624100001</v>
      </c>
      <c r="D156" s="131">
        <f t="shared" si="46"/>
        <v>2161135.2314300002</v>
      </c>
      <c r="E156" s="329">
        <v>0.17366273641487809</v>
      </c>
      <c r="F156" s="328">
        <v>0.17360754072955834</v>
      </c>
      <c r="G156" s="131">
        <f t="shared" si="47"/>
        <v>723941.06394000002</v>
      </c>
      <c r="H156" s="131">
        <f t="shared" si="48"/>
        <v>691279.08493000001</v>
      </c>
      <c r="I156" s="328">
        <v>6.7771960646004714E-2</v>
      </c>
      <c r="J156" s="329">
        <v>5.5531583654330884E-2</v>
      </c>
      <c r="K156" s="56"/>
      <c r="L156" s="57"/>
      <c r="M156" s="56"/>
      <c r="N156" s="57"/>
      <c r="O156" s="2"/>
      <c r="P156" s="3"/>
      <c r="Q156" s="2"/>
    </row>
    <row r="157" spans="1:17" ht="20.100000000000001" customHeight="1" x14ac:dyDescent="0.2">
      <c r="A157" s="128" t="s">
        <v>36</v>
      </c>
      <c r="B157" s="59" t="s">
        <v>201</v>
      </c>
      <c r="C157" s="131">
        <f t="shared" si="45"/>
        <v>1153.1678999999999</v>
      </c>
      <c r="D157" s="131">
        <f t="shared" si="46"/>
        <v>8944.8910599999999</v>
      </c>
      <c r="E157" s="329">
        <v>8.3713445696164367E-3</v>
      </c>
      <c r="F157" s="328">
        <v>2.3291261314827335E-2</v>
      </c>
      <c r="G157" s="131">
        <f t="shared" si="47"/>
        <v>3409.4139399999999</v>
      </c>
      <c r="H157" s="131">
        <f t="shared" si="48"/>
        <v>9569.7667899999997</v>
      </c>
      <c r="I157" s="328">
        <v>2.4750410475520155E-2</v>
      </c>
      <c r="J157" s="83">
        <v>2.4918351440251788E-2</v>
      </c>
      <c r="K157" s="56"/>
      <c r="L157" s="57"/>
      <c r="M157" s="56"/>
      <c r="N157" s="57"/>
      <c r="O157" s="2"/>
      <c r="P157" s="3"/>
      <c r="Q157" s="2"/>
    </row>
    <row r="158" spans="1:17" ht="20.100000000000001" customHeight="1" x14ac:dyDescent="0.2">
      <c r="A158" s="128" t="s">
        <v>37</v>
      </c>
      <c r="B158" s="59" t="s">
        <v>212</v>
      </c>
      <c r="C158" s="131">
        <f t="shared" ref="C158:D158" si="49">+F74</f>
        <v>95564.874760000006</v>
      </c>
      <c r="D158" s="131">
        <f t="shared" si="49"/>
        <v>104845.31121</v>
      </c>
      <c r="E158" s="329">
        <v>0.53184560127762603</v>
      </c>
      <c r="F158" s="328">
        <v>0.54888899571776606</v>
      </c>
      <c r="G158" s="131">
        <f t="shared" ref="G158:H158" si="50">+I74</f>
        <v>23371.15914</v>
      </c>
      <c r="H158" s="131">
        <f t="shared" si="50"/>
        <v>25476.168379999999</v>
      </c>
      <c r="I158" s="328">
        <v>0.13006712159236847</v>
      </c>
      <c r="J158" s="83">
        <v>0.13337352253002965</v>
      </c>
      <c r="K158" s="56"/>
      <c r="L158" s="57"/>
      <c r="M158" s="56"/>
      <c r="N158" s="57"/>
      <c r="O158" s="2"/>
      <c r="P158" s="3"/>
      <c r="Q158" s="2"/>
    </row>
    <row r="159" spans="1:17" ht="20.100000000000001" customHeight="1" x14ac:dyDescent="0.2">
      <c r="A159" s="128" t="s">
        <v>38</v>
      </c>
      <c r="B159" s="59" t="s">
        <v>133</v>
      </c>
      <c r="C159" s="131">
        <f t="shared" ref="C159:D159" si="51">+F75</f>
        <v>10424.355890000001</v>
      </c>
      <c r="D159" s="131">
        <f t="shared" si="51"/>
        <v>10102.15007</v>
      </c>
      <c r="E159" s="329">
        <v>0.21307513548360638</v>
      </c>
      <c r="F159" s="328">
        <v>0.21322907330082877</v>
      </c>
      <c r="G159" s="131">
        <f t="shared" ref="G159:H159" si="52">+I75</f>
        <v>11873.10843</v>
      </c>
      <c r="H159" s="131">
        <f t="shared" si="52"/>
        <v>11788.008620000001</v>
      </c>
      <c r="I159" s="328">
        <v>0.24268781822392277</v>
      </c>
      <c r="J159" s="83">
        <v>0.24881298898629226</v>
      </c>
      <c r="K159" s="56"/>
      <c r="L159" s="57"/>
      <c r="M159" s="56"/>
      <c r="N159" s="57"/>
      <c r="O159" s="2"/>
      <c r="P159" s="3"/>
      <c r="Q159" s="2"/>
    </row>
    <row r="160" spans="1:17" ht="20.100000000000001" customHeight="1" x14ac:dyDescent="0.2">
      <c r="A160" s="128" t="s">
        <v>39</v>
      </c>
      <c r="B160" s="59" t="s">
        <v>144</v>
      </c>
      <c r="C160" s="131">
        <f t="shared" ref="C160:D160" si="53">+F76</f>
        <v>102791.29274</v>
      </c>
      <c r="D160" s="131">
        <f t="shared" si="53"/>
        <v>117281.55323</v>
      </c>
      <c r="E160" s="329">
        <v>0.15417554442566128</v>
      </c>
      <c r="F160" s="328">
        <v>0.16794845063441777</v>
      </c>
      <c r="G160" s="131">
        <f t="shared" ref="G160:H160" si="54">+I76</f>
        <v>38971.93245</v>
      </c>
      <c r="H160" s="131">
        <f t="shared" si="54"/>
        <v>42224.99929</v>
      </c>
      <c r="I160" s="328">
        <v>5.845357853409603E-2</v>
      </c>
      <c r="J160" s="83">
        <v>6.0466654929846979E-2</v>
      </c>
      <c r="K160" s="56"/>
      <c r="L160" s="57"/>
      <c r="M160" s="56"/>
      <c r="N160" s="57"/>
      <c r="O160" s="2"/>
      <c r="P160" s="3"/>
      <c r="Q160" s="2"/>
    </row>
    <row r="161" spans="1:17" ht="20.100000000000001" customHeight="1" x14ac:dyDescent="0.2">
      <c r="A161" s="128" t="s">
        <v>40</v>
      </c>
      <c r="B161" s="59" t="s">
        <v>145</v>
      </c>
      <c r="C161" s="131">
        <f t="shared" ref="C161:D164" si="55">+F77</f>
        <v>95819.474350000004</v>
      </c>
      <c r="D161" s="131">
        <f t="shared" si="55"/>
        <v>64150.951580000001</v>
      </c>
      <c r="E161" s="329">
        <v>0.36830423322458117</v>
      </c>
      <c r="F161" s="328">
        <v>0.30940552892544027</v>
      </c>
      <c r="G161" s="61">
        <f t="shared" ref="G161:H164" si="56">+I77</f>
        <v>9519.7799300000006</v>
      </c>
      <c r="H161" s="61">
        <f t="shared" si="56"/>
        <v>12235.44929</v>
      </c>
      <c r="I161" s="328">
        <v>3.6591468189215826E-2</v>
      </c>
      <c r="J161" s="329">
        <v>5.9012618924161139E-2</v>
      </c>
      <c r="K161" s="56"/>
      <c r="L161" s="57"/>
      <c r="M161" s="56"/>
      <c r="N161" s="57"/>
      <c r="O161" s="2"/>
      <c r="P161" s="3"/>
      <c r="Q161" s="2"/>
    </row>
    <row r="162" spans="1:17" ht="20.100000000000001" customHeight="1" x14ac:dyDescent="0.2">
      <c r="A162" s="128" t="s">
        <v>202</v>
      </c>
      <c r="B162" s="59" t="s">
        <v>134</v>
      </c>
      <c r="C162" s="131">
        <f t="shared" si="55"/>
        <v>263874.53340999997</v>
      </c>
      <c r="D162" s="131">
        <f t="shared" si="55"/>
        <v>278113.80531000003</v>
      </c>
      <c r="E162" s="329">
        <v>0.23714130111769854</v>
      </c>
      <c r="F162" s="328">
        <v>0.24816274063922067</v>
      </c>
      <c r="G162" s="61">
        <f t="shared" si="56"/>
        <v>45388.060799999999</v>
      </c>
      <c r="H162" s="61">
        <f t="shared" si="56"/>
        <v>49422.482600000003</v>
      </c>
      <c r="I162" s="328">
        <v>4.0789778589953585E-2</v>
      </c>
      <c r="J162" s="329">
        <v>4.4099999701701961E-2</v>
      </c>
      <c r="K162" s="56"/>
      <c r="L162" s="57"/>
      <c r="M162" s="56"/>
      <c r="N162" s="57"/>
      <c r="O162" s="2"/>
      <c r="P162" s="3"/>
      <c r="Q162" s="2"/>
    </row>
    <row r="163" spans="1:17" ht="20.100000000000001" customHeight="1" x14ac:dyDescent="0.2">
      <c r="A163" s="128" t="s">
        <v>203</v>
      </c>
      <c r="B163" s="59" t="s">
        <v>135</v>
      </c>
      <c r="C163" s="131">
        <f t="shared" si="55"/>
        <v>894970.29750999995</v>
      </c>
      <c r="D163" s="131">
        <f t="shared" si="55"/>
        <v>1077440.06014</v>
      </c>
      <c r="E163" s="329">
        <v>0.2172622301816674</v>
      </c>
      <c r="F163" s="328">
        <v>0.21042010135922615</v>
      </c>
      <c r="G163" s="61">
        <f t="shared" si="56"/>
        <v>174464.21103000001</v>
      </c>
      <c r="H163" s="61">
        <f t="shared" si="56"/>
        <v>180470.33501000001</v>
      </c>
      <c r="I163" s="328">
        <v>4.2352783864136379E-2</v>
      </c>
      <c r="J163" s="329">
        <v>3.5245196080980479E-2</v>
      </c>
      <c r="K163" s="56"/>
      <c r="L163" s="57"/>
      <c r="M163" s="56"/>
      <c r="N163" s="57"/>
      <c r="O163" s="2"/>
      <c r="P163" s="3"/>
      <c r="Q163" s="2"/>
    </row>
    <row r="164" spans="1:17" ht="20.100000000000001" customHeight="1" thickBot="1" x14ac:dyDescent="0.25">
      <c r="A164" s="128" t="s">
        <v>205</v>
      </c>
      <c r="B164" s="59" t="s">
        <v>136</v>
      </c>
      <c r="C164" s="131">
        <f t="shared" si="55"/>
        <v>4380.8591500000002</v>
      </c>
      <c r="D164" s="131">
        <f t="shared" si="55"/>
        <v>5457.5546400000003</v>
      </c>
      <c r="E164" s="329">
        <v>0.14346812375320298</v>
      </c>
      <c r="F164" s="328">
        <v>0.10480197765587136</v>
      </c>
      <c r="G164" s="61">
        <f t="shared" si="56"/>
        <v>2804.8001899999999</v>
      </c>
      <c r="H164" s="61">
        <f t="shared" si="56"/>
        <v>3186.1236199999998</v>
      </c>
      <c r="I164" s="328">
        <v>9.1853996438558669E-2</v>
      </c>
      <c r="J164" s="329">
        <v>6.1183456411914902E-2</v>
      </c>
      <c r="K164" s="56"/>
      <c r="L164" s="57"/>
      <c r="M164" s="56"/>
      <c r="N164" s="57"/>
      <c r="O164" s="2"/>
      <c r="P164" s="3"/>
      <c r="Q164" s="2"/>
    </row>
    <row r="165" spans="1:17" ht="20.100000000000001" customHeight="1" thickBot="1" x14ac:dyDescent="0.25">
      <c r="A165" s="189"/>
      <c r="B165" s="62" t="s">
        <v>2</v>
      </c>
      <c r="C165" s="180">
        <f>SUM(C131:C164)</f>
        <v>7062843.8567599989</v>
      </c>
      <c r="D165" s="180">
        <f>SUM(D131:D164)</f>
        <v>7963383.6530600004</v>
      </c>
      <c r="E165" s="325">
        <v>0.22047649807615807</v>
      </c>
      <c r="F165" s="325">
        <v>0.21071247742469815</v>
      </c>
      <c r="G165" s="180">
        <f>SUM(G131:G164)</f>
        <v>1991239.2530600003</v>
      </c>
      <c r="H165" s="180">
        <f>SUM(H131:H164)</f>
        <v>2042387.6987399999</v>
      </c>
      <c r="I165" s="324">
        <v>6.2159303851274696E-2</v>
      </c>
      <c r="J165" s="325">
        <v>5.4041923711394359E-2</v>
      </c>
      <c r="K165" s="56"/>
      <c r="L165" s="57"/>
      <c r="M165" s="56"/>
      <c r="N165" s="57"/>
      <c r="O165" s="2"/>
      <c r="P165" s="3"/>
      <c r="Q165" s="2"/>
    </row>
    <row r="166" spans="1:17" ht="20.100000000000001" customHeight="1" x14ac:dyDescent="0.2">
      <c r="C166" s="57"/>
      <c r="D166" s="57"/>
      <c r="E166" s="57"/>
      <c r="F166" s="57"/>
      <c r="G166" s="57"/>
      <c r="H166" s="57"/>
      <c r="I166" s="191"/>
      <c r="J166" s="54"/>
    </row>
    <row r="167" spans="1:17" ht="20.100000000000001" customHeight="1" x14ac:dyDescent="0.2">
      <c r="C167" s="57"/>
      <c r="D167" s="57"/>
      <c r="E167" s="331"/>
      <c r="F167" s="331"/>
      <c r="G167" s="57"/>
      <c r="H167" s="57"/>
    </row>
    <row r="168" spans="1:17" ht="20.100000000000001" customHeight="1" x14ac:dyDescent="0.2"/>
    <row r="169" spans="1:17" ht="20.100000000000001" customHeight="1" x14ac:dyDescent="0.2"/>
    <row r="170" spans="1:17" ht="20.100000000000001" customHeight="1" x14ac:dyDescent="0.2"/>
    <row r="171" spans="1:17" ht="20.100000000000001" customHeight="1" x14ac:dyDescent="0.2">
      <c r="C171" s="192"/>
      <c r="D171" s="192"/>
      <c r="E171" s="192"/>
      <c r="F171" s="192"/>
      <c r="G171" s="74"/>
      <c r="H171" s="74"/>
    </row>
    <row r="172" spans="1:17" ht="20.100000000000001" customHeight="1" x14ac:dyDescent="0.2">
      <c r="C172" s="192"/>
      <c r="D172" s="192"/>
      <c r="E172" s="192"/>
      <c r="F172" s="192"/>
      <c r="G172" s="74"/>
      <c r="H172" s="74"/>
    </row>
    <row r="173" spans="1:17" ht="20.100000000000001" customHeight="1" x14ac:dyDescent="0.2"/>
    <row r="174" spans="1:17" ht="20.100000000000001" customHeight="1" x14ac:dyDescent="0.2"/>
    <row r="175" spans="1:17" ht="20.100000000000001" customHeight="1" x14ac:dyDescent="0.2"/>
    <row r="176" spans="1:17" ht="20.100000000000001" customHeight="1" x14ac:dyDescent="0.2"/>
    <row r="177" ht="20.100000000000001" customHeight="1" x14ac:dyDescent="0.2"/>
    <row r="178" ht="20.100000000000001" customHeight="1" x14ac:dyDescent="0.2"/>
    <row r="179" ht="20.100000000000001" customHeight="1" x14ac:dyDescent="0.2"/>
    <row r="180" ht="20.100000000000001" customHeight="1" x14ac:dyDescent="0.2"/>
    <row r="181" ht="20.100000000000001" customHeight="1" x14ac:dyDescent="0.2"/>
    <row r="182" ht="20.100000000000001" customHeight="1" x14ac:dyDescent="0.2"/>
    <row r="183" ht="20.100000000000001" customHeight="1" x14ac:dyDescent="0.2"/>
    <row r="184" ht="20.100000000000001" customHeight="1" x14ac:dyDescent="0.2"/>
    <row r="185" ht="20.100000000000001" customHeight="1" x14ac:dyDescent="0.2"/>
    <row r="186" ht="20.100000000000001" customHeight="1" x14ac:dyDescent="0.2"/>
    <row r="187" ht="20.100000000000001" customHeight="1" x14ac:dyDescent="0.2"/>
    <row r="188" ht="20.100000000000001" customHeight="1" x14ac:dyDescent="0.2"/>
    <row r="189" ht="20.100000000000001" customHeight="1" x14ac:dyDescent="0.2"/>
    <row r="190" ht="20.100000000000001" customHeight="1" x14ac:dyDescent="0.2"/>
    <row r="191" ht="20.100000000000001" customHeight="1" x14ac:dyDescent="0.2"/>
    <row r="192" ht="20.100000000000001" customHeight="1" x14ac:dyDescent="0.2"/>
    <row r="193" spans="1:1" ht="20.100000000000001" customHeight="1" x14ac:dyDescent="0.2"/>
    <row r="194" spans="1:1" ht="20.100000000000001" customHeight="1" x14ac:dyDescent="0.2"/>
    <row r="195" spans="1:1" ht="20.100000000000001" customHeight="1" x14ac:dyDescent="0.2"/>
    <row r="196" spans="1:1" ht="20.100000000000001" customHeight="1" x14ac:dyDescent="0.2"/>
    <row r="197" spans="1:1" ht="20.100000000000001" customHeight="1" x14ac:dyDescent="0.2"/>
    <row r="198" spans="1:1" ht="20.100000000000001" customHeight="1" x14ac:dyDescent="0.2"/>
    <row r="199" spans="1:1" ht="20.100000000000001" customHeight="1" x14ac:dyDescent="0.2"/>
    <row r="200" spans="1:1" ht="20.100000000000001" customHeight="1" x14ac:dyDescent="0.2"/>
    <row r="201" spans="1:1" ht="20.100000000000001" customHeight="1" x14ac:dyDescent="0.2"/>
    <row r="202" spans="1:1" ht="20.100000000000001" customHeight="1" x14ac:dyDescent="0.2"/>
    <row r="203" spans="1:1" ht="20.100000000000001" customHeight="1" x14ac:dyDescent="0.2"/>
    <row r="204" spans="1:1" ht="20.100000000000001" customHeight="1" x14ac:dyDescent="0.2">
      <c r="A204" s="59"/>
    </row>
    <row r="205" spans="1:1" ht="20.100000000000001" customHeight="1" x14ac:dyDescent="0.2">
      <c r="A205" s="59"/>
    </row>
    <row r="206" spans="1:1" ht="20.100000000000001" customHeight="1" x14ac:dyDescent="0.2">
      <c r="A206" s="59"/>
    </row>
    <row r="207" spans="1:1" ht="20.100000000000001" customHeight="1" x14ac:dyDescent="0.2">
      <c r="A207" s="59"/>
    </row>
    <row r="208" spans="1:1" ht="20.100000000000001" customHeight="1" x14ac:dyDescent="0.2">
      <c r="A208" s="59"/>
    </row>
    <row r="209" spans="1:1" ht="20.100000000000001" customHeight="1" x14ac:dyDescent="0.2">
      <c r="A209" s="59"/>
    </row>
    <row r="210" spans="1:1" ht="20.100000000000001" customHeight="1" x14ac:dyDescent="0.2">
      <c r="A210" s="59"/>
    </row>
    <row r="211" spans="1:1" ht="20.100000000000001" customHeight="1" x14ac:dyDescent="0.2">
      <c r="A211" s="59"/>
    </row>
    <row r="212" spans="1:1" ht="20.100000000000001" customHeight="1" x14ac:dyDescent="0.2">
      <c r="A212" s="59"/>
    </row>
    <row r="213" spans="1:1" ht="20.100000000000001" customHeight="1" x14ac:dyDescent="0.2">
      <c r="A213" s="59"/>
    </row>
    <row r="214" spans="1:1" ht="20.100000000000001" customHeight="1" x14ac:dyDescent="0.2">
      <c r="A214" s="59"/>
    </row>
    <row r="215" spans="1:1" ht="20.100000000000001" customHeight="1" x14ac:dyDescent="0.2">
      <c r="A215" s="59"/>
    </row>
    <row r="216" spans="1:1" ht="20.100000000000001" customHeight="1" x14ac:dyDescent="0.2">
      <c r="A216" s="59"/>
    </row>
    <row r="217" spans="1:1" ht="20.100000000000001" customHeight="1" x14ac:dyDescent="0.2">
      <c r="A217" s="59"/>
    </row>
    <row r="218" spans="1:1" ht="20.100000000000001" customHeight="1" x14ac:dyDescent="0.2">
      <c r="A218" s="59"/>
    </row>
    <row r="219" spans="1:1" ht="20.100000000000001" customHeight="1" x14ac:dyDescent="0.2">
      <c r="A219" s="59"/>
    </row>
    <row r="220" spans="1:1" ht="20.100000000000001" customHeight="1" x14ac:dyDescent="0.2">
      <c r="A220" s="59"/>
    </row>
    <row r="221" spans="1:1" ht="20.100000000000001" customHeight="1" x14ac:dyDescent="0.2">
      <c r="A221" s="59"/>
    </row>
    <row r="222" spans="1:1" ht="20.100000000000001" customHeight="1" x14ac:dyDescent="0.2">
      <c r="A222" s="59"/>
    </row>
    <row r="223" spans="1:1" ht="20.100000000000001" customHeight="1" x14ac:dyDescent="0.2">
      <c r="A223" s="59"/>
    </row>
    <row r="224" spans="1:1" ht="20.100000000000001" customHeight="1" x14ac:dyDescent="0.2">
      <c r="A224" s="59"/>
    </row>
    <row r="225" spans="1:1" ht="20.100000000000001" customHeight="1" x14ac:dyDescent="0.2">
      <c r="A225" s="59"/>
    </row>
    <row r="226" spans="1:1" ht="20.100000000000001" customHeight="1" x14ac:dyDescent="0.2">
      <c r="A226" s="59"/>
    </row>
    <row r="227" spans="1:1" ht="20.100000000000001" customHeight="1" x14ac:dyDescent="0.2">
      <c r="A227" s="59"/>
    </row>
    <row r="228" spans="1:1" ht="20.100000000000001" customHeight="1" x14ac:dyDescent="0.2"/>
    <row r="229" spans="1:1" ht="20.100000000000001" customHeight="1" x14ac:dyDescent="0.2"/>
    <row r="230" spans="1:1" ht="20.100000000000001" customHeight="1" x14ac:dyDescent="0.2"/>
    <row r="231" spans="1:1" ht="20.100000000000001" customHeight="1" x14ac:dyDescent="0.2"/>
    <row r="232" spans="1:1" ht="20.100000000000001" customHeight="1" x14ac:dyDescent="0.2"/>
    <row r="233" spans="1:1" ht="20.100000000000001" customHeight="1" x14ac:dyDescent="0.2"/>
    <row r="234" spans="1:1" ht="20.100000000000001" customHeight="1" x14ac:dyDescent="0.2"/>
    <row r="235" spans="1:1" ht="20.100000000000001" customHeight="1" x14ac:dyDescent="0.2"/>
    <row r="236" spans="1:1" ht="20.100000000000001" customHeight="1" x14ac:dyDescent="0.2"/>
    <row r="237" spans="1:1" ht="20.100000000000001" customHeight="1" x14ac:dyDescent="0.2"/>
    <row r="238" spans="1:1" ht="20.100000000000001" customHeight="1" x14ac:dyDescent="0.2"/>
    <row r="239" spans="1:1" ht="20.100000000000001" customHeight="1" x14ac:dyDescent="0.2"/>
    <row r="240" spans="1:1" ht="20.100000000000001" customHeight="1" x14ac:dyDescent="0.2"/>
    <row r="241" ht="20.100000000000001" customHeight="1" x14ac:dyDescent="0.2"/>
    <row r="242" ht="20.100000000000001" customHeight="1" x14ac:dyDescent="0.2"/>
    <row r="243" ht="20.100000000000001" customHeight="1" x14ac:dyDescent="0.2"/>
    <row r="244" ht="20.100000000000001" customHeight="1" x14ac:dyDescent="0.2"/>
    <row r="245" ht="20.100000000000001" customHeight="1" x14ac:dyDescent="0.2"/>
    <row r="246" ht="20.100000000000001" customHeight="1" x14ac:dyDescent="0.2"/>
    <row r="247" ht="20.100000000000001" customHeight="1" x14ac:dyDescent="0.2"/>
    <row r="248" ht="20.100000000000001" customHeight="1" x14ac:dyDescent="0.2"/>
    <row r="249" ht="20.100000000000001" customHeight="1" x14ac:dyDescent="0.2"/>
    <row r="250" ht="20.100000000000001" customHeight="1" x14ac:dyDescent="0.2"/>
    <row r="251" ht="20.100000000000001" customHeight="1" x14ac:dyDescent="0.2"/>
    <row r="252" ht="20.100000000000001" customHeight="1" x14ac:dyDescent="0.2"/>
    <row r="253" ht="20.100000000000001" customHeight="1" x14ac:dyDescent="0.2"/>
    <row r="254" ht="20.100000000000001" customHeight="1" x14ac:dyDescent="0.2"/>
    <row r="255" ht="20.100000000000001" customHeight="1" x14ac:dyDescent="0.2"/>
    <row r="256" ht="20.100000000000001" customHeight="1" x14ac:dyDescent="0.2"/>
    <row r="257" ht="20.100000000000001" customHeight="1" x14ac:dyDescent="0.2"/>
    <row r="258" ht="20.100000000000001" customHeight="1" x14ac:dyDescent="0.2"/>
    <row r="259" ht="20.100000000000001" customHeight="1" x14ac:dyDescent="0.2"/>
    <row r="260" ht="20.100000000000001" customHeight="1" x14ac:dyDescent="0.2"/>
    <row r="261" ht="20.100000000000001" customHeight="1" x14ac:dyDescent="0.2"/>
    <row r="262" ht="20.100000000000001" customHeight="1" x14ac:dyDescent="0.2"/>
    <row r="263" ht="20.100000000000001" customHeight="1" x14ac:dyDescent="0.2"/>
    <row r="264" ht="20.100000000000001" customHeight="1" x14ac:dyDescent="0.2"/>
    <row r="265" ht="20.100000000000001" customHeight="1" x14ac:dyDescent="0.2"/>
    <row r="266" ht="20.100000000000001" customHeight="1" x14ac:dyDescent="0.2"/>
    <row r="267" ht="20.100000000000001" customHeight="1" x14ac:dyDescent="0.2"/>
    <row r="268" ht="20.100000000000001" customHeight="1" x14ac:dyDescent="0.2"/>
    <row r="269" ht="20.100000000000001" customHeight="1" x14ac:dyDescent="0.2"/>
    <row r="270" ht="20.100000000000001" customHeight="1" x14ac:dyDescent="0.2"/>
    <row r="271" ht="20.100000000000001" customHeight="1" x14ac:dyDescent="0.2"/>
    <row r="272" ht="20.100000000000001" customHeight="1" x14ac:dyDescent="0.2"/>
    <row r="273" ht="20.100000000000001" customHeight="1" x14ac:dyDescent="0.2"/>
    <row r="274" ht="20.100000000000001" customHeight="1" x14ac:dyDescent="0.2"/>
    <row r="275" ht="20.100000000000001" customHeight="1" x14ac:dyDescent="0.2"/>
    <row r="276" ht="20.100000000000001" customHeight="1" x14ac:dyDescent="0.2"/>
    <row r="277" ht="20.100000000000001" customHeight="1" x14ac:dyDescent="0.2"/>
    <row r="278" ht="20.100000000000001" customHeight="1" x14ac:dyDescent="0.2"/>
    <row r="279" ht="20.100000000000001" customHeight="1" x14ac:dyDescent="0.2"/>
    <row r="280" ht="20.100000000000001" customHeight="1" x14ac:dyDescent="0.2"/>
    <row r="281" ht="20.100000000000001" customHeight="1" x14ac:dyDescent="0.2"/>
    <row r="282" ht="20.100000000000001" customHeight="1" x14ac:dyDescent="0.2"/>
    <row r="283" ht="20.100000000000001" customHeight="1" x14ac:dyDescent="0.2"/>
    <row r="284" ht="20.100000000000001" customHeight="1" x14ac:dyDescent="0.2"/>
    <row r="285" ht="20.100000000000001" customHeight="1" x14ac:dyDescent="0.2"/>
    <row r="286" ht="20.100000000000001" customHeight="1" x14ac:dyDescent="0.2"/>
    <row r="287" ht="20.100000000000001" customHeight="1" x14ac:dyDescent="0.2"/>
    <row r="288" ht="20.100000000000001" customHeight="1" x14ac:dyDescent="0.2"/>
    <row r="289" ht="20.100000000000001" customHeight="1" x14ac:dyDescent="0.2"/>
    <row r="290" ht="20.100000000000001" customHeight="1" x14ac:dyDescent="0.2"/>
    <row r="291" ht="20.100000000000001" customHeight="1" x14ac:dyDescent="0.2"/>
    <row r="292" ht="20.100000000000001" customHeight="1" x14ac:dyDescent="0.2"/>
    <row r="293" ht="20.100000000000001" customHeight="1" x14ac:dyDescent="0.2"/>
    <row r="294" ht="20.100000000000001" customHeight="1" x14ac:dyDescent="0.2"/>
    <row r="295" ht="20.100000000000001" customHeight="1" x14ac:dyDescent="0.2"/>
    <row r="296" ht="20.100000000000001" customHeight="1" x14ac:dyDescent="0.2"/>
    <row r="297" ht="20.100000000000001" customHeight="1" x14ac:dyDescent="0.2"/>
    <row r="298" ht="20.100000000000001" customHeight="1" x14ac:dyDescent="0.2"/>
    <row r="299" ht="20.100000000000001" customHeight="1" x14ac:dyDescent="0.2"/>
    <row r="300" ht="20.100000000000001" customHeight="1" x14ac:dyDescent="0.2"/>
    <row r="301" ht="20.100000000000001" customHeight="1" x14ac:dyDescent="0.2"/>
    <row r="302" ht="20.100000000000001" customHeight="1" x14ac:dyDescent="0.2"/>
    <row r="303" ht="20.100000000000001" customHeight="1" x14ac:dyDescent="0.2"/>
    <row r="304" ht="20.100000000000001" customHeight="1" x14ac:dyDescent="0.2"/>
    <row r="305" ht="20.100000000000001" customHeight="1" x14ac:dyDescent="0.2"/>
    <row r="306" ht="20.100000000000001" customHeight="1" x14ac:dyDescent="0.2"/>
    <row r="307" ht="20.100000000000001" customHeight="1" x14ac:dyDescent="0.2"/>
    <row r="308" ht="20.100000000000001" customHeight="1" x14ac:dyDescent="0.2"/>
    <row r="309" ht="20.100000000000001" customHeight="1" x14ac:dyDescent="0.2"/>
    <row r="310" ht="20.100000000000001" customHeight="1" x14ac:dyDescent="0.2"/>
    <row r="311" ht="20.100000000000001" customHeight="1" x14ac:dyDescent="0.2"/>
    <row r="312" ht="20.100000000000001" customHeight="1" x14ac:dyDescent="0.2"/>
    <row r="313" ht="20.100000000000001" customHeight="1" x14ac:dyDescent="0.2"/>
    <row r="314" ht="20.100000000000001" customHeight="1" x14ac:dyDescent="0.2"/>
    <row r="315" ht="20.100000000000001" customHeight="1" x14ac:dyDescent="0.2"/>
    <row r="316" ht="20.100000000000001" customHeight="1" x14ac:dyDescent="0.2"/>
    <row r="317" ht="20.100000000000001" customHeight="1" x14ac:dyDescent="0.2"/>
    <row r="318" ht="20.100000000000001" customHeight="1" x14ac:dyDescent="0.2"/>
    <row r="319" ht="20.100000000000001" customHeight="1" x14ac:dyDescent="0.2"/>
    <row r="320" ht="20.100000000000001" customHeight="1" x14ac:dyDescent="0.2"/>
    <row r="321" ht="20.100000000000001" customHeight="1" x14ac:dyDescent="0.2"/>
    <row r="322" ht="20.100000000000001" customHeight="1" x14ac:dyDescent="0.2"/>
    <row r="323" ht="20.100000000000001" customHeight="1" x14ac:dyDescent="0.2"/>
    <row r="324" ht="20.100000000000001" customHeight="1" x14ac:dyDescent="0.2"/>
    <row r="325" ht="20.100000000000001" customHeight="1" x14ac:dyDescent="0.2"/>
    <row r="326" ht="20.100000000000001" customHeight="1" x14ac:dyDescent="0.2"/>
    <row r="327" ht="20.100000000000001" customHeight="1" x14ac:dyDescent="0.2"/>
    <row r="328" ht="20.100000000000001" customHeight="1" x14ac:dyDescent="0.2"/>
    <row r="329" ht="20.100000000000001" customHeight="1" x14ac:dyDescent="0.2"/>
    <row r="330" ht="20.100000000000001" customHeight="1" x14ac:dyDescent="0.2"/>
    <row r="331" ht="20.100000000000001" customHeight="1" x14ac:dyDescent="0.2"/>
    <row r="332" ht="20.100000000000001" customHeight="1" x14ac:dyDescent="0.2"/>
    <row r="333" ht="20.100000000000001" customHeight="1" x14ac:dyDescent="0.2"/>
    <row r="334" ht="20.100000000000001" customHeight="1" x14ac:dyDescent="0.2"/>
    <row r="335" ht="20.100000000000001" customHeight="1" x14ac:dyDescent="0.2"/>
    <row r="336" ht="20.100000000000001" customHeight="1" x14ac:dyDescent="0.2"/>
    <row r="337" ht="20.100000000000001" customHeight="1" x14ac:dyDescent="0.2"/>
    <row r="338" ht="20.100000000000001" customHeight="1" x14ac:dyDescent="0.2"/>
    <row r="339" ht="20.100000000000001" customHeight="1" x14ac:dyDescent="0.2"/>
    <row r="340" ht="20.100000000000001" customHeight="1" x14ac:dyDescent="0.2"/>
    <row r="341" ht="20.100000000000001" customHeight="1" x14ac:dyDescent="0.2"/>
    <row r="342" ht="20.100000000000001" customHeight="1" x14ac:dyDescent="0.2"/>
    <row r="343" ht="20.100000000000001" customHeight="1" x14ac:dyDescent="0.2"/>
    <row r="344" ht="20.100000000000001" customHeight="1" x14ac:dyDescent="0.2"/>
    <row r="345" ht="20.100000000000001" customHeight="1" x14ac:dyDescent="0.2"/>
    <row r="346" ht="20.100000000000001" customHeight="1" x14ac:dyDescent="0.2"/>
    <row r="347" ht="20.100000000000001" customHeight="1" x14ac:dyDescent="0.2"/>
    <row r="348" ht="20.100000000000001" customHeight="1" x14ac:dyDescent="0.2"/>
    <row r="349" ht="20.100000000000001" customHeight="1" x14ac:dyDescent="0.2"/>
    <row r="350" ht="20.100000000000001" customHeight="1" x14ac:dyDescent="0.2"/>
    <row r="351" ht="20.100000000000001" customHeight="1" x14ac:dyDescent="0.2"/>
    <row r="352" ht="20.100000000000001" customHeight="1" x14ac:dyDescent="0.2"/>
    <row r="353" ht="20.100000000000001" customHeight="1" x14ac:dyDescent="0.2"/>
    <row r="354" ht="20.100000000000001" customHeight="1" x14ac:dyDescent="0.2"/>
    <row r="355" ht="20.100000000000001" customHeight="1" x14ac:dyDescent="0.2"/>
    <row r="356" ht="20.100000000000001" customHeight="1" x14ac:dyDescent="0.2"/>
    <row r="357" ht="20.100000000000001" customHeight="1" x14ac:dyDescent="0.2"/>
    <row r="358" ht="20.100000000000001" customHeight="1" x14ac:dyDescent="0.2"/>
    <row r="359" ht="20.100000000000001" customHeight="1" x14ac:dyDescent="0.2"/>
    <row r="360" ht="20.100000000000001" customHeight="1" x14ac:dyDescent="0.2"/>
    <row r="361" ht="20.100000000000001" customHeight="1" x14ac:dyDescent="0.2"/>
    <row r="362" ht="20.100000000000001" customHeight="1" x14ac:dyDescent="0.2"/>
    <row r="363" ht="20.100000000000001" customHeight="1" x14ac:dyDescent="0.2"/>
    <row r="364" ht="20.100000000000001" customHeight="1" x14ac:dyDescent="0.2"/>
    <row r="365" ht="20.100000000000001" customHeight="1" x14ac:dyDescent="0.2"/>
    <row r="366" ht="20.100000000000001" customHeight="1" x14ac:dyDescent="0.2"/>
    <row r="367" ht="20.100000000000001" customHeight="1" x14ac:dyDescent="0.2"/>
    <row r="368" ht="20.100000000000001" customHeight="1" x14ac:dyDescent="0.2"/>
    <row r="369" ht="20.100000000000001" customHeight="1" x14ac:dyDescent="0.2"/>
    <row r="370" ht="20.100000000000001" customHeight="1" x14ac:dyDescent="0.2"/>
    <row r="371" ht="20.100000000000001" customHeight="1" x14ac:dyDescent="0.2"/>
    <row r="372" ht="20.100000000000001" customHeight="1" x14ac:dyDescent="0.2"/>
    <row r="373" ht="20.100000000000001" customHeight="1" x14ac:dyDescent="0.2"/>
    <row r="374" ht="20.100000000000001" customHeight="1" x14ac:dyDescent="0.2"/>
    <row r="375" ht="20.100000000000001" customHeight="1" x14ac:dyDescent="0.2"/>
    <row r="376" ht="20.100000000000001" customHeight="1" x14ac:dyDescent="0.2"/>
    <row r="377" ht="20.100000000000001" customHeight="1" x14ac:dyDescent="0.2"/>
    <row r="378" ht="20.100000000000001" customHeight="1" x14ac:dyDescent="0.2"/>
    <row r="379" ht="20.100000000000001" customHeight="1" x14ac:dyDescent="0.2"/>
    <row r="380" ht="20.100000000000001" customHeight="1" x14ac:dyDescent="0.2"/>
    <row r="381" ht="20.100000000000001" customHeight="1" x14ac:dyDescent="0.2"/>
    <row r="382" ht="20.100000000000001" customHeight="1" x14ac:dyDescent="0.2"/>
    <row r="383" ht="20.100000000000001" customHeight="1" x14ac:dyDescent="0.2"/>
  </sheetData>
  <sortState ref="B126:J154">
    <sortCondition ref="B126"/>
  </sortState>
  <mergeCells count="14">
    <mergeCell ref="A1:N1"/>
    <mergeCell ref="A10:N10"/>
    <mergeCell ref="I45:J45"/>
    <mergeCell ref="A126:J126"/>
    <mergeCell ref="L45:M45"/>
    <mergeCell ref="I4:J4"/>
    <mergeCell ref="L4:M4"/>
    <mergeCell ref="I12:J12"/>
    <mergeCell ref="L12:M12"/>
    <mergeCell ref="C4:D4"/>
    <mergeCell ref="B45:B46"/>
    <mergeCell ref="C12:D12"/>
    <mergeCell ref="C45:D45"/>
    <mergeCell ref="A45:A46"/>
  </mergeCells>
  <phoneticPr fontId="0" type="noConversion"/>
  <conditionalFormatting sqref="F9:M9 G167:H167 T6:T81 R6:R81 L88:L165 N88:N165 P6:P165">
    <cfRule type="cellIs" dxfId="11" priority="14" operator="notEqual">
      <formula>0</formula>
    </cfRule>
  </conditionalFormatting>
  <conditionalFormatting sqref="XFB125:XFD125">
    <cfRule type="cellIs" dxfId="10" priority="2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39" fitToHeight="9" orientation="portrait" horizontalDpi="300" verticalDpi="300" r:id="rId1"/>
  <headerFooter alignWithMargins="0">
    <oddHeader>&amp;A</oddHeader>
  </headerFooter>
  <rowBreaks count="1" manualBreakCount="1">
    <brk id="91" max="1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2:P272"/>
  <sheetViews>
    <sheetView view="pageBreakPreview" zoomScale="80" zoomScaleNormal="80" zoomScaleSheetLayoutView="80" workbookViewId="0">
      <selection activeCell="A2" sqref="A2:E2"/>
    </sheetView>
  </sheetViews>
  <sheetFormatPr defaultRowHeight="14.25" x14ac:dyDescent="0.2"/>
  <cols>
    <col min="1" max="1" width="3.85546875" style="359" customWidth="1"/>
    <col min="2" max="2" width="35.7109375" style="365" bestFit="1" customWidth="1"/>
    <col min="3" max="3" width="22.5703125" style="366" customWidth="1"/>
    <col min="4" max="4" width="21.5703125" style="366" customWidth="1"/>
    <col min="5" max="5" width="12.85546875" style="366" customWidth="1"/>
    <col min="6" max="6" width="8.7109375" style="34" customWidth="1"/>
    <col min="7" max="7" width="15.140625" style="34" customWidth="1"/>
    <col min="8" max="8" width="14.85546875" style="34" customWidth="1"/>
    <col min="9" max="9" width="11.5703125" style="34" bestFit="1" customWidth="1"/>
    <col min="10" max="10" width="9.140625" style="34"/>
    <col min="11" max="11" width="16.42578125" style="34" customWidth="1"/>
    <col min="12" max="12" width="10.42578125" style="34" bestFit="1" customWidth="1"/>
    <col min="13" max="13" width="13.7109375" style="34" customWidth="1"/>
    <col min="14" max="14" width="16" style="34" customWidth="1"/>
    <col min="15" max="15" width="11.85546875" style="34" customWidth="1"/>
    <col min="16" max="16" width="12.5703125" style="34" customWidth="1"/>
    <col min="17" max="18" width="13.5703125" style="34" customWidth="1"/>
    <col min="19" max="16384" width="9.140625" style="34"/>
  </cols>
  <sheetData>
    <row r="2" spans="1:16" ht="20.100000000000001" customHeight="1" x14ac:dyDescent="0.2">
      <c r="A2" s="615" t="s">
        <v>86</v>
      </c>
      <c r="B2" s="615"/>
      <c r="C2" s="615"/>
      <c r="D2" s="615"/>
      <c r="E2" s="615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20.100000000000001" customHeight="1" thickBot="1" x14ac:dyDescent="0.25">
      <c r="A3" s="165"/>
      <c r="B3" s="165"/>
      <c r="C3" s="165"/>
      <c r="D3" s="165"/>
      <c r="E3" s="165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ht="20.100000000000001" customHeight="1" thickBot="1" x14ac:dyDescent="0.25">
      <c r="A4" s="343" t="s">
        <v>3</v>
      </c>
      <c r="B4" s="343" t="s">
        <v>4</v>
      </c>
      <c r="C4" s="344" t="s">
        <v>69</v>
      </c>
      <c r="D4" s="345"/>
      <c r="E4" s="346" t="s">
        <v>6</v>
      </c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6" ht="20.100000000000001" customHeight="1" thickBot="1" x14ac:dyDescent="0.25">
      <c r="A5" s="347"/>
      <c r="B5" s="292"/>
      <c r="C5" s="125" t="str">
        <f>+'Wynik techniczny'!C5</f>
        <v>2016</v>
      </c>
      <c r="D5" s="125" t="str">
        <f>+'Wynik techniczny'!D5</f>
        <v>2017</v>
      </c>
      <c r="E5" s="125" t="str">
        <f>+'Wynik techniczny'!E5</f>
        <v>17/16</v>
      </c>
      <c r="F5" s="35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1:16" ht="20.100000000000001" customHeight="1" x14ac:dyDescent="0.2">
      <c r="A6" s="348" t="s">
        <v>7</v>
      </c>
      <c r="B6" s="349" t="s">
        <v>0</v>
      </c>
      <c r="C6" s="286">
        <f>+C41</f>
        <v>87365294.949890003</v>
      </c>
      <c r="D6" s="286">
        <f t="shared" ref="D6" si="0">+D41</f>
        <v>88828235.578729987</v>
      </c>
      <c r="E6" s="350">
        <f>+D6/C6</f>
        <v>1.0167451003247809</v>
      </c>
      <c r="F6" s="2"/>
      <c r="G6" s="3"/>
    </row>
    <row r="7" spans="1:16" ht="20.100000000000001" customHeight="1" thickBot="1" x14ac:dyDescent="0.25">
      <c r="A7" s="351" t="s">
        <v>8</v>
      </c>
      <c r="B7" s="352" t="s">
        <v>1</v>
      </c>
      <c r="C7" s="205">
        <f>+C81</f>
        <v>55251220.870520011</v>
      </c>
      <c r="D7" s="205">
        <f t="shared" ref="D7" si="1">+D81</f>
        <v>60874981.133170001</v>
      </c>
      <c r="E7" s="350">
        <f>+D7/C7</f>
        <v>1.1017852668962582</v>
      </c>
      <c r="F7" s="2"/>
      <c r="G7" s="3"/>
    </row>
    <row r="8" spans="1:16" s="36" customFormat="1" ht="20.100000000000001" customHeight="1" thickBot="1" x14ac:dyDescent="0.25">
      <c r="A8" s="353"/>
      <c r="B8" s="354" t="s">
        <v>2</v>
      </c>
      <c r="C8" s="58">
        <f>SUM(C6:C7)</f>
        <v>142616515.82041001</v>
      </c>
      <c r="D8" s="58">
        <f>SUM(D6:D7)</f>
        <v>149703216.7119</v>
      </c>
      <c r="E8" s="355">
        <f>+D8/C8</f>
        <v>1.0496906045609327</v>
      </c>
      <c r="F8" s="2"/>
      <c r="G8" s="3"/>
    </row>
    <row r="9" spans="1:16" ht="20.100000000000001" customHeight="1" x14ac:dyDescent="0.2">
      <c r="A9" s="356"/>
      <c r="B9" s="357"/>
      <c r="C9" s="60"/>
      <c r="D9" s="60"/>
      <c r="E9" s="60"/>
      <c r="F9" s="6"/>
      <c r="G9" s="3"/>
      <c r="H9" s="6"/>
      <c r="I9" s="6"/>
      <c r="J9" s="6"/>
      <c r="K9" s="6"/>
      <c r="L9" s="6"/>
      <c r="M9" s="6"/>
      <c r="N9" s="6"/>
      <c r="O9" s="6"/>
      <c r="P9" s="6"/>
    </row>
    <row r="10" spans="1:16" s="39" customFormat="1" ht="20.100000000000001" customHeight="1" x14ac:dyDescent="0.2">
      <c r="A10" s="616" t="s">
        <v>85</v>
      </c>
      <c r="B10" s="616"/>
      <c r="C10" s="616"/>
      <c r="D10" s="616"/>
      <c r="E10" s="616"/>
      <c r="F10" s="38"/>
      <c r="G10" s="3"/>
      <c r="H10" s="38"/>
      <c r="I10" s="38"/>
      <c r="J10" s="38"/>
      <c r="K10" s="38"/>
      <c r="L10" s="38"/>
      <c r="M10" s="38"/>
      <c r="N10" s="38"/>
      <c r="O10" s="38"/>
      <c r="P10" s="38"/>
    </row>
    <row r="11" spans="1:16" ht="20.100000000000001" customHeight="1" thickBot="1" x14ac:dyDescent="0.25">
      <c r="A11" s="165"/>
      <c r="B11" s="165"/>
      <c r="C11" s="165"/>
      <c r="D11" s="165"/>
      <c r="E11" s="165"/>
      <c r="F11" s="33"/>
      <c r="G11" s="3"/>
      <c r="H11" s="33"/>
      <c r="I11" s="33"/>
      <c r="J11" s="33"/>
      <c r="K11" s="33"/>
      <c r="L11" s="33"/>
      <c r="M11" s="33"/>
      <c r="N11" s="33"/>
      <c r="O11" s="33"/>
      <c r="P11" s="33"/>
    </row>
    <row r="12" spans="1:16" ht="20.100000000000001" customHeight="1" thickBot="1" x14ac:dyDescent="0.25">
      <c r="A12" s="343" t="s">
        <v>3</v>
      </c>
      <c r="B12" s="343" t="s">
        <v>10</v>
      </c>
      <c r="C12" s="345" t="s">
        <v>69</v>
      </c>
      <c r="D12" s="345"/>
      <c r="E12" s="346" t="s">
        <v>6</v>
      </c>
      <c r="F12" s="33"/>
      <c r="G12" s="3"/>
      <c r="H12" s="33"/>
      <c r="I12" s="33"/>
      <c r="J12" s="33"/>
      <c r="K12" s="33"/>
      <c r="L12" s="33"/>
      <c r="M12" s="33"/>
      <c r="N12" s="33"/>
      <c r="O12" s="33"/>
      <c r="P12" s="33"/>
    </row>
    <row r="13" spans="1:16" ht="20.100000000000001" customHeight="1" thickBot="1" x14ac:dyDescent="0.25">
      <c r="A13" s="347"/>
      <c r="B13" s="358"/>
      <c r="C13" s="125" t="str">
        <f>+C5</f>
        <v>2016</v>
      </c>
      <c r="D13" s="125" t="str">
        <f t="shared" ref="D13:E13" si="2">+D5</f>
        <v>2017</v>
      </c>
      <c r="E13" s="125" t="str">
        <f t="shared" si="2"/>
        <v>17/16</v>
      </c>
      <c r="F13" s="33"/>
      <c r="G13" s="3"/>
      <c r="H13" s="33"/>
      <c r="I13" s="33"/>
      <c r="J13" s="33"/>
      <c r="K13" s="33"/>
      <c r="L13" s="33"/>
      <c r="M13" s="33"/>
      <c r="N13" s="33"/>
      <c r="O13" s="33"/>
      <c r="P13" s="33"/>
    </row>
    <row r="14" spans="1:16" ht="20.100000000000001" customHeight="1" x14ac:dyDescent="0.2">
      <c r="A14" s="11" t="s">
        <v>7</v>
      </c>
      <c r="B14" s="59" t="s">
        <v>107</v>
      </c>
      <c r="C14" s="61">
        <v>3596009.0893399999</v>
      </c>
      <c r="D14" s="61">
        <v>3278489.2582100001</v>
      </c>
      <c r="E14" s="126">
        <f>+IF(C14=0,"X",D14/C14)</f>
        <v>0.91170216113433789</v>
      </c>
      <c r="F14" s="2"/>
      <c r="G14" s="3"/>
    </row>
    <row r="15" spans="1:16" ht="20.100000000000001" customHeight="1" x14ac:dyDescent="0.2">
      <c r="A15" s="128" t="s">
        <v>8</v>
      </c>
      <c r="B15" s="59" t="s">
        <v>157</v>
      </c>
      <c r="C15" s="61">
        <v>2446899.1577099999</v>
      </c>
      <c r="D15" s="61">
        <v>2419014.2293199999</v>
      </c>
      <c r="E15" s="126">
        <f t="shared" ref="E15:E41" si="3">+IF(C15=0,"X",D15/C15)</f>
        <v>0.98860397319516147</v>
      </c>
      <c r="F15" s="2"/>
      <c r="G15" s="3"/>
    </row>
    <row r="16" spans="1:16" ht="20.100000000000001" customHeight="1" x14ac:dyDescent="0.2">
      <c r="A16" s="128" t="s">
        <v>9</v>
      </c>
      <c r="B16" s="59" t="s">
        <v>193</v>
      </c>
      <c r="C16" s="61">
        <v>13186549.43603</v>
      </c>
      <c r="D16" s="61">
        <v>13916571.9855</v>
      </c>
      <c r="E16" s="126">
        <f t="shared" si="3"/>
        <v>1.0553611506187766</v>
      </c>
      <c r="F16" s="2"/>
      <c r="G16" s="3"/>
    </row>
    <row r="17" spans="1:7" ht="20.100000000000001" customHeight="1" x14ac:dyDescent="0.2">
      <c r="A17" s="128" t="s">
        <v>11</v>
      </c>
      <c r="B17" s="59" t="s">
        <v>108</v>
      </c>
      <c r="C17" s="61">
        <v>4054936.0483900001</v>
      </c>
      <c r="D17" s="61">
        <v>4183079.5708099999</v>
      </c>
      <c r="E17" s="126">
        <f t="shared" si="3"/>
        <v>1.0316018602736974</v>
      </c>
      <c r="F17" s="2"/>
      <c r="G17" s="3"/>
    </row>
    <row r="18" spans="1:7" ht="20.100000000000001" customHeight="1" x14ac:dyDescent="0.2">
      <c r="A18" s="128" t="s">
        <v>12</v>
      </c>
      <c r="B18" s="59" t="s">
        <v>302</v>
      </c>
      <c r="C18" s="61">
        <v>851317.92145999998</v>
      </c>
      <c r="D18" s="61">
        <v>727811.3959</v>
      </c>
      <c r="E18" s="126">
        <f t="shared" si="3"/>
        <v>0.85492314628101829</v>
      </c>
      <c r="F18" s="2"/>
      <c r="G18" s="3"/>
    </row>
    <row r="19" spans="1:7" ht="20.100000000000001" customHeight="1" x14ac:dyDescent="0.2">
      <c r="A19" s="128" t="s">
        <v>13</v>
      </c>
      <c r="B19" s="59" t="s">
        <v>109</v>
      </c>
      <c r="C19" s="61">
        <v>163084.93776</v>
      </c>
      <c r="D19" s="61">
        <v>210421.30192999999</v>
      </c>
      <c r="E19" s="126">
        <f t="shared" si="3"/>
        <v>1.2902558925439294</v>
      </c>
      <c r="F19" s="2"/>
      <c r="G19" s="3"/>
    </row>
    <row r="20" spans="1:7" ht="20.100000000000001" customHeight="1" x14ac:dyDescent="0.2">
      <c r="A20" s="128" t="s">
        <v>14</v>
      </c>
      <c r="B20" s="59" t="s">
        <v>110</v>
      </c>
      <c r="C20" s="61">
        <v>1433236.82883</v>
      </c>
      <c r="D20" s="61">
        <v>1644432.2337799999</v>
      </c>
      <c r="E20" s="126">
        <f t="shared" si="3"/>
        <v>1.1473555526216876</v>
      </c>
      <c r="F20" s="2"/>
      <c r="G20" s="3"/>
    </row>
    <row r="21" spans="1:7" ht="20.100000000000001" customHeight="1" x14ac:dyDescent="0.2">
      <c r="A21" s="128" t="s">
        <v>15</v>
      </c>
      <c r="B21" s="59" t="s">
        <v>158</v>
      </c>
      <c r="C21" s="61">
        <v>51088.354489999998</v>
      </c>
      <c r="D21" s="61">
        <v>57604.605259999997</v>
      </c>
      <c r="E21" s="126">
        <f t="shared" si="3"/>
        <v>1.127548652428715</v>
      </c>
      <c r="F21" s="2"/>
      <c r="G21" s="3"/>
    </row>
    <row r="22" spans="1:7" ht="20.100000000000001" customHeight="1" x14ac:dyDescent="0.2">
      <c r="A22" s="128" t="s">
        <v>16</v>
      </c>
      <c r="B22" s="59" t="s">
        <v>139</v>
      </c>
      <c r="C22" s="61">
        <v>2794064.61204</v>
      </c>
      <c r="D22" s="61">
        <v>2413449.3985299999</v>
      </c>
      <c r="E22" s="126">
        <f t="shared" si="3"/>
        <v>0.86377723268464224</v>
      </c>
      <c r="F22" s="2"/>
      <c r="G22" s="3"/>
    </row>
    <row r="23" spans="1:7" ht="20.100000000000001" customHeight="1" x14ac:dyDescent="0.2">
      <c r="A23" s="128" t="s">
        <v>17</v>
      </c>
      <c r="B23" s="59" t="s">
        <v>111</v>
      </c>
      <c r="C23" s="61">
        <v>2545226.6055999999</v>
      </c>
      <c r="D23" s="61">
        <v>2644490.3416300002</v>
      </c>
      <c r="E23" s="126">
        <f t="shared" si="3"/>
        <v>1.0389999600866975</v>
      </c>
      <c r="F23" s="2"/>
      <c r="G23" s="3"/>
    </row>
    <row r="24" spans="1:7" ht="20.100000000000001" customHeight="1" x14ac:dyDescent="0.2">
      <c r="A24" s="128" t="s">
        <v>18</v>
      </c>
      <c r="B24" s="59" t="s">
        <v>112</v>
      </c>
      <c r="C24" s="61">
        <v>3854376.2795199999</v>
      </c>
      <c r="D24" s="61">
        <v>4126468.60415</v>
      </c>
      <c r="E24" s="126">
        <f t="shared" si="3"/>
        <v>1.0705930881932173</v>
      </c>
      <c r="F24" s="2"/>
      <c r="G24" s="3"/>
    </row>
    <row r="25" spans="1:7" ht="20.100000000000001" customHeight="1" x14ac:dyDescent="0.2">
      <c r="A25" s="128" t="s">
        <v>19</v>
      </c>
      <c r="B25" s="59" t="s">
        <v>113</v>
      </c>
      <c r="C25" s="61">
        <v>14050.64696</v>
      </c>
      <c r="D25" s="61">
        <v>13757.572319999999</v>
      </c>
      <c r="E25" s="126">
        <f t="shared" si="3"/>
        <v>0.97914155548606852</v>
      </c>
      <c r="F25" s="2"/>
      <c r="G25" s="3"/>
    </row>
    <row r="26" spans="1:7" ht="20.100000000000001" customHeight="1" x14ac:dyDescent="0.2">
      <c r="A26" s="128" t="s">
        <v>20</v>
      </c>
      <c r="B26" s="59" t="s">
        <v>64</v>
      </c>
      <c r="C26" s="61">
        <v>15732.89587</v>
      </c>
      <c r="D26" s="61">
        <v>16348.96297</v>
      </c>
      <c r="E26" s="126">
        <f t="shared" si="3"/>
        <v>1.03915789598371</v>
      </c>
      <c r="F26" s="2"/>
      <c r="G26" s="3"/>
    </row>
    <row r="27" spans="1:7" ht="20.100000000000001" customHeight="1" x14ac:dyDescent="0.2">
      <c r="A27" s="128" t="s">
        <v>21</v>
      </c>
      <c r="B27" s="59" t="s">
        <v>114</v>
      </c>
      <c r="C27" s="61">
        <v>6758418.7928400002</v>
      </c>
      <c r="D27" s="61">
        <v>6008593.1765000001</v>
      </c>
      <c r="E27" s="126">
        <f t="shared" si="3"/>
        <v>0.88905309964893264</v>
      </c>
      <c r="F27" s="2"/>
      <c r="G27" s="3"/>
    </row>
    <row r="28" spans="1:7" ht="20.100000000000001" customHeight="1" x14ac:dyDescent="0.2">
      <c r="A28" s="128" t="s">
        <v>22</v>
      </c>
      <c r="B28" s="59" t="s">
        <v>115</v>
      </c>
      <c r="C28" s="61">
        <v>6977657.6906500002</v>
      </c>
      <c r="D28" s="61">
        <v>7685428.7396400003</v>
      </c>
      <c r="E28" s="126">
        <f>+IF(C28=0,"X",D28/C28)</f>
        <v>1.1014339023736299</v>
      </c>
      <c r="F28" s="2"/>
      <c r="G28" s="3"/>
    </row>
    <row r="29" spans="1:7" ht="20.100000000000001" customHeight="1" x14ac:dyDescent="0.2">
      <c r="A29" s="128" t="s">
        <v>23</v>
      </c>
      <c r="B29" s="59" t="s">
        <v>116</v>
      </c>
      <c r="C29" s="61">
        <v>7686690.6055500004</v>
      </c>
      <c r="D29" s="61">
        <v>7846242.8900699997</v>
      </c>
      <c r="E29" s="126">
        <f t="shared" si="3"/>
        <v>1.0207569541572024</v>
      </c>
      <c r="F29" s="2"/>
      <c r="G29" s="3"/>
    </row>
    <row r="30" spans="1:7" ht="20.100000000000001" customHeight="1" x14ac:dyDescent="0.2">
      <c r="A30" s="128" t="s">
        <v>24</v>
      </c>
      <c r="B30" s="59" t="s">
        <v>194</v>
      </c>
      <c r="C30" s="61">
        <v>2639250.1105900002</v>
      </c>
      <c r="D30" s="61">
        <v>2384710.2936499999</v>
      </c>
      <c r="E30" s="126">
        <f t="shared" si="3"/>
        <v>0.90355600785289036</v>
      </c>
      <c r="F30" s="2"/>
      <c r="G30" s="3"/>
    </row>
    <row r="31" spans="1:7" ht="20.100000000000001" customHeight="1" x14ac:dyDescent="0.2">
      <c r="A31" s="128" t="s">
        <v>25</v>
      </c>
      <c r="B31" s="59" t="s">
        <v>195</v>
      </c>
      <c r="C31" s="61">
        <v>7746.4712600000003</v>
      </c>
      <c r="D31" s="61">
        <v>10173.09729</v>
      </c>
      <c r="E31" s="126">
        <f t="shared" si="3"/>
        <v>1.3132556681040342</v>
      </c>
      <c r="F31" s="2"/>
      <c r="G31" s="3"/>
    </row>
    <row r="32" spans="1:7" ht="20.100000000000001" customHeight="1" x14ac:dyDescent="0.2">
      <c r="A32" s="128" t="s">
        <v>26</v>
      </c>
      <c r="B32" s="59" t="s">
        <v>117</v>
      </c>
      <c r="C32" s="61">
        <v>62709.833250000003</v>
      </c>
      <c r="D32" s="61">
        <v>69884.637730000002</v>
      </c>
      <c r="E32" s="126">
        <f t="shared" si="3"/>
        <v>1.1144127500929051</v>
      </c>
      <c r="F32" s="2"/>
      <c r="G32" s="3"/>
    </row>
    <row r="33" spans="1:7" ht="20.100000000000001" customHeight="1" x14ac:dyDescent="0.2">
      <c r="A33" s="128" t="s">
        <v>27</v>
      </c>
      <c r="B33" s="59" t="s">
        <v>196</v>
      </c>
      <c r="C33" s="61">
        <v>542225.82058000006</v>
      </c>
      <c r="D33" s="61">
        <v>616455.84028</v>
      </c>
      <c r="E33" s="126">
        <f t="shared" si="3"/>
        <v>1.1368987179928072</v>
      </c>
      <c r="F33" s="2"/>
      <c r="G33" s="3"/>
    </row>
    <row r="34" spans="1:7" ht="20.100000000000001" customHeight="1" x14ac:dyDescent="0.2">
      <c r="A34" s="128" t="s">
        <v>28</v>
      </c>
      <c r="B34" s="59" t="s">
        <v>159</v>
      </c>
      <c r="C34" s="61">
        <v>21995361.142480001</v>
      </c>
      <c r="D34" s="61">
        <v>22637525.395599999</v>
      </c>
      <c r="E34" s="126">
        <f t="shared" si="3"/>
        <v>1.0291954403003538</v>
      </c>
      <c r="F34" s="2"/>
      <c r="G34" s="3"/>
    </row>
    <row r="35" spans="1:7" ht="20.100000000000001" customHeight="1" x14ac:dyDescent="0.2">
      <c r="A35" s="128" t="s">
        <v>31</v>
      </c>
      <c r="B35" s="59" t="s">
        <v>141</v>
      </c>
      <c r="C35" s="61">
        <v>241060.41544000001</v>
      </c>
      <c r="D35" s="61">
        <v>260983.37345000001</v>
      </c>
      <c r="E35" s="126">
        <f t="shared" ref="E35:E39" si="4">+IF(C35=0,"X",D35/C35)</f>
        <v>1.0826471570358627</v>
      </c>
      <c r="F35" s="2"/>
      <c r="G35" s="3"/>
    </row>
    <row r="36" spans="1:7" ht="20.100000000000001" customHeight="1" x14ac:dyDescent="0.2">
      <c r="A36" s="128" t="s">
        <v>32</v>
      </c>
      <c r="B36" s="59" t="s">
        <v>211</v>
      </c>
      <c r="C36" s="61">
        <v>108771.72811</v>
      </c>
      <c r="D36" s="61">
        <v>94521.150760000004</v>
      </c>
      <c r="E36" s="126">
        <f t="shared" si="4"/>
        <v>0.8689863846275524</v>
      </c>
      <c r="F36" s="2"/>
      <c r="G36" s="3"/>
    </row>
    <row r="37" spans="1:7" ht="20.100000000000001" customHeight="1" x14ac:dyDescent="0.2">
      <c r="A37" s="128" t="s">
        <v>33</v>
      </c>
      <c r="B37" s="59" t="s">
        <v>160</v>
      </c>
      <c r="C37" s="61">
        <v>16600.383099999999</v>
      </c>
      <c r="D37" s="61">
        <v>18030.870459999998</v>
      </c>
      <c r="E37" s="126">
        <f t="shared" si="4"/>
        <v>1.0861719486461732</v>
      </c>
      <c r="F37" s="2"/>
      <c r="G37" s="3"/>
    </row>
    <row r="38" spans="1:7" ht="20.100000000000001" customHeight="1" x14ac:dyDescent="0.2">
      <c r="A38" s="128" t="s">
        <v>34</v>
      </c>
      <c r="B38" s="59" t="s">
        <v>118</v>
      </c>
      <c r="C38" s="61">
        <v>546748.23742999998</v>
      </c>
      <c r="D38" s="61">
        <v>817259.55087000004</v>
      </c>
      <c r="E38" s="126">
        <f t="shared" si="4"/>
        <v>1.4947639423796653</v>
      </c>
      <c r="F38" s="2"/>
      <c r="G38" s="3"/>
    </row>
    <row r="39" spans="1:7" ht="20.100000000000001" customHeight="1" x14ac:dyDescent="0.2">
      <c r="A39" s="128" t="s">
        <v>35</v>
      </c>
      <c r="B39" s="59" t="s">
        <v>197</v>
      </c>
      <c r="C39" s="61">
        <v>2660407.3884899998</v>
      </c>
      <c r="D39" s="61">
        <v>2945344.7650299999</v>
      </c>
      <c r="E39" s="126">
        <f t="shared" si="4"/>
        <v>1.1071029112957491</v>
      </c>
      <c r="F39" s="2"/>
      <c r="G39" s="3"/>
    </row>
    <row r="40" spans="1:7" ht="20.100000000000001" customHeight="1" thickBot="1" x14ac:dyDescent="0.25">
      <c r="A40" s="128" t="s">
        <v>36</v>
      </c>
      <c r="B40" s="59" t="s">
        <v>161</v>
      </c>
      <c r="C40" s="61">
        <v>2115073.5161199998</v>
      </c>
      <c r="D40" s="61">
        <v>1781142.33709</v>
      </c>
      <c r="E40" s="126">
        <f t="shared" si="3"/>
        <v>0.84211840558498396</v>
      </c>
      <c r="F40" s="2"/>
      <c r="G40" s="3"/>
    </row>
    <row r="41" spans="1:7" s="40" customFormat="1" ht="20.100000000000001" customHeight="1" thickBot="1" x14ac:dyDescent="0.25">
      <c r="A41" s="93"/>
      <c r="B41" s="87" t="s">
        <v>2</v>
      </c>
      <c r="C41" s="180">
        <f>SUM(C14:C40)</f>
        <v>87365294.949890003</v>
      </c>
      <c r="D41" s="180">
        <f>SUM(D14:D40)</f>
        <v>88828235.578729987</v>
      </c>
      <c r="E41" s="127">
        <f t="shared" si="3"/>
        <v>1.0167451003247809</v>
      </c>
      <c r="F41" s="2"/>
      <c r="G41" s="3"/>
    </row>
    <row r="42" spans="1:7" ht="20.100000000000001" customHeight="1" x14ac:dyDescent="0.2">
      <c r="B42" s="360"/>
      <c r="C42" s="258"/>
      <c r="D42" s="258"/>
      <c r="E42" s="186"/>
      <c r="G42" s="3"/>
    </row>
    <row r="43" spans="1:7" ht="20.100000000000001" customHeight="1" x14ac:dyDescent="0.2">
      <c r="A43" s="615" t="s">
        <v>84</v>
      </c>
      <c r="B43" s="615"/>
      <c r="C43" s="615"/>
      <c r="D43" s="615"/>
      <c r="E43" s="615"/>
      <c r="G43" s="3"/>
    </row>
    <row r="44" spans="1:7" ht="20.100000000000001" customHeight="1" thickBot="1" x14ac:dyDescent="0.25">
      <c r="A44" s="165"/>
      <c r="B44" s="165"/>
      <c r="C44" s="165"/>
      <c r="D44" s="165"/>
      <c r="E44" s="165"/>
      <c r="G44" s="3"/>
    </row>
    <row r="45" spans="1:7" ht="20.100000000000001" customHeight="1" thickBot="1" x14ac:dyDescent="0.25">
      <c r="A45" s="343" t="s">
        <v>3</v>
      </c>
      <c r="B45" s="361" t="s">
        <v>10</v>
      </c>
      <c r="C45" s="344" t="s">
        <v>69</v>
      </c>
      <c r="D45" s="345"/>
      <c r="E45" s="348" t="s">
        <v>6</v>
      </c>
      <c r="G45" s="3"/>
    </row>
    <row r="46" spans="1:7" ht="20.100000000000001" customHeight="1" thickBot="1" x14ac:dyDescent="0.25">
      <c r="A46" s="347"/>
      <c r="B46" s="362"/>
      <c r="C46" s="125" t="str">
        <f>+C13</f>
        <v>2016</v>
      </c>
      <c r="D46" s="125" t="str">
        <f>+D13</f>
        <v>2017</v>
      </c>
      <c r="E46" s="125" t="str">
        <f>+E13</f>
        <v>17/16</v>
      </c>
      <c r="G46" s="3"/>
    </row>
    <row r="47" spans="1:7" ht="20.100000000000001" customHeight="1" x14ac:dyDescent="0.2">
      <c r="A47" s="11" t="s">
        <v>7</v>
      </c>
      <c r="B47" s="59" t="s">
        <v>119</v>
      </c>
      <c r="C47" s="184">
        <v>2475248.5514099998</v>
      </c>
      <c r="D47" s="61">
        <v>2593573.5918299998</v>
      </c>
      <c r="E47" s="203">
        <f t="shared" ref="E47:E81" si="5">+IF(C47=0,"X",D47/C47)</f>
        <v>1.0478032965023238</v>
      </c>
      <c r="F47" s="2"/>
      <c r="G47" s="3"/>
    </row>
    <row r="48" spans="1:7" ht="20.100000000000001" customHeight="1" x14ac:dyDescent="0.2">
      <c r="A48" s="128" t="s">
        <v>8</v>
      </c>
      <c r="B48" s="59" t="s">
        <v>120</v>
      </c>
      <c r="C48" s="184">
        <v>665173.45456999994</v>
      </c>
      <c r="D48" s="61">
        <v>667645.96279000002</v>
      </c>
      <c r="E48" s="175">
        <f t="shared" si="5"/>
        <v>1.0037170879309945</v>
      </c>
      <c r="F48" s="2"/>
      <c r="G48" s="3"/>
    </row>
    <row r="49" spans="1:7" ht="20.100000000000001" customHeight="1" x14ac:dyDescent="0.2">
      <c r="A49" s="128" t="s">
        <v>9</v>
      </c>
      <c r="B49" s="59" t="s">
        <v>162</v>
      </c>
      <c r="C49" s="184">
        <v>1996397.1941</v>
      </c>
      <c r="D49" s="61">
        <v>2417075.9325100002</v>
      </c>
      <c r="E49" s="175">
        <f t="shared" si="5"/>
        <v>1.2107189589592904</v>
      </c>
      <c r="F49" s="2"/>
      <c r="G49" s="3"/>
    </row>
    <row r="50" spans="1:7" ht="20.100000000000001" customHeight="1" x14ac:dyDescent="0.2">
      <c r="A50" s="128" t="s">
        <v>11</v>
      </c>
      <c r="B50" s="59" t="s">
        <v>301</v>
      </c>
      <c r="C50" s="184">
        <v>349226.76301</v>
      </c>
      <c r="D50" s="61">
        <v>364792.12476999999</v>
      </c>
      <c r="E50" s="175">
        <f t="shared" si="5"/>
        <v>1.044570930434545</v>
      </c>
      <c r="F50" s="2"/>
      <c r="G50" s="3"/>
    </row>
    <row r="51" spans="1:7" ht="20.100000000000001" customHeight="1" x14ac:dyDescent="0.2">
      <c r="A51" s="128" t="s">
        <v>12</v>
      </c>
      <c r="B51" s="59" t="s">
        <v>121</v>
      </c>
      <c r="C51" s="184">
        <v>1711007.3972700001</v>
      </c>
      <c r="D51" s="61">
        <v>1855570.8817400001</v>
      </c>
      <c r="E51" s="175">
        <f t="shared" si="5"/>
        <v>1.0844902743849374</v>
      </c>
      <c r="F51" s="2"/>
      <c r="G51" s="3"/>
    </row>
    <row r="52" spans="1:7" ht="20.100000000000001" customHeight="1" x14ac:dyDescent="0.2">
      <c r="A52" s="128" t="s">
        <v>13</v>
      </c>
      <c r="B52" s="59" t="s">
        <v>142</v>
      </c>
      <c r="C52" s="184">
        <v>418456.49576999998</v>
      </c>
      <c r="D52" s="61">
        <v>428778.17073999997</v>
      </c>
      <c r="E52" s="175">
        <f t="shared" si="5"/>
        <v>1.0246660646311803</v>
      </c>
      <c r="F52" s="2"/>
      <c r="G52" s="3"/>
    </row>
    <row r="53" spans="1:7" ht="20.100000000000001" customHeight="1" x14ac:dyDescent="0.2">
      <c r="A53" s="128" t="s">
        <v>14</v>
      </c>
      <c r="B53" s="59" t="s">
        <v>122</v>
      </c>
      <c r="C53" s="184">
        <v>7105.0302700000002</v>
      </c>
      <c r="D53" s="61">
        <v>10487.865529999999</v>
      </c>
      <c r="E53" s="175">
        <f t="shared" si="5"/>
        <v>1.4761183459391509</v>
      </c>
      <c r="F53" s="2"/>
      <c r="G53" s="3"/>
    </row>
    <row r="54" spans="1:7" ht="20.100000000000001" customHeight="1" x14ac:dyDescent="0.2">
      <c r="A54" s="128" t="s">
        <v>15</v>
      </c>
      <c r="B54" s="59" t="s">
        <v>143</v>
      </c>
      <c r="C54" s="184">
        <v>22061.16286</v>
      </c>
      <c r="D54" s="61">
        <v>20163.13191</v>
      </c>
      <c r="E54" s="175">
        <f t="shared" si="5"/>
        <v>0.9139650542428388</v>
      </c>
      <c r="F54" s="2"/>
      <c r="G54" s="3"/>
    </row>
    <row r="55" spans="1:7" ht="20.100000000000001" customHeight="1" x14ac:dyDescent="0.2">
      <c r="A55" s="128" t="s">
        <v>16</v>
      </c>
      <c r="B55" s="59" t="s">
        <v>123</v>
      </c>
      <c r="C55" s="184">
        <v>21702.569049999998</v>
      </c>
      <c r="D55" s="61">
        <v>25354.180660000002</v>
      </c>
      <c r="E55" s="175">
        <f t="shared" si="5"/>
        <v>1.1682571128601018</v>
      </c>
      <c r="F55" s="2"/>
      <c r="G55" s="3"/>
    </row>
    <row r="56" spans="1:7" ht="20.100000000000001" customHeight="1" x14ac:dyDescent="0.2">
      <c r="A56" s="128" t="s">
        <v>17</v>
      </c>
      <c r="B56" s="59" t="s">
        <v>163</v>
      </c>
      <c r="C56" s="184">
        <v>6871273.4827800002</v>
      </c>
      <c r="D56" s="61">
        <v>8008467.4007000001</v>
      </c>
      <c r="E56" s="175">
        <f t="shared" si="5"/>
        <v>1.1654997317120188</v>
      </c>
      <c r="F56" s="2"/>
      <c r="G56" s="3"/>
    </row>
    <row r="57" spans="1:7" ht="20.100000000000001" customHeight="1" x14ac:dyDescent="0.2">
      <c r="A57" s="128" t="s">
        <v>18</v>
      </c>
      <c r="B57" s="59" t="s">
        <v>124</v>
      </c>
      <c r="C57" s="184">
        <v>496423.58143000002</v>
      </c>
      <c r="D57" s="61">
        <v>506309.73428999999</v>
      </c>
      <c r="E57" s="175">
        <f t="shared" si="5"/>
        <v>1.0199147527027661</v>
      </c>
      <c r="F57" s="2"/>
      <c r="G57" s="3"/>
    </row>
    <row r="58" spans="1:7" ht="20.100000000000001" customHeight="1" x14ac:dyDescent="0.2">
      <c r="A58" s="128" t="s">
        <v>19</v>
      </c>
      <c r="B58" s="59" t="s">
        <v>125</v>
      </c>
      <c r="C58" s="184">
        <v>1222955.4746699999</v>
      </c>
      <c r="D58" s="61">
        <v>1123268.9574899999</v>
      </c>
      <c r="E58" s="175">
        <f t="shared" si="5"/>
        <v>0.91848720640716774</v>
      </c>
      <c r="F58" s="2"/>
      <c r="G58" s="3"/>
    </row>
    <row r="59" spans="1:7" ht="20.100000000000001" customHeight="1" x14ac:dyDescent="0.2">
      <c r="A59" s="128" t="s">
        <v>20</v>
      </c>
      <c r="B59" s="59" t="s">
        <v>164</v>
      </c>
      <c r="C59" s="184">
        <v>3180958.23459</v>
      </c>
      <c r="D59" s="61">
        <v>3474188.61613</v>
      </c>
      <c r="E59" s="175">
        <f t="shared" si="5"/>
        <v>1.092183034140904</v>
      </c>
      <c r="F59" s="2"/>
      <c r="G59" s="3"/>
    </row>
    <row r="60" spans="1:7" ht="20.100000000000001" customHeight="1" x14ac:dyDescent="0.2">
      <c r="A60" s="128" t="s">
        <v>21</v>
      </c>
      <c r="B60" s="59" t="s">
        <v>126</v>
      </c>
      <c r="C60" s="184">
        <v>931809.87540000002</v>
      </c>
      <c r="D60" s="61">
        <v>963348.25338999997</v>
      </c>
      <c r="E60" s="175">
        <f t="shared" si="5"/>
        <v>1.0338463658978301</v>
      </c>
      <c r="F60" s="2"/>
      <c r="G60" s="3"/>
    </row>
    <row r="61" spans="1:7" ht="20.100000000000001" customHeight="1" x14ac:dyDescent="0.2">
      <c r="A61" s="128" t="s">
        <v>22</v>
      </c>
      <c r="B61" s="59" t="s">
        <v>165</v>
      </c>
      <c r="C61" s="184">
        <v>238463.58452</v>
      </c>
      <c r="D61" s="61">
        <v>260850.30416999999</v>
      </c>
      <c r="E61" s="175">
        <f t="shared" si="5"/>
        <v>1.0938789865759249</v>
      </c>
      <c r="F61" s="2"/>
      <c r="G61" s="3"/>
    </row>
    <row r="62" spans="1:7" ht="20.100000000000001" customHeight="1" x14ac:dyDescent="0.2">
      <c r="A62" s="128" t="s">
        <v>23</v>
      </c>
      <c r="B62" s="59" t="s">
        <v>127</v>
      </c>
      <c r="C62" s="184">
        <v>1555798.2582400001</v>
      </c>
      <c r="D62" s="61">
        <v>1531242.0115400001</v>
      </c>
      <c r="E62" s="175">
        <f t="shared" si="5"/>
        <v>0.98421630402917448</v>
      </c>
      <c r="F62" s="2"/>
      <c r="G62" s="3"/>
    </row>
    <row r="63" spans="1:7" ht="20.100000000000001" customHeight="1" x14ac:dyDescent="0.2">
      <c r="A63" s="128" t="s">
        <v>24</v>
      </c>
      <c r="B63" s="59" t="s">
        <v>128</v>
      </c>
      <c r="C63" s="184">
        <v>68756.389120000007</v>
      </c>
      <c r="D63" s="61">
        <v>81284.470270000005</v>
      </c>
      <c r="E63" s="175">
        <f t="shared" si="5"/>
        <v>1.1822097016778299</v>
      </c>
      <c r="F63" s="2"/>
      <c r="G63" s="3"/>
    </row>
    <row r="64" spans="1:7" ht="20.100000000000001" customHeight="1" x14ac:dyDescent="0.2">
      <c r="A64" s="128" t="s">
        <v>25</v>
      </c>
      <c r="B64" s="59" t="s">
        <v>129</v>
      </c>
      <c r="C64" s="184">
        <v>876534.69914000004</v>
      </c>
      <c r="D64" s="61">
        <v>1126031.9481899999</v>
      </c>
      <c r="E64" s="175">
        <f t="shared" si="5"/>
        <v>1.2846404703599192</v>
      </c>
      <c r="F64" s="2"/>
      <c r="G64" s="3"/>
    </row>
    <row r="65" spans="1:7" ht="20.100000000000001" customHeight="1" x14ac:dyDescent="0.2">
      <c r="A65" s="128" t="s">
        <v>26</v>
      </c>
      <c r="B65" s="59" t="s">
        <v>199</v>
      </c>
      <c r="C65" s="184">
        <v>286.03744999999998</v>
      </c>
      <c r="D65" s="61">
        <v>2592.89734</v>
      </c>
      <c r="E65" s="175">
        <f t="shared" si="5"/>
        <v>9.0648876222326837</v>
      </c>
      <c r="F65" s="2"/>
      <c r="G65" s="3"/>
    </row>
    <row r="66" spans="1:7" ht="20.100000000000001" customHeight="1" x14ac:dyDescent="0.2">
      <c r="A66" s="128" t="s">
        <v>27</v>
      </c>
      <c r="B66" s="59" t="s">
        <v>210</v>
      </c>
      <c r="C66" s="363" t="s">
        <v>41</v>
      </c>
      <c r="D66" s="61">
        <v>13540.860989999999</v>
      </c>
      <c r="E66" s="131" t="s">
        <v>41</v>
      </c>
      <c r="F66" s="2"/>
      <c r="G66" s="3"/>
    </row>
    <row r="67" spans="1:7" ht="20.100000000000001" customHeight="1" x14ac:dyDescent="0.2">
      <c r="A67" s="128" t="s">
        <v>28</v>
      </c>
      <c r="B67" s="59" t="s">
        <v>130</v>
      </c>
      <c r="C67" s="184">
        <v>7923.6855299999997</v>
      </c>
      <c r="D67" s="61">
        <v>5465.6017300000003</v>
      </c>
      <c r="E67" s="175">
        <f t="shared" si="5"/>
        <v>0.68978024295721896</v>
      </c>
      <c r="F67" s="2"/>
      <c r="G67" s="3"/>
    </row>
    <row r="68" spans="1:7" ht="20.100000000000001" customHeight="1" x14ac:dyDescent="0.2">
      <c r="A68" s="128" t="s">
        <v>31</v>
      </c>
      <c r="B68" s="59" t="s">
        <v>200</v>
      </c>
      <c r="C68" s="184">
        <v>330883.62147999997</v>
      </c>
      <c r="D68" s="61">
        <v>642804.09710999997</v>
      </c>
      <c r="E68" s="175">
        <f t="shared" si="5"/>
        <v>1.9426893789267046</v>
      </c>
      <c r="F68" s="2"/>
      <c r="G68" s="3"/>
    </row>
    <row r="69" spans="1:7" ht="20.100000000000001" customHeight="1" x14ac:dyDescent="0.2">
      <c r="A69" s="128" t="s">
        <v>32</v>
      </c>
      <c r="B69" s="59" t="s">
        <v>166</v>
      </c>
      <c r="C69" s="184">
        <v>183177.31933</v>
      </c>
      <c r="D69" s="61">
        <v>299736.55936000001</v>
      </c>
      <c r="E69" s="175">
        <f t="shared" si="5"/>
        <v>1.6363191712616707</v>
      </c>
      <c r="F69" s="2"/>
      <c r="G69" s="3"/>
    </row>
    <row r="70" spans="1:7" ht="20.100000000000001" customHeight="1" x14ac:dyDescent="0.2">
      <c r="A70" s="128" t="s">
        <v>33</v>
      </c>
      <c r="B70" s="59" t="s">
        <v>206</v>
      </c>
      <c r="C70" s="363" t="s">
        <v>41</v>
      </c>
      <c r="D70" s="61">
        <v>141281.93048000001</v>
      </c>
      <c r="E70" s="131" t="s">
        <v>41</v>
      </c>
      <c r="F70" s="2"/>
      <c r="G70" s="3"/>
    </row>
    <row r="71" spans="1:7" ht="20.100000000000001" customHeight="1" x14ac:dyDescent="0.2">
      <c r="A71" s="128" t="s">
        <v>34</v>
      </c>
      <c r="B71" s="59" t="s">
        <v>131</v>
      </c>
      <c r="C71" s="184">
        <v>660408.52242000005</v>
      </c>
      <c r="D71" s="61">
        <v>638036.01217999996</v>
      </c>
      <c r="E71" s="175">
        <f t="shared" si="5"/>
        <v>0.96612322603285272</v>
      </c>
      <c r="F71" s="2"/>
      <c r="G71" s="3"/>
    </row>
    <row r="72" spans="1:7" ht="20.100000000000001" customHeight="1" x14ac:dyDescent="0.2">
      <c r="A72" s="128" t="s">
        <v>35</v>
      </c>
      <c r="B72" s="59" t="s">
        <v>132</v>
      </c>
      <c r="C72" s="184">
        <v>19740608.817000002</v>
      </c>
      <c r="D72" s="61">
        <v>21230222.191</v>
      </c>
      <c r="E72" s="175">
        <f t="shared" si="5"/>
        <v>1.0754593431139363</v>
      </c>
      <c r="F72" s="2"/>
      <c r="G72" s="3"/>
    </row>
    <row r="73" spans="1:7" ht="20.100000000000001" customHeight="1" x14ac:dyDescent="0.2">
      <c r="A73" s="128" t="s">
        <v>36</v>
      </c>
      <c r="B73" s="59" t="s">
        <v>201</v>
      </c>
      <c r="C73" s="184">
        <v>86552.866479999997</v>
      </c>
      <c r="D73" s="61">
        <v>471858.80940000003</v>
      </c>
      <c r="E73" s="175">
        <f t="shared" si="5"/>
        <v>5.4516832150097967</v>
      </c>
      <c r="F73" s="2"/>
      <c r="G73" s="3"/>
    </row>
    <row r="74" spans="1:7" ht="20.100000000000001" customHeight="1" x14ac:dyDescent="0.2">
      <c r="A74" s="128" t="s">
        <v>37</v>
      </c>
      <c r="B74" s="59" t="s">
        <v>212</v>
      </c>
      <c r="C74" s="184">
        <v>500406.41978</v>
      </c>
      <c r="D74" s="61">
        <v>517745.32812000002</v>
      </c>
      <c r="E74" s="175">
        <f t="shared" si="5"/>
        <v>1.0346496520720556</v>
      </c>
      <c r="F74" s="2"/>
      <c r="G74" s="3"/>
    </row>
    <row r="75" spans="1:7" ht="20.100000000000001" customHeight="1" x14ac:dyDescent="0.2">
      <c r="A75" s="128" t="s">
        <v>38</v>
      </c>
      <c r="B75" s="59" t="s">
        <v>133</v>
      </c>
      <c r="C75" s="184">
        <v>30845.98069</v>
      </c>
      <c r="D75" s="61">
        <v>33088.225960000003</v>
      </c>
      <c r="E75" s="175">
        <f t="shared" si="5"/>
        <v>1.0726916512246576</v>
      </c>
      <c r="F75" s="2"/>
      <c r="G75" s="3"/>
    </row>
    <row r="76" spans="1:7" ht="20.100000000000001" customHeight="1" x14ac:dyDescent="0.2">
      <c r="A76" s="128" t="s">
        <v>39</v>
      </c>
      <c r="B76" s="59" t="s">
        <v>144</v>
      </c>
      <c r="C76" s="184">
        <v>823631.65512999997</v>
      </c>
      <c r="D76" s="61">
        <v>891262.37095000001</v>
      </c>
      <c r="E76" s="175">
        <f t="shared" si="5"/>
        <v>1.0821128175426009</v>
      </c>
      <c r="F76" s="2"/>
      <c r="G76" s="3"/>
    </row>
    <row r="77" spans="1:7" ht="20.100000000000001" customHeight="1" x14ac:dyDescent="0.2">
      <c r="A77" s="128" t="s">
        <v>40</v>
      </c>
      <c r="B77" s="59" t="s">
        <v>145</v>
      </c>
      <c r="C77" s="184">
        <v>495128.65854999999</v>
      </c>
      <c r="D77" s="61">
        <v>481126.21859</v>
      </c>
      <c r="E77" s="175">
        <f t="shared" si="5"/>
        <v>0.97171959304273237</v>
      </c>
      <c r="F77" s="2"/>
      <c r="G77" s="3"/>
    </row>
    <row r="78" spans="1:7" ht="20.100000000000001" customHeight="1" x14ac:dyDescent="0.2">
      <c r="A78" s="128" t="s">
        <v>202</v>
      </c>
      <c r="B78" s="59" t="s">
        <v>134</v>
      </c>
      <c r="C78" s="184">
        <v>1764530.22426</v>
      </c>
      <c r="D78" s="61">
        <v>1789320.1187499999</v>
      </c>
      <c r="E78" s="175">
        <f t="shared" si="5"/>
        <v>1.0140490053098388</v>
      </c>
      <c r="F78" s="2"/>
      <c r="G78" s="3"/>
    </row>
    <row r="79" spans="1:7" ht="20.100000000000001" customHeight="1" x14ac:dyDescent="0.2">
      <c r="A79" s="128" t="s">
        <v>203</v>
      </c>
      <c r="B79" s="59" t="s">
        <v>135</v>
      </c>
      <c r="C79" s="184">
        <v>7495900.9093699995</v>
      </c>
      <c r="D79" s="61">
        <v>8220518.0512600001</v>
      </c>
      <c r="E79" s="175">
        <f t="shared" si="5"/>
        <v>1.096668452618446</v>
      </c>
      <c r="F79" s="2"/>
      <c r="G79" s="3"/>
    </row>
    <row r="80" spans="1:7" ht="20.100000000000001" customHeight="1" thickBot="1" x14ac:dyDescent="0.25">
      <c r="A80" s="128" t="s">
        <v>205</v>
      </c>
      <c r="B80" s="59" t="s">
        <v>136</v>
      </c>
      <c r="C80" s="184">
        <v>21583.954849999998</v>
      </c>
      <c r="D80" s="61">
        <v>37948.321300000003</v>
      </c>
      <c r="E80" s="230">
        <f t="shared" si="5"/>
        <v>1.7581727521080321</v>
      </c>
      <c r="F80" s="2"/>
      <c r="G80" s="3"/>
    </row>
    <row r="81" spans="1:12" ht="20.100000000000001" customHeight="1" thickBot="1" x14ac:dyDescent="0.25">
      <c r="A81" s="63"/>
      <c r="B81" s="62" t="s">
        <v>2</v>
      </c>
      <c r="C81" s="180">
        <f>SUM(C47:C80)</f>
        <v>55251220.870520011</v>
      </c>
      <c r="D81" s="180">
        <f>SUM(D47:D80)</f>
        <v>60874981.133170001</v>
      </c>
      <c r="E81" s="127">
        <f t="shared" si="5"/>
        <v>1.1017852668962582</v>
      </c>
      <c r="F81" s="2"/>
      <c r="G81" s="3"/>
    </row>
    <row r="82" spans="1:12" s="36" customFormat="1" ht="15" x14ac:dyDescent="0.2">
      <c r="A82" s="364"/>
      <c r="B82" s="360"/>
      <c r="C82" s="252"/>
      <c r="D82" s="252"/>
      <c r="E82" s="57"/>
    </row>
    <row r="83" spans="1:12" x14ac:dyDescent="0.2">
      <c r="C83" s="57"/>
      <c r="D83" s="57"/>
    </row>
    <row r="84" spans="1:12" s="33" customFormat="1" x14ac:dyDescent="0.2">
      <c r="A84" s="367"/>
      <c r="B84" s="367"/>
      <c r="C84" s="367"/>
      <c r="D84" s="367"/>
      <c r="E84" s="365"/>
    </row>
    <row r="85" spans="1:12" x14ac:dyDescent="0.2">
      <c r="A85" s="366"/>
      <c r="C85" s="356"/>
      <c r="E85" s="356"/>
      <c r="F85" s="37"/>
      <c r="G85" s="37"/>
      <c r="I85" s="27"/>
      <c r="J85" s="27"/>
      <c r="K85" s="27"/>
      <c r="L85" s="27"/>
    </row>
    <row r="86" spans="1:12" x14ac:dyDescent="0.2">
      <c r="C86" s="74"/>
      <c r="D86" s="365"/>
      <c r="E86" s="74"/>
      <c r="F86" s="28"/>
      <c r="G86" s="28"/>
    </row>
    <row r="87" spans="1:12" x14ac:dyDescent="0.2">
      <c r="C87" s="74"/>
      <c r="D87" s="365"/>
      <c r="E87" s="74"/>
      <c r="F87" s="28"/>
      <c r="G87" s="28"/>
    </row>
    <row r="88" spans="1:12" x14ac:dyDescent="0.2">
      <c r="C88" s="74"/>
      <c r="D88" s="365"/>
      <c r="E88" s="74"/>
      <c r="F88" s="28"/>
      <c r="G88" s="28"/>
    </row>
    <row r="89" spans="1:12" x14ac:dyDescent="0.2">
      <c r="C89" s="74"/>
      <c r="D89" s="365"/>
      <c r="E89" s="74"/>
      <c r="F89" s="28"/>
      <c r="G89" s="28"/>
    </row>
    <row r="90" spans="1:12" x14ac:dyDescent="0.2">
      <c r="C90" s="74"/>
      <c r="D90" s="365"/>
      <c r="E90" s="74"/>
      <c r="F90" s="28"/>
      <c r="G90" s="28"/>
    </row>
    <row r="91" spans="1:12" ht="12" customHeight="1" x14ac:dyDescent="0.2">
      <c r="C91" s="74"/>
      <c r="D91" s="365"/>
      <c r="E91" s="74"/>
      <c r="F91" s="28"/>
      <c r="G91" s="28"/>
    </row>
    <row r="92" spans="1:12" x14ac:dyDescent="0.2">
      <c r="C92" s="74"/>
      <c r="D92" s="74"/>
      <c r="E92" s="74"/>
      <c r="F92" s="28"/>
      <c r="G92" s="28"/>
    </row>
    <row r="93" spans="1:12" x14ac:dyDescent="0.2">
      <c r="C93" s="74"/>
      <c r="D93" s="74"/>
      <c r="E93" s="74"/>
      <c r="F93" s="28"/>
      <c r="G93" s="28"/>
    </row>
    <row r="94" spans="1:12" x14ac:dyDescent="0.2">
      <c r="A94" s="368"/>
      <c r="B94" s="367"/>
      <c r="C94" s="368"/>
      <c r="D94" s="368"/>
    </row>
    <row r="95" spans="1:12" x14ac:dyDescent="0.2">
      <c r="A95" s="366"/>
      <c r="C95" s="356"/>
      <c r="E95" s="356"/>
      <c r="F95" s="37"/>
      <c r="G95" s="37"/>
    </row>
    <row r="96" spans="1:12" x14ac:dyDescent="0.2">
      <c r="C96" s="74"/>
      <c r="D96" s="365"/>
      <c r="E96" s="74"/>
      <c r="F96" s="28"/>
      <c r="G96" s="28"/>
    </row>
    <row r="97" spans="1:7" x14ac:dyDescent="0.2">
      <c r="C97" s="74"/>
      <c r="D97" s="365"/>
      <c r="E97" s="74"/>
      <c r="F97" s="28"/>
      <c r="G97" s="28"/>
    </row>
    <row r="98" spans="1:7" x14ac:dyDescent="0.2">
      <c r="C98" s="74"/>
      <c r="D98" s="365"/>
      <c r="E98" s="74"/>
      <c r="F98" s="28"/>
      <c r="G98" s="28"/>
    </row>
    <row r="99" spans="1:7" x14ac:dyDescent="0.2">
      <c r="C99" s="74"/>
      <c r="D99" s="365"/>
      <c r="E99" s="74"/>
      <c r="F99" s="28"/>
      <c r="G99" s="28"/>
    </row>
    <row r="100" spans="1:7" x14ac:dyDescent="0.2">
      <c r="C100" s="74"/>
      <c r="D100" s="365"/>
      <c r="E100" s="74"/>
      <c r="F100" s="28"/>
      <c r="G100" s="28"/>
    </row>
    <row r="101" spans="1:7" x14ac:dyDescent="0.2">
      <c r="C101" s="74"/>
      <c r="D101" s="74"/>
      <c r="E101" s="74"/>
      <c r="F101" s="28"/>
      <c r="G101" s="28"/>
    </row>
    <row r="102" spans="1:7" x14ac:dyDescent="0.2">
      <c r="C102" s="74"/>
      <c r="D102" s="74"/>
      <c r="E102" s="74"/>
      <c r="F102" s="28"/>
      <c r="G102" s="28"/>
    </row>
    <row r="103" spans="1:7" x14ac:dyDescent="0.2">
      <c r="A103" s="368"/>
      <c r="B103" s="367"/>
      <c r="C103" s="368"/>
      <c r="E103" s="369"/>
      <c r="F103" s="28"/>
      <c r="G103" s="28"/>
    </row>
    <row r="104" spans="1:7" x14ac:dyDescent="0.2">
      <c r="A104" s="366"/>
      <c r="C104" s="356"/>
      <c r="E104" s="356"/>
      <c r="F104" s="37"/>
      <c r="G104" s="37"/>
    </row>
    <row r="105" spans="1:7" x14ac:dyDescent="0.2">
      <c r="C105" s="74"/>
      <c r="D105" s="365"/>
      <c r="E105" s="74"/>
      <c r="F105" s="28"/>
      <c r="G105" s="28"/>
    </row>
    <row r="106" spans="1:7" x14ac:dyDescent="0.2">
      <c r="C106" s="74"/>
      <c r="D106" s="365"/>
      <c r="E106" s="74"/>
      <c r="F106" s="28"/>
      <c r="G106" s="28"/>
    </row>
    <row r="107" spans="1:7" x14ac:dyDescent="0.2">
      <c r="C107" s="74"/>
      <c r="D107" s="365"/>
      <c r="E107" s="74"/>
      <c r="F107" s="28"/>
      <c r="G107" s="28"/>
    </row>
    <row r="108" spans="1:7" x14ac:dyDescent="0.2">
      <c r="C108" s="74"/>
      <c r="D108" s="365"/>
      <c r="E108" s="74"/>
      <c r="F108" s="28"/>
      <c r="G108" s="28"/>
    </row>
    <row r="109" spans="1:7" x14ac:dyDescent="0.2">
      <c r="C109" s="74"/>
      <c r="D109" s="74"/>
      <c r="E109" s="74"/>
      <c r="F109" s="28"/>
      <c r="G109" s="28"/>
    </row>
    <row r="110" spans="1:7" x14ac:dyDescent="0.2">
      <c r="C110" s="74"/>
      <c r="E110" s="74"/>
    </row>
    <row r="115" spans="2:5" x14ac:dyDescent="0.2">
      <c r="B115" s="367"/>
    </row>
    <row r="117" spans="2:5" x14ac:dyDescent="0.2">
      <c r="C117" s="326"/>
      <c r="D117" s="365"/>
      <c r="E117" s="326"/>
    </row>
    <row r="118" spans="2:5" x14ac:dyDescent="0.2">
      <c r="C118" s="326"/>
      <c r="D118" s="365"/>
      <c r="E118" s="326"/>
    </row>
    <row r="119" spans="2:5" x14ac:dyDescent="0.2">
      <c r="C119" s="326"/>
      <c r="D119" s="365"/>
      <c r="E119" s="326"/>
    </row>
    <row r="120" spans="2:5" x14ac:dyDescent="0.2">
      <c r="C120" s="326"/>
      <c r="D120" s="365"/>
      <c r="E120" s="326"/>
    </row>
    <row r="121" spans="2:5" x14ac:dyDescent="0.2">
      <c r="C121" s="326"/>
      <c r="D121" s="365"/>
      <c r="E121" s="326"/>
    </row>
    <row r="122" spans="2:5" x14ac:dyDescent="0.2">
      <c r="C122" s="326"/>
      <c r="D122" s="365"/>
      <c r="E122" s="326"/>
    </row>
    <row r="192" spans="2:4" x14ac:dyDescent="0.2">
      <c r="B192" s="368"/>
      <c r="C192" s="368"/>
      <c r="D192" s="368"/>
    </row>
    <row r="194" spans="3:6" x14ac:dyDescent="0.2">
      <c r="C194" s="326"/>
      <c r="D194" s="365"/>
      <c r="E194" s="326"/>
      <c r="F194" s="28"/>
    </row>
    <row r="195" spans="3:6" x14ac:dyDescent="0.2">
      <c r="C195" s="326"/>
      <c r="D195" s="365"/>
      <c r="E195" s="326"/>
    </row>
    <row r="196" spans="3:6" x14ac:dyDescent="0.2">
      <c r="C196" s="326"/>
      <c r="D196" s="365"/>
      <c r="E196" s="326"/>
    </row>
    <row r="197" spans="3:6" x14ac:dyDescent="0.2">
      <c r="C197" s="326"/>
      <c r="D197" s="365"/>
      <c r="E197" s="326"/>
    </row>
    <row r="198" spans="3:6" x14ac:dyDescent="0.2">
      <c r="C198" s="326"/>
      <c r="D198" s="365"/>
      <c r="E198" s="326"/>
    </row>
    <row r="267" spans="2:5" x14ac:dyDescent="0.2">
      <c r="B267" s="368"/>
    </row>
    <row r="269" spans="2:5" x14ac:dyDescent="0.2">
      <c r="C269" s="326"/>
      <c r="D269" s="365"/>
      <c r="E269" s="326"/>
    </row>
    <row r="270" spans="2:5" x14ac:dyDescent="0.2">
      <c r="C270" s="326"/>
      <c r="D270" s="365"/>
      <c r="E270" s="326"/>
    </row>
    <row r="271" spans="2:5" x14ac:dyDescent="0.2">
      <c r="C271" s="326"/>
      <c r="D271" s="365"/>
      <c r="E271" s="326"/>
    </row>
    <row r="272" spans="2:5" x14ac:dyDescent="0.2">
      <c r="C272" s="326"/>
      <c r="D272" s="365"/>
      <c r="E272" s="326"/>
    </row>
  </sheetData>
  <sortState ref="B46:E75">
    <sortCondition ref="B75"/>
  </sortState>
  <mergeCells count="3">
    <mergeCell ref="A2:E2"/>
    <mergeCell ref="A10:E10"/>
    <mergeCell ref="A43:E43"/>
  </mergeCells>
  <phoneticPr fontId="0" type="noConversion"/>
  <conditionalFormatting sqref="G6:G81">
    <cfRule type="cellIs" dxfId="9" priority="4" operator="notEqual">
      <formula>0</formula>
    </cfRule>
  </conditionalFormatting>
  <conditionalFormatting sqref="C83:D83">
    <cfRule type="cellIs" dxfId="8" priority="3" operator="notEqual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71" fitToHeight="5" orientation="portrait" r:id="rId1"/>
  <headerFooter alignWithMargins="0"/>
  <rowBreaks count="1" manualBreakCount="1">
    <brk id="42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72AF7-9522-4E6B-A8C1-C0577649A429}">
  <dimension ref="A1:O85"/>
  <sheetViews>
    <sheetView view="pageBreakPreview" zoomScale="80" zoomScaleNormal="80" zoomScaleSheetLayoutView="80" workbookViewId="0">
      <selection activeCell="A2" sqref="A2:J2"/>
    </sheetView>
  </sheetViews>
  <sheetFormatPr defaultRowHeight="14.25" x14ac:dyDescent="0.2"/>
  <cols>
    <col min="1" max="1" width="4.28515625" style="73" bestFit="1" customWidth="1"/>
    <col min="2" max="2" width="34.140625" style="59" bestFit="1" customWidth="1"/>
    <col min="3" max="4" width="13.5703125" style="59" bestFit="1" customWidth="1"/>
    <col min="5" max="5" width="12.140625" style="59" customWidth="1"/>
    <col min="6" max="6" width="11.7109375" style="59" customWidth="1"/>
    <col min="7" max="7" width="12" style="59" customWidth="1"/>
    <col min="8" max="8" width="11.5703125" style="59" customWidth="1"/>
    <col min="9" max="9" width="11.140625" style="59" customWidth="1"/>
    <col min="10" max="10" width="11.42578125" style="59" customWidth="1"/>
    <col min="11" max="11" width="3.140625" style="59" customWidth="1"/>
    <col min="12" max="14" width="9.140625" style="59"/>
    <col min="15" max="16" width="10.28515625" style="59" bestFit="1" customWidth="1"/>
    <col min="17" max="16384" width="9.140625" style="59"/>
  </cols>
  <sheetData>
    <row r="1" spans="1:12" ht="20.100000000000001" customHeight="1" x14ac:dyDescent="0.2">
      <c r="C1" s="74"/>
      <c r="D1" s="74"/>
    </row>
    <row r="2" spans="1:12" s="75" customFormat="1" ht="20.100000000000001" customHeight="1" x14ac:dyDescent="0.2">
      <c r="A2" s="619" t="s">
        <v>70</v>
      </c>
      <c r="B2" s="619"/>
      <c r="C2" s="619"/>
      <c r="D2" s="619"/>
      <c r="E2" s="619"/>
      <c r="F2" s="619"/>
      <c r="G2" s="619"/>
      <c r="H2" s="619"/>
      <c r="I2" s="619"/>
      <c r="J2" s="619"/>
    </row>
    <row r="3" spans="1:12" s="75" customFormat="1" ht="20.100000000000001" customHeight="1" thickBot="1" x14ac:dyDescent="0.25">
      <c r="A3" s="138"/>
      <c r="B3" s="138"/>
      <c r="C3" s="138"/>
      <c r="D3" s="138"/>
      <c r="E3" s="138"/>
      <c r="F3" s="76"/>
      <c r="G3" s="76"/>
      <c r="H3" s="76"/>
      <c r="I3" s="76"/>
      <c r="J3" s="76"/>
    </row>
    <row r="4" spans="1:12" s="75" customFormat="1" ht="20.25" customHeight="1" thickBot="1" x14ac:dyDescent="0.25">
      <c r="A4" s="77" t="s">
        <v>3</v>
      </c>
      <c r="B4" s="77" t="s">
        <v>4</v>
      </c>
      <c r="C4" s="78" t="s">
        <v>52</v>
      </c>
      <c r="D4" s="79"/>
      <c r="E4" s="80" t="s">
        <v>6</v>
      </c>
      <c r="F4" s="78" t="s">
        <v>66</v>
      </c>
      <c r="G4" s="79"/>
      <c r="H4" s="80" t="s">
        <v>6</v>
      </c>
      <c r="I4" s="601" t="s">
        <v>67</v>
      </c>
      <c r="J4" s="602"/>
    </row>
    <row r="5" spans="1:12" s="75" customFormat="1" ht="18.75" customHeight="1" thickBot="1" x14ac:dyDescent="0.25">
      <c r="A5" s="81"/>
      <c r="B5" s="12"/>
      <c r="C5" s="125" t="str">
        <f>+Rezerwy!C46</f>
        <v>2016</v>
      </c>
      <c r="D5" s="125" t="str">
        <f>+Rezerwy!D46</f>
        <v>2017</v>
      </c>
      <c r="E5" s="125" t="str">
        <f>+Rezerwy!E46</f>
        <v>17/16</v>
      </c>
      <c r="F5" s="125" t="str">
        <f>+C5</f>
        <v>2016</v>
      </c>
      <c r="G5" s="125" t="str">
        <f t="shared" ref="G5:H5" si="0">+D5</f>
        <v>2017</v>
      </c>
      <c r="H5" s="125" t="str">
        <f t="shared" si="0"/>
        <v>17/16</v>
      </c>
      <c r="I5" s="63" t="str">
        <f>+F5</f>
        <v>2016</v>
      </c>
      <c r="J5" s="63" t="str">
        <f>+G5</f>
        <v>2017</v>
      </c>
    </row>
    <row r="6" spans="1:12" ht="20.100000000000001" customHeight="1" x14ac:dyDescent="0.2">
      <c r="A6" s="80" t="s">
        <v>7</v>
      </c>
      <c r="B6" s="82" t="s">
        <v>0</v>
      </c>
      <c r="C6" s="55">
        <f>+C41</f>
        <v>97825809.385310009</v>
      </c>
      <c r="D6" s="55">
        <f t="shared" ref="D6" si="1">+D41</f>
        <v>99783186.633849993</v>
      </c>
      <c r="E6" s="126">
        <f t="shared" ref="E6:E8" si="2">+IF(C6=0,"X",D6/C6)</f>
        <v>1.0200088019801645</v>
      </c>
      <c r="F6" s="55">
        <f>+F41</f>
        <v>4191157.9317400008</v>
      </c>
      <c r="G6" s="55">
        <f t="shared" ref="G6" si="3">+G41</f>
        <v>6348159.4785499992</v>
      </c>
      <c r="H6" s="126">
        <f t="shared" ref="H6:H8" si="4">+IF(F6=0,"X",G6/F6)</f>
        <v>1.5146552771192037</v>
      </c>
      <c r="I6" s="116">
        <f t="shared" ref="I6:J6" si="5">+I41</f>
        <v>4.2843069309369444E-2</v>
      </c>
      <c r="J6" s="116">
        <f t="shared" si="5"/>
        <v>6.4249701242695315E-2</v>
      </c>
      <c r="K6" s="56"/>
      <c r="L6" s="57"/>
    </row>
    <row r="7" spans="1:12" ht="20.100000000000001" customHeight="1" thickBot="1" x14ac:dyDescent="0.25">
      <c r="A7" s="84" t="s">
        <v>8</v>
      </c>
      <c r="B7" s="85" t="s">
        <v>1</v>
      </c>
      <c r="C7" s="64">
        <f>+C81</f>
        <v>63120765.050000004</v>
      </c>
      <c r="D7" s="64">
        <f t="shared" ref="D7" si="6">+D81</f>
        <v>72016502.065950021</v>
      </c>
      <c r="E7" s="126">
        <f t="shared" si="2"/>
        <v>1.140932021481416</v>
      </c>
      <c r="F7" s="64">
        <f>+F81</f>
        <v>2763932.1074599996</v>
      </c>
      <c r="G7" s="64">
        <f t="shared" ref="G7" si="7">+G81</f>
        <v>2747520.2666000002</v>
      </c>
      <c r="H7" s="126">
        <f t="shared" si="4"/>
        <v>0.99406214037757912</v>
      </c>
      <c r="I7" s="117">
        <f t="shared" ref="I7:J7" si="8">+I81</f>
        <v>4.3788000751743099E-2</v>
      </c>
      <c r="J7" s="117">
        <f t="shared" si="8"/>
        <v>4.0662658424823438E-2</v>
      </c>
      <c r="K7" s="56"/>
      <c r="L7" s="57"/>
    </row>
    <row r="8" spans="1:12" ht="20.100000000000001" customHeight="1" thickBot="1" x14ac:dyDescent="0.25">
      <c r="A8" s="86"/>
      <c r="B8" s="87" t="s">
        <v>2</v>
      </c>
      <c r="C8" s="58">
        <f>SUM(C6:C7)</f>
        <v>160946574.43531001</v>
      </c>
      <c r="D8" s="58">
        <f>SUM(D6:D7)</f>
        <v>171799688.69980001</v>
      </c>
      <c r="E8" s="127">
        <f t="shared" si="2"/>
        <v>1.067433024297465</v>
      </c>
      <c r="F8" s="58">
        <f>SUM(F6:F7)</f>
        <v>6955090.0392000005</v>
      </c>
      <c r="G8" s="58">
        <f>SUM(G6:G7)</f>
        <v>9095679.7451499999</v>
      </c>
      <c r="H8" s="127">
        <f t="shared" si="4"/>
        <v>1.3077731120496345</v>
      </c>
      <c r="I8" s="115">
        <f>+I85</f>
        <v>4.3213656852295987E-2</v>
      </c>
      <c r="J8" s="115">
        <f>+J85</f>
        <v>5.4670364496064938E-2</v>
      </c>
      <c r="K8" s="56"/>
      <c r="L8" s="57"/>
    </row>
    <row r="9" spans="1:12" ht="20.100000000000001" customHeight="1" x14ac:dyDescent="0.2">
      <c r="C9" s="54"/>
      <c r="D9" s="54"/>
      <c r="E9" s="54"/>
      <c r="I9" s="54"/>
      <c r="J9" s="54"/>
      <c r="L9" s="57"/>
    </row>
    <row r="10" spans="1:12" s="75" customFormat="1" ht="20.100000000000001" customHeight="1" x14ac:dyDescent="0.2">
      <c r="A10" s="593" t="s">
        <v>81</v>
      </c>
      <c r="B10" s="593"/>
      <c r="C10" s="593"/>
      <c r="D10" s="593"/>
      <c r="E10" s="593"/>
      <c r="F10" s="593"/>
      <c r="G10" s="593"/>
      <c r="H10" s="593"/>
      <c r="I10" s="593"/>
      <c r="J10" s="593"/>
      <c r="L10" s="57"/>
    </row>
    <row r="11" spans="1:12" s="75" customFormat="1" ht="20.100000000000001" customHeight="1" thickBot="1" x14ac:dyDescent="0.25">
      <c r="A11" s="138"/>
      <c r="B11" s="138"/>
      <c r="C11" s="138"/>
      <c r="D11" s="138"/>
      <c r="E11" s="138"/>
      <c r="F11" s="88"/>
      <c r="G11" s="88"/>
      <c r="H11" s="88"/>
      <c r="I11" s="76"/>
      <c r="J11" s="76"/>
      <c r="L11" s="57"/>
    </row>
    <row r="12" spans="1:12" ht="20.100000000000001" customHeight="1" thickBot="1" x14ac:dyDescent="0.25">
      <c r="A12" s="80" t="s">
        <v>3</v>
      </c>
      <c r="B12" s="80" t="s">
        <v>10</v>
      </c>
      <c r="C12" s="78" t="s">
        <v>52</v>
      </c>
      <c r="D12" s="79"/>
      <c r="E12" s="80" t="s">
        <v>6</v>
      </c>
      <c r="F12" s="78" t="s">
        <v>66</v>
      </c>
      <c r="G12" s="79"/>
      <c r="H12" s="80" t="s">
        <v>6</v>
      </c>
      <c r="I12" s="601" t="s">
        <v>67</v>
      </c>
      <c r="J12" s="602"/>
      <c r="L12" s="57"/>
    </row>
    <row r="13" spans="1:12" s="73" customFormat="1" ht="20.100000000000001" customHeight="1" thickBot="1" x14ac:dyDescent="0.25">
      <c r="A13" s="89"/>
      <c r="B13" s="89"/>
      <c r="C13" s="125" t="str">
        <f>+C5</f>
        <v>2016</v>
      </c>
      <c r="D13" s="125" t="str">
        <f t="shared" ref="D13:J13" si="9">+D5</f>
        <v>2017</v>
      </c>
      <c r="E13" s="125" t="str">
        <f t="shared" si="9"/>
        <v>17/16</v>
      </c>
      <c r="F13" s="125" t="str">
        <f t="shared" si="9"/>
        <v>2016</v>
      </c>
      <c r="G13" s="125" t="str">
        <f t="shared" si="9"/>
        <v>2017</v>
      </c>
      <c r="H13" s="125" t="str">
        <f t="shared" si="9"/>
        <v>17/16</v>
      </c>
      <c r="I13" s="125" t="str">
        <f t="shared" si="9"/>
        <v>2016</v>
      </c>
      <c r="J13" s="125" t="str">
        <f t="shared" si="9"/>
        <v>2017</v>
      </c>
      <c r="L13" s="57"/>
    </row>
    <row r="14" spans="1:12" ht="20.100000000000001" customHeight="1" x14ac:dyDescent="0.2">
      <c r="A14" s="11" t="s">
        <v>7</v>
      </c>
      <c r="B14" s="59" t="s">
        <v>107</v>
      </c>
      <c r="C14" s="61">
        <v>3682755.3486700002</v>
      </c>
      <c r="D14" s="61">
        <v>3352348.4195800005</v>
      </c>
      <c r="E14" s="126">
        <f>+IF(C14=0,"X",D14/C14)</f>
        <v>0.91028268298915815</v>
      </c>
      <c r="F14" s="61">
        <v>147243.12235000002</v>
      </c>
      <c r="G14" s="61">
        <v>187871.89014</v>
      </c>
      <c r="H14" s="83">
        <f t="shared" ref="H14:H40" si="10">+IFERROR(IF(G14/F14&gt;0,G14/F14,"X"),"X")</f>
        <v>1.2759298169012236</v>
      </c>
      <c r="I14" s="83">
        <v>3.9981782228128669E-2</v>
      </c>
      <c r="J14" s="83">
        <v>5.3409841938048229E-2</v>
      </c>
      <c r="K14" s="56"/>
      <c r="L14" s="90"/>
    </row>
    <row r="15" spans="1:12" ht="20.100000000000001" customHeight="1" x14ac:dyDescent="0.2">
      <c r="A15" s="128" t="s">
        <v>8</v>
      </c>
      <c r="B15" s="59" t="s">
        <v>157</v>
      </c>
      <c r="C15" s="61">
        <v>2835494.8574800002</v>
      </c>
      <c r="D15" s="61">
        <v>2765043.1978700003</v>
      </c>
      <c r="E15" s="126">
        <f t="shared" ref="E15:E41" si="11">+IF(C15=0,"X",D15/C15)</f>
        <v>0.9751536634164053</v>
      </c>
      <c r="F15" s="61">
        <v>106501.51642999999</v>
      </c>
      <c r="G15" s="61">
        <v>177686.62033000001</v>
      </c>
      <c r="H15" s="83">
        <f t="shared" si="10"/>
        <v>1.6683952143234289</v>
      </c>
      <c r="I15" s="83">
        <v>3.7560116234755393E-2</v>
      </c>
      <c r="J15" s="83">
        <v>6.3453410573743763E-2</v>
      </c>
      <c r="K15" s="56"/>
      <c r="L15" s="57"/>
    </row>
    <row r="16" spans="1:12" ht="20.100000000000001" customHeight="1" x14ac:dyDescent="0.2">
      <c r="A16" s="128" t="s">
        <v>9</v>
      </c>
      <c r="B16" s="59" t="s">
        <v>193</v>
      </c>
      <c r="C16" s="61">
        <v>14953570.29905</v>
      </c>
      <c r="D16" s="61">
        <v>15756433.659769999</v>
      </c>
      <c r="E16" s="126">
        <f t="shared" si="11"/>
        <v>1.0536904127017082</v>
      </c>
      <c r="F16" s="61">
        <v>848381.22588000004</v>
      </c>
      <c r="G16" s="61">
        <v>1417111.21083</v>
      </c>
      <c r="H16" s="83">
        <f t="shared" si="10"/>
        <v>1.6703707809659196</v>
      </c>
      <c r="I16" s="83">
        <v>5.6734359013505806E-2</v>
      </c>
      <c r="J16" s="83">
        <v>9.2289874838847208E-2</v>
      </c>
      <c r="K16" s="56"/>
      <c r="L16" s="57"/>
    </row>
    <row r="17" spans="1:12" ht="20.100000000000001" customHeight="1" x14ac:dyDescent="0.2">
      <c r="A17" s="128" t="s">
        <v>11</v>
      </c>
      <c r="B17" s="59" t="s">
        <v>108</v>
      </c>
      <c r="C17" s="61">
        <v>4245918.2826399999</v>
      </c>
      <c r="D17" s="61">
        <v>4435968.2381999996</v>
      </c>
      <c r="E17" s="126">
        <f t="shared" si="11"/>
        <v>1.0447606248893306</v>
      </c>
      <c r="F17" s="61">
        <v>165335.52432</v>
      </c>
      <c r="G17" s="61">
        <v>376671.84285999998</v>
      </c>
      <c r="H17" s="83">
        <f t="shared" si="10"/>
        <v>2.2782269231563772</v>
      </c>
      <c r="I17" s="83">
        <v>3.8939874324947853E-2</v>
      </c>
      <c r="J17" s="83">
        <v>8.6771888104235612E-2</v>
      </c>
      <c r="K17" s="56"/>
      <c r="L17" s="57"/>
    </row>
    <row r="18" spans="1:12" ht="20.100000000000001" customHeight="1" x14ac:dyDescent="0.2">
      <c r="A18" s="128" t="s">
        <v>12</v>
      </c>
      <c r="B18" s="59" t="s">
        <v>302</v>
      </c>
      <c r="C18" s="61">
        <v>869876.42812000006</v>
      </c>
      <c r="D18" s="61">
        <v>784303.06854999997</v>
      </c>
      <c r="E18" s="126">
        <f t="shared" si="11"/>
        <v>0.90162584385124278</v>
      </c>
      <c r="F18" s="61">
        <v>23909.398420000001</v>
      </c>
      <c r="G18" s="61">
        <v>36433.539959999995</v>
      </c>
      <c r="H18" s="83">
        <f t="shared" si="10"/>
        <v>1.5238166732594853</v>
      </c>
      <c r="I18" s="83">
        <v>2.7485971164517731E-2</v>
      </c>
      <c r="J18" s="83">
        <v>4.4050285997793731E-2</v>
      </c>
      <c r="K18" s="56"/>
      <c r="L18" s="57"/>
    </row>
    <row r="19" spans="1:12" ht="20.100000000000001" customHeight="1" x14ac:dyDescent="0.2">
      <c r="A19" s="128" t="s">
        <v>13</v>
      </c>
      <c r="B19" s="59" t="s">
        <v>109</v>
      </c>
      <c r="C19" s="61">
        <v>216529.04822999999</v>
      </c>
      <c r="D19" s="61">
        <v>280138.23304000002</v>
      </c>
      <c r="E19" s="126">
        <f t="shared" si="11"/>
        <v>1.2937674428903116</v>
      </c>
      <c r="F19" s="61">
        <v>4655.4478500000005</v>
      </c>
      <c r="G19" s="61">
        <v>9025.6170600000023</v>
      </c>
      <c r="H19" s="83">
        <f t="shared" si="10"/>
        <v>1.9387215474876389</v>
      </c>
      <c r="I19" s="83">
        <v>2.1500338583001218E-2</v>
      </c>
      <c r="J19" s="83">
        <v>3.634472170955616E-2</v>
      </c>
      <c r="K19" s="56"/>
      <c r="L19" s="57"/>
    </row>
    <row r="20" spans="1:12" ht="20.100000000000001" customHeight="1" x14ac:dyDescent="0.2">
      <c r="A20" s="128" t="s">
        <v>14</v>
      </c>
      <c r="B20" s="59" t="s">
        <v>110</v>
      </c>
      <c r="C20" s="61">
        <v>1565391.62173</v>
      </c>
      <c r="D20" s="61">
        <v>1795922.7899699998</v>
      </c>
      <c r="E20" s="126">
        <f t="shared" si="11"/>
        <v>1.147267409023965</v>
      </c>
      <c r="F20" s="61">
        <v>69017.911000000022</v>
      </c>
      <c r="G20" s="61">
        <v>111647.20303000002</v>
      </c>
      <c r="H20" s="83">
        <f t="shared" si="10"/>
        <v>1.6176554956871989</v>
      </c>
      <c r="I20" s="83">
        <v>4.4089868657738535E-2</v>
      </c>
      <c r="J20" s="83">
        <v>6.6430681189108956E-2</v>
      </c>
      <c r="K20" s="56"/>
      <c r="L20" s="57"/>
    </row>
    <row r="21" spans="1:12" ht="20.100000000000001" customHeight="1" x14ac:dyDescent="0.2">
      <c r="A21" s="128" t="s">
        <v>15</v>
      </c>
      <c r="B21" s="59" t="s">
        <v>158</v>
      </c>
      <c r="C21" s="61">
        <v>88244.523929999996</v>
      </c>
      <c r="D21" s="61">
        <v>99914.61378</v>
      </c>
      <c r="E21" s="126">
        <f t="shared" si="11"/>
        <v>1.132247184644084</v>
      </c>
      <c r="F21" s="61">
        <v>-1.1962000000001809</v>
      </c>
      <c r="G21" s="61">
        <v>1881.7056700000001</v>
      </c>
      <c r="H21" s="83" t="str">
        <f t="shared" si="10"/>
        <v>X</v>
      </c>
      <c r="I21" s="83" t="s">
        <v>41</v>
      </c>
      <c r="J21" s="83">
        <v>2.0001214853569073E-2</v>
      </c>
      <c r="K21" s="56"/>
      <c r="L21" s="57"/>
    </row>
    <row r="22" spans="1:12" ht="20.100000000000001" customHeight="1" x14ac:dyDescent="0.2">
      <c r="A22" s="128" t="s">
        <v>16</v>
      </c>
      <c r="B22" s="59" t="s">
        <v>139</v>
      </c>
      <c r="C22" s="61">
        <v>2893474.4866300002</v>
      </c>
      <c r="D22" s="61">
        <v>2508655.4184600003</v>
      </c>
      <c r="E22" s="126">
        <f t="shared" si="11"/>
        <v>0.86700450619207126</v>
      </c>
      <c r="F22" s="61">
        <v>44519.274310000008</v>
      </c>
      <c r="G22" s="61">
        <v>127800.62154999998</v>
      </c>
      <c r="H22" s="83">
        <f t="shared" si="10"/>
        <v>2.8706807002308472</v>
      </c>
      <c r="I22" s="83">
        <v>1.5386095338221262E-2</v>
      </c>
      <c r="J22" s="83">
        <v>4.731490126869535E-2</v>
      </c>
      <c r="K22" s="56"/>
      <c r="L22" s="57"/>
    </row>
    <row r="23" spans="1:12" ht="20.100000000000001" customHeight="1" x14ac:dyDescent="0.2">
      <c r="A23" s="128" t="s">
        <v>17</v>
      </c>
      <c r="B23" s="59" t="s">
        <v>111</v>
      </c>
      <c r="C23" s="61">
        <v>2950786.7843700005</v>
      </c>
      <c r="D23" s="61">
        <v>3030807.8562500002</v>
      </c>
      <c r="E23" s="126">
        <f t="shared" si="11"/>
        <v>1.0271185543814494</v>
      </c>
      <c r="F23" s="61">
        <v>132152.99468</v>
      </c>
      <c r="G23" s="61">
        <v>180887.29161000001</v>
      </c>
      <c r="H23" s="83">
        <f t="shared" si="10"/>
        <v>1.3687717939953383</v>
      </c>
      <c r="I23" s="83">
        <v>4.4785680680149501E-2</v>
      </c>
      <c r="J23" s="83">
        <v>6.0481293861548192E-2</v>
      </c>
      <c r="K23" s="56"/>
      <c r="L23" s="57"/>
    </row>
    <row r="24" spans="1:12" ht="20.100000000000001" customHeight="1" x14ac:dyDescent="0.2">
      <c r="A24" s="128" t="s">
        <v>18</v>
      </c>
      <c r="B24" s="59" t="s">
        <v>112</v>
      </c>
      <c r="C24" s="61">
        <v>4160562.5727200001</v>
      </c>
      <c r="D24" s="61">
        <v>4538746.2298100004</v>
      </c>
      <c r="E24" s="126">
        <f t="shared" si="11"/>
        <v>1.0908972405726276</v>
      </c>
      <c r="F24" s="61">
        <v>232120.56805999999</v>
      </c>
      <c r="G24" s="61">
        <v>313810.37768999994</v>
      </c>
      <c r="H24" s="83">
        <f t="shared" si="10"/>
        <v>1.3519283547888106</v>
      </c>
      <c r="I24" s="83">
        <v>5.5790668690327942E-2</v>
      </c>
      <c r="J24" s="83">
        <v>7.2146048568533447E-2</v>
      </c>
      <c r="K24" s="56"/>
      <c r="L24" s="57"/>
    </row>
    <row r="25" spans="1:12" ht="20.100000000000001" customHeight="1" x14ac:dyDescent="0.2">
      <c r="A25" s="128" t="s">
        <v>19</v>
      </c>
      <c r="B25" s="59" t="s">
        <v>113</v>
      </c>
      <c r="C25" s="61">
        <v>33281.384140000002</v>
      </c>
      <c r="D25" s="61">
        <v>32555.11707</v>
      </c>
      <c r="E25" s="126">
        <f t="shared" si="11"/>
        <v>0.97817797880806523</v>
      </c>
      <c r="F25" s="61">
        <v>1348.4531099999999</v>
      </c>
      <c r="G25" s="61">
        <v>1593.18281</v>
      </c>
      <c r="H25" s="83">
        <f t="shared" si="10"/>
        <v>1.1814892176710543</v>
      </c>
      <c r="I25" s="83">
        <v>4.0516737655130468E-2</v>
      </c>
      <c r="J25" s="83">
        <v>4.8398161528000798E-2</v>
      </c>
      <c r="K25" s="56"/>
      <c r="L25" s="57"/>
    </row>
    <row r="26" spans="1:12" ht="20.100000000000001" customHeight="1" x14ac:dyDescent="0.2">
      <c r="A26" s="128" t="s">
        <v>20</v>
      </c>
      <c r="B26" s="59" t="s">
        <v>64</v>
      </c>
      <c r="C26" s="61">
        <v>26973.76197</v>
      </c>
      <c r="D26" s="61">
        <v>29526.387299999999</v>
      </c>
      <c r="E26" s="126">
        <f t="shared" si="11"/>
        <v>1.0946336418642313</v>
      </c>
      <c r="F26" s="61">
        <v>668.19137999999998</v>
      </c>
      <c r="G26" s="61">
        <v>850.23132999999996</v>
      </c>
      <c r="H26" s="83">
        <f t="shared" si="10"/>
        <v>1.2724368428697779</v>
      </c>
      <c r="I26" s="83">
        <v>2.4771901699998579E-2</v>
      </c>
      <c r="J26" s="83">
        <v>3.0096604734155954E-2</v>
      </c>
      <c r="K26" s="56"/>
      <c r="L26" s="57"/>
    </row>
    <row r="27" spans="1:12" ht="20.100000000000001" customHeight="1" x14ac:dyDescent="0.2">
      <c r="A27" s="128" t="s">
        <v>21</v>
      </c>
      <c r="B27" s="59" t="s">
        <v>114</v>
      </c>
      <c r="C27" s="61">
        <v>7027984.6114499997</v>
      </c>
      <c r="D27" s="61">
        <v>6590717.1029400006</v>
      </c>
      <c r="E27" s="126">
        <f t="shared" si="11"/>
        <v>0.93778194849806551</v>
      </c>
      <c r="F27" s="61">
        <v>420158.85427999997</v>
      </c>
      <c r="G27" s="61">
        <v>442204.43644000002</v>
      </c>
      <c r="H27" s="83">
        <f t="shared" si="10"/>
        <v>1.052469636032729</v>
      </c>
      <c r="I27" s="83">
        <v>5.9783690134363236E-2</v>
      </c>
      <c r="J27" s="83">
        <v>6.4940762447679018E-2</v>
      </c>
      <c r="K27" s="56"/>
      <c r="L27" s="57"/>
    </row>
    <row r="28" spans="1:12" ht="20.100000000000001" customHeight="1" x14ac:dyDescent="0.2">
      <c r="A28" s="128" t="s">
        <v>22</v>
      </c>
      <c r="B28" s="59" t="s">
        <v>115</v>
      </c>
      <c r="C28" s="61">
        <v>7714849.06733</v>
      </c>
      <c r="D28" s="61">
        <v>8497759.2172299996</v>
      </c>
      <c r="E28" s="126">
        <f>+IF(C28=0,"X",D28/C28)</f>
        <v>1.1014809418910581</v>
      </c>
      <c r="F28" s="61">
        <v>402136.04212</v>
      </c>
      <c r="G28" s="61">
        <v>653692.08594999998</v>
      </c>
      <c r="H28" s="83">
        <f t="shared" si="10"/>
        <v>1.6255496087936681</v>
      </c>
      <c r="I28" s="83">
        <v>5.212493965992436E-2</v>
      </c>
      <c r="J28" s="83">
        <v>8.0639965448686082E-2</v>
      </c>
      <c r="K28" s="56"/>
      <c r="L28" s="57"/>
    </row>
    <row r="29" spans="1:12" ht="20.100000000000001" customHeight="1" x14ac:dyDescent="0.2">
      <c r="A29" s="128" t="s">
        <v>23</v>
      </c>
      <c r="B29" s="59" t="s">
        <v>116</v>
      </c>
      <c r="C29" s="61">
        <v>7745015.1875300007</v>
      </c>
      <c r="D29" s="61">
        <v>7848309.7786400001</v>
      </c>
      <c r="E29" s="126">
        <f t="shared" si="11"/>
        <v>1.0133369126604568</v>
      </c>
      <c r="F29" s="61">
        <v>338710.03021999996</v>
      </c>
      <c r="G29" s="61">
        <v>455905.23341000004</v>
      </c>
      <c r="H29" s="83">
        <f t="shared" si="10"/>
        <v>1.3460045252095991</v>
      </c>
      <c r="I29" s="83">
        <v>4.3732648938551603E-2</v>
      </c>
      <c r="J29" s="83">
        <v>5.8474409325669108E-2</v>
      </c>
      <c r="K29" s="56"/>
      <c r="L29" s="57"/>
    </row>
    <row r="30" spans="1:12" ht="20.100000000000001" customHeight="1" x14ac:dyDescent="0.2">
      <c r="A30" s="128" t="s">
        <v>24</v>
      </c>
      <c r="B30" s="59" t="s">
        <v>194</v>
      </c>
      <c r="C30" s="61">
        <v>2655818.4576300001</v>
      </c>
      <c r="D30" s="61">
        <v>2493300.7116999999</v>
      </c>
      <c r="E30" s="126">
        <f t="shared" si="11"/>
        <v>0.93880690697698221</v>
      </c>
      <c r="F30" s="61">
        <v>142367.69567000004</v>
      </c>
      <c r="G30" s="61">
        <v>188927.43127</v>
      </c>
      <c r="H30" s="83">
        <f t="shared" si="10"/>
        <v>1.3270386261495914</v>
      </c>
      <c r="I30" s="83">
        <v>5.3605959120054524E-2</v>
      </c>
      <c r="J30" s="83">
        <v>7.3382427190778379E-2</v>
      </c>
      <c r="K30" s="56"/>
      <c r="L30" s="57"/>
    </row>
    <row r="31" spans="1:12" ht="20.100000000000001" customHeight="1" x14ac:dyDescent="0.2">
      <c r="A31" s="128" t="s">
        <v>25</v>
      </c>
      <c r="B31" s="59" t="s">
        <v>195</v>
      </c>
      <c r="C31" s="61">
        <v>32225.856069999998</v>
      </c>
      <c r="D31" s="61">
        <v>36665.555339999999</v>
      </c>
      <c r="E31" s="126">
        <f t="shared" si="11"/>
        <v>1.1377682336927288</v>
      </c>
      <c r="F31" s="61">
        <v>234.62736999999993</v>
      </c>
      <c r="G31" s="61">
        <v>1196.82773</v>
      </c>
      <c r="H31" s="83">
        <f t="shared" si="10"/>
        <v>5.1009723631134776</v>
      </c>
      <c r="I31" s="83">
        <v>7.280717989007016E-3</v>
      </c>
      <c r="J31" s="83">
        <v>3.4745339237636036E-2</v>
      </c>
      <c r="K31" s="56"/>
      <c r="L31" s="57"/>
    </row>
    <row r="32" spans="1:12" ht="20.100000000000001" customHeight="1" x14ac:dyDescent="0.2">
      <c r="A32" s="128" t="s">
        <v>26</v>
      </c>
      <c r="B32" s="59" t="s">
        <v>117</v>
      </c>
      <c r="C32" s="61">
        <v>131277.68693999999</v>
      </c>
      <c r="D32" s="61">
        <v>143656.24762000001</v>
      </c>
      <c r="E32" s="126">
        <f t="shared" si="11"/>
        <v>1.0942929523557008</v>
      </c>
      <c r="F32" s="61">
        <v>4751.9255400000011</v>
      </c>
      <c r="G32" s="61">
        <v>5139.1707800000004</v>
      </c>
      <c r="H32" s="83">
        <f t="shared" si="10"/>
        <v>1.0814922786016548</v>
      </c>
      <c r="I32" s="83">
        <v>3.6197511174704447E-2</v>
      </c>
      <c r="J32" s="83">
        <v>3.7384768731620201E-2</v>
      </c>
      <c r="K32" s="56"/>
      <c r="L32" s="57"/>
    </row>
    <row r="33" spans="1:15" ht="19.5" customHeight="1" x14ac:dyDescent="0.2">
      <c r="A33" s="128" t="s">
        <v>27</v>
      </c>
      <c r="B33" s="59" t="s">
        <v>196</v>
      </c>
      <c r="C33" s="61">
        <v>693287.70715999999</v>
      </c>
      <c r="D33" s="61">
        <v>782589.50788000005</v>
      </c>
      <c r="E33" s="126">
        <f t="shared" si="11"/>
        <v>1.1288091506566849</v>
      </c>
      <c r="F33" s="61">
        <v>26693.943169999999</v>
      </c>
      <c r="G33" s="61">
        <v>33657.29722</v>
      </c>
      <c r="H33" s="83">
        <f t="shared" si="10"/>
        <v>1.2608589523718539</v>
      </c>
      <c r="I33" s="83">
        <v>3.8503413365498278E-2</v>
      </c>
      <c r="J33" s="83">
        <v>4.5609887973082908E-2</v>
      </c>
      <c r="K33" s="56"/>
      <c r="L33" s="57"/>
    </row>
    <row r="34" spans="1:15" ht="20.100000000000001" customHeight="1" x14ac:dyDescent="0.2">
      <c r="A34" s="128" t="s">
        <v>28</v>
      </c>
      <c r="B34" s="59" t="s">
        <v>159</v>
      </c>
      <c r="C34" s="61">
        <v>27263686.535150003</v>
      </c>
      <c r="D34" s="61">
        <v>27735484.925329998</v>
      </c>
      <c r="E34" s="126">
        <f t="shared" si="11"/>
        <v>1.0173050108088546</v>
      </c>
      <c r="F34" s="61">
        <v>836904.55482000008</v>
      </c>
      <c r="G34" s="61">
        <v>1218499.0165500001</v>
      </c>
      <c r="H34" s="83">
        <f t="shared" si="10"/>
        <v>1.4559593558575776</v>
      </c>
      <c r="I34" s="83">
        <v>3.0696676098480365E-2</v>
      </c>
      <c r="J34" s="83">
        <v>4.4309722644660571E-2</v>
      </c>
      <c r="K34" s="56"/>
      <c r="L34" s="57"/>
    </row>
    <row r="35" spans="1:15" ht="20.100000000000001" customHeight="1" x14ac:dyDescent="0.2">
      <c r="A35" s="128" t="s">
        <v>31</v>
      </c>
      <c r="B35" s="59" t="s">
        <v>141</v>
      </c>
      <c r="C35" s="61">
        <v>247343.30226999999</v>
      </c>
      <c r="D35" s="61">
        <v>267891.97048999998</v>
      </c>
      <c r="E35" s="126">
        <f t="shared" si="11"/>
        <v>1.0830775203185776</v>
      </c>
      <c r="F35" s="61">
        <v>10070.586960000001</v>
      </c>
      <c r="G35" s="61">
        <v>11926.023229999999</v>
      </c>
      <c r="H35" s="83">
        <f t="shared" si="10"/>
        <v>1.1842431108901321</v>
      </c>
      <c r="I35" s="83">
        <v>4.0715017821695232E-2</v>
      </c>
      <c r="J35" s="83">
        <v>4.6293504581372949E-2</v>
      </c>
      <c r="K35" s="56"/>
      <c r="L35" s="57"/>
    </row>
    <row r="36" spans="1:15" ht="20.100000000000001" customHeight="1" x14ac:dyDescent="0.2">
      <c r="A36" s="128" t="s">
        <v>32</v>
      </c>
      <c r="B36" s="59" t="s">
        <v>211</v>
      </c>
      <c r="C36" s="61">
        <v>122809.50427</v>
      </c>
      <c r="D36" s="61">
        <v>114838.56916999999</v>
      </c>
      <c r="E36" s="126">
        <f t="shared" si="11"/>
        <v>0.9350951284480743</v>
      </c>
      <c r="F36" s="61">
        <v>98.47947000000002</v>
      </c>
      <c r="G36" s="61">
        <v>3723.9901300000001</v>
      </c>
      <c r="H36" s="83">
        <f t="shared" si="10"/>
        <v>37.814888016761252</v>
      </c>
      <c r="I36" s="83">
        <v>8.0188801823912793E-4</v>
      </c>
      <c r="J36" s="83">
        <v>3.1340377189636351E-2</v>
      </c>
      <c r="K36" s="56"/>
      <c r="L36" s="57"/>
    </row>
    <row r="37" spans="1:15" ht="20.100000000000001" customHeight="1" x14ac:dyDescent="0.2">
      <c r="A37" s="128" t="s">
        <v>33</v>
      </c>
      <c r="B37" s="59" t="s">
        <v>160</v>
      </c>
      <c r="C37" s="61">
        <v>35448.712630000002</v>
      </c>
      <c r="D37" s="61">
        <v>38270.543740000001</v>
      </c>
      <c r="E37" s="126">
        <f t="shared" si="11"/>
        <v>1.079603204196812</v>
      </c>
      <c r="F37" s="61">
        <v>1336.36248</v>
      </c>
      <c r="G37" s="61">
        <v>1307.54611</v>
      </c>
      <c r="H37" s="83">
        <f t="shared" si="10"/>
        <v>0.97843671127312704</v>
      </c>
      <c r="I37" s="83">
        <v>3.7698477063142923E-2</v>
      </c>
      <c r="J37" s="83">
        <v>3.5473665210006243E-2</v>
      </c>
      <c r="K37" s="56"/>
      <c r="L37" s="57"/>
    </row>
    <row r="38" spans="1:15" s="92" customFormat="1" ht="20.100000000000001" customHeight="1" x14ac:dyDescent="0.2">
      <c r="A38" s="128" t="s">
        <v>34</v>
      </c>
      <c r="B38" s="59" t="s">
        <v>118</v>
      </c>
      <c r="C38" s="61">
        <v>595977.73745000002</v>
      </c>
      <c r="D38" s="61">
        <v>854343.71805000002</v>
      </c>
      <c r="E38" s="126">
        <f t="shared" si="11"/>
        <v>1.4335161606966498</v>
      </c>
      <c r="F38" s="61">
        <v>14667.876059999999</v>
      </c>
      <c r="G38" s="61">
        <v>38892.570110000001</v>
      </c>
      <c r="H38" s="83">
        <f t="shared" si="10"/>
        <v>2.6515475008724612</v>
      </c>
      <c r="I38" s="83">
        <v>2.4611449620180772E-2</v>
      </c>
      <c r="J38" s="83">
        <v>5.3633034197362456E-2</v>
      </c>
      <c r="K38" s="56"/>
      <c r="L38" s="91"/>
      <c r="O38" s="114"/>
    </row>
    <row r="39" spans="1:15" s="92" customFormat="1" ht="20.100000000000001" customHeight="1" x14ac:dyDescent="0.2">
      <c r="A39" s="128" t="s">
        <v>35</v>
      </c>
      <c r="B39" s="59" t="s">
        <v>197</v>
      </c>
      <c r="C39" s="61">
        <v>2591477.7157799997</v>
      </c>
      <c r="D39" s="61">
        <v>2838634.64659</v>
      </c>
      <c r="E39" s="126">
        <f t="shared" si="11"/>
        <v>1.0953729716852338</v>
      </c>
      <c r="F39" s="61">
        <v>140593.90820000001</v>
      </c>
      <c r="G39" s="61">
        <v>222738.21020000003</v>
      </c>
      <c r="H39" s="83">
        <f t="shared" si="10"/>
        <v>1.5842664383662111</v>
      </c>
      <c r="I39" s="83">
        <v>5.4252408710249375E-2</v>
      </c>
      <c r="J39" s="83">
        <v>8.2038158821002682E-2</v>
      </c>
      <c r="K39" s="56"/>
      <c r="O39" s="114"/>
    </row>
    <row r="40" spans="1:15" s="92" customFormat="1" ht="20.100000000000001" customHeight="1" thickBot="1" x14ac:dyDescent="0.25">
      <c r="A40" s="128" t="s">
        <v>36</v>
      </c>
      <c r="B40" s="59" t="s">
        <v>161</v>
      </c>
      <c r="C40" s="61">
        <v>2445747.9039699999</v>
      </c>
      <c r="D40" s="61">
        <v>2130360.9094799999</v>
      </c>
      <c r="E40" s="126">
        <f t="shared" si="11"/>
        <v>0.8710468098621057</v>
      </c>
      <c r="F40" s="61">
        <v>76580.613790000003</v>
      </c>
      <c r="G40" s="61">
        <v>127078.30454999999</v>
      </c>
      <c r="H40" s="83">
        <f t="shared" si="10"/>
        <v>1.6594056675815523</v>
      </c>
      <c r="I40" s="83">
        <v>3.1311736449080634E-2</v>
      </c>
      <c r="J40" s="83">
        <v>5.5539896331352173E-2</v>
      </c>
      <c r="K40" s="56"/>
      <c r="O40" s="114"/>
    </row>
    <row r="41" spans="1:15" s="92" customFormat="1" ht="20.100000000000001" customHeight="1" thickBot="1" x14ac:dyDescent="0.25">
      <c r="A41" s="93"/>
      <c r="B41" s="87" t="s">
        <v>2</v>
      </c>
      <c r="C41" s="66">
        <f>SUM(C14:C40)</f>
        <v>97825809.385310009</v>
      </c>
      <c r="D41" s="66">
        <f>SUM(D14:D40)</f>
        <v>99783186.633849993</v>
      </c>
      <c r="E41" s="127">
        <f t="shared" si="11"/>
        <v>1.0200088019801645</v>
      </c>
      <c r="F41" s="66">
        <f>SUM(F14:F40)</f>
        <v>4191157.9317400008</v>
      </c>
      <c r="G41" s="66">
        <f>SUM(G14:G40)</f>
        <v>6348159.4785499992</v>
      </c>
      <c r="H41" s="94">
        <f t="shared" ref="H41" si="12">+IF(F41=0,"X",G41/F41)</f>
        <v>1.5146552771192037</v>
      </c>
      <c r="I41" s="94">
        <v>4.2843069309369444E-2</v>
      </c>
      <c r="J41" s="94">
        <v>6.4249701242695315E-2</v>
      </c>
      <c r="K41" s="56"/>
      <c r="L41" s="91"/>
      <c r="O41" s="114"/>
    </row>
    <row r="42" spans="1:15" ht="20.100000000000001" customHeight="1" x14ac:dyDescent="0.2">
      <c r="C42" s="95"/>
      <c r="D42" s="95"/>
      <c r="E42" s="95"/>
      <c r="F42" s="95"/>
      <c r="G42" s="95"/>
      <c r="H42" s="95"/>
      <c r="I42" s="95"/>
      <c r="J42" s="95"/>
      <c r="L42" s="57"/>
    </row>
    <row r="43" spans="1:15" s="75" customFormat="1" ht="20.100000000000001" customHeight="1" x14ac:dyDescent="0.2">
      <c r="A43" s="593" t="s">
        <v>207</v>
      </c>
      <c r="B43" s="593"/>
      <c r="C43" s="593"/>
      <c r="D43" s="593"/>
      <c r="E43" s="593"/>
      <c r="F43" s="593"/>
      <c r="G43" s="593"/>
      <c r="H43" s="593"/>
      <c r="I43" s="593"/>
      <c r="J43" s="593"/>
      <c r="L43" s="57"/>
    </row>
    <row r="44" spans="1:15" s="75" customFormat="1" ht="20.100000000000001" customHeight="1" thickBot="1" x14ac:dyDescent="0.25">
      <c r="A44" s="138"/>
      <c r="B44" s="138"/>
      <c r="C44" s="138"/>
      <c r="D44" s="138"/>
      <c r="E44" s="138"/>
      <c r="F44" s="88"/>
      <c r="G44" s="88"/>
      <c r="H44" s="88"/>
      <c r="I44" s="76"/>
      <c r="J44" s="76"/>
      <c r="L44" s="57"/>
    </row>
    <row r="45" spans="1:15" ht="20.100000000000001" customHeight="1" thickBot="1" x14ac:dyDescent="0.25">
      <c r="A45" s="80" t="s">
        <v>3</v>
      </c>
      <c r="B45" s="96" t="s">
        <v>10</v>
      </c>
      <c r="C45" s="78" t="s">
        <v>52</v>
      </c>
      <c r="D45" s="79"/>
      <c r="E45" s="80" t="s">
        <v>6</v>
      </c>
      <c r="F45" s="78" t="s">
        <v>66</v>
      </c>
      <c r="G45" s="79"/>
      <c r="H45" s="80" t="s">
        <v>6</v>
      </c>
      <c r="I45" s="617" t="s">
        <v>67</v>
      </c>
      <c r="J45" s="618"/>
      <c r="L45" s="57"/>
    </row>
    <row r="46" spans="1:15" s="73" customFormat="1" ht="20.100000000000001" customHeight="1" thickBot="1" x14ac:dyDescent="0.25">
      <c r="A46" s="89"/>
      <c r="B46" s="89"/>
      <c r="C46" s="125" t="str">
        <f t="shared" ref="C46:J46" si="13">+C5</f>
        <v>2016</v>
      </c>
      <c r="D46" s="125" t="str">
        <f t="shared" si="13"/>
        <v>2017</v>
      </c>
      <c r="E46" s="125" t="str">
        <f t="shared" si="13"/>
        <v>17/16</v>
      </c>
      <c r="F46" s="125" t="str">
        <f t="shared" si="13"/>
        <v>2016</v>
      </c>
      <c r="G46" s="125" t="str">
        <f t="shared" si="13"/>
        <v>2017</v>
      </c>
      <c r="H46" s="125" t="str">
        <f t="shared" si="13"/>
        <v>17/16</v>
      </c>
      <c r="I46" s="125" t="str">
        <f t="shared" si="13"/>
        <v>2016</v>
      </c>
      <c r="J46" s="125" t="str">
        <f t="shared" si="13"/>
        <v>2017</v>
      </c>
      <c r="L46" s="57"/>
    </row>
    <row r="47" spans="1:15" ht="20.100000000000001" customHeight="1" x14ac:dyDescent="0.2">
      <c r="A47" s="136" t="s">
        <v>7</v>
      </c>
      <c r="B47" s="59" t="s">
        <v>119</v>
      </c>
      <c r="C47" s="61">
        <v>2509488.2004900002</v>
      </c>
      <c r="D47" s="61">
        <v>2587042.4681500001</v>
      </c>
      <c r="E47" s="126">
        <f t="shared" ref="E47:E81" si="14">+IF(C47=0,"X",D47/C47)</f>
        <v>1.0309044161454342</v>
      </c>
      <c r="F47" s="61">
        <v>90424.133190000008</v>
      </c>
      <c r="G47" s="61">
        <v>106796.20464</v>
      </c>
      <c r="H47" s="126">
        <f t="shared" ref="H47:H81" si="15">+IF(F47=0,"X",G47/F47)</f>
        <v>1.1810586496372473</v>
      </c>
      <c r="I47" s="83">
        <v>3.6032898330561537E-2</v>
      </c>
      <c r="J47" s="83">
        <v>4.1909373879427024E-2</v>
      </c>
      <c r="K47" s="56"/>
      <c r="L47" s="90"/>
    </row>
    <row r="48" spans="1:15" ht="20.100000000000001" customHeight="1" x14ac:dyDescent="0.2">
      <c r="A48" s="137" t="s">
        <v>8</v>
      </c>
      <c r="B48" s="59" t="s">
        <v>120</v>
      </c>
      <c r="C48" s="61">
        <v>628485.75688999996</v>
      </c>
      <c r="D48" s="61">
        <v>643804.25965000002</v>
      </c>
      <c r="E48" s="126">
        <f t="shared" si="14"/>
        <v>1.0243736673298727</v>
      </c>
      <c r="F48" s="61">
        <v>4005.7886600000011</v>
      </c>
      <c r="G48" s="61">
        <v>15936.452799999997</v>
      </c>
      <c r="H48" s="126">
        <f t="shared" si="15"/>
        <v>3.9783558626380437</v>
      </c>
      <c r="I48" s="83">
        <v>6.3737143063070396E-3</v>
      </c>
      <c r="J48" s="83">
        <v>2.5051603946935421E-2</v>
      </c>
      <c r="K48" s="56"/>
      <c r="L48" s="57"/>
    </row>
    <row r="49" spans="1:12" ht="20.100000000000001" customHeight="1" x14ac:dyDescent="0.2">
      <c r="A49" s="137" t="s">
        <v>9</v>
      </c>
      <c r="B49" s="59" t="s">
        <v>162</v>
      </c>
      <c r="C49" s="61">
        <v>1769604.3523599999</v>
      </c>
      <c r="D49" s="61">
        <v>2125222.6659599999</v>
      </c>
      <c r="E49" s="126">
        <f t="shared" si="14"/>
        <v>1.2009592218315559</v>
      </c>
      <c r="F49" s="61">
        <v>32887.611510000002</v>
      </c>
      <c r="G49" s="61">
        <v>54230.649820000006</v>
      </c>
      <c r="H49" s="126">
        <f t="shared" si="15"/>
        <v>1.6489689378479284</v>
      </c>
      <c r="I49" s="83">
        <v>1.858472571348508E-2</v>
      </c>
      <c r="J49" s="83">
        <v>2.7847526765587619E-2</v>
      </c>
      <c r="K49" s="56"/>
      <c r="L49" s="57"/>
    </row>
    <row r="50" spans="1:12" ht="20.100000000000001" customHeight="1" x14ac:dyDescent="0.2">
      <c r="A50" s="137" t="s">
        <v>11</v>
      </c>
      <c r="B50" s="59" t="s">
        <v>301</v>
      </c>
      <c r="C50" s="61">
        <v>380347.38095999998</v>
      </c>
      <c r="D50" s="61">
        <v>451458.11985999998</v>
      </c>
      <c r="E50" s="126">
        <f t="shared" si="14"/>
        <v>1.1869626096031367</v>
      </c>
      <c r="F50" s="61">
        <v>7998.2271599999995</v>
      </c>
      <c r="G50" s="61">
        <v>9418.2120800000012</v>
      </c>
      <c r="H50" s="126">
        <f t="shared" si="15"/>
        <v>1.1775374581884221</v>
      </c>
      <c r="I50" s="83">
        <v>2.1028742566367636E-2</v>
      </c>
      <c r="J50" s="83">
        <v>2.2645226728400952E-2</v>
      </c>
      <c r="K50" s="56"/>
      <c r="L50" s="57"/>
    </row>
    <row r="51" spans="1:12" ht="20.100000000000001" customHeight="1" x14ac:dyDescent="0.2">
      <c r="A51" s="137" t="s">
        <v>12</v>
      </c>
      <c r="B51" s="59" t="s">
        <v>121</v>
      </c>
      <c r="C51" s="61">
        <v>1552257.3759000001</v>
      </c>
      <c r="D51" s="61">
        <v>1680307.02352</v>
      </c>
      <c r="E51" s="126">
        <f t="shared" si="14"/>
        <v>1.0824925361013387</v>
      </c>
      <c r="F51" s="61">
        <v>58725.606480000002</v>
      </c>
      <c r="G51" s="61">
        <v>41819.965360000009</v>
      </c>
      <c r="H51" s="126">
        <f t="shared" si="15"/>
        <v>0.7121248781695001</v>
      </c>
      <c r="I51" s="83">
        <v>3.7832390035158217E-2</v>
      </c>
      <c r="J51" s="83">
        <v>2.5874173066747577E-2</v>
      </c>
      <c r="K51" s="56"/>
      <c r="L51" s="57"/>
    </row>
    <row r="52" spans="1:12" ht="20.100000000000001" customHeight="1" x14ac:dyDescent="0.2">
      <c r="A52" s="137" t="s">
        <v>13</v>
      </c>
      <c r="B52" s="59" t="s">
        <v>142</v>
      </c>
      <c r="C52" s="61">
        <v>333280.42258999997</v>
      </c>
      <c r="D52" s="61">
        <v>384183.66080000001</v>
      </c>
      <c r="E52" s="126">
        <f t="shared" si="14"/>
        <v>1.1527339584318188</v>
      </c>
      <c r="F52" s="61">
        <v>7880.72156</v>
      </c>
      <c r="G52" s="61">
        <v>5455.0968699999994</v>
      </c>
      <c r="H52" s="126">
        <f t="shared" si="15"/>
        <v>0.69220779194741644</v>
      </c>
      <c r="I52" s="83">
        <v>2.3645918049302366E-2</v>
      </c>
      <c r="J52" s="83">
        <v>1.5206606145982394E-2</v>
      </c>
      <c r="K52" s="56"/>
      <c r="L52" s="57"/>
    </row>
    <row r="53" spans="1:12" ht="20.100000000000001" customHeight="1" x14ac:dyDescent="0.2">
      <c r="A53" s="137" t="s">
        <v>14</v>
      </c>
      <c r="B53" s="59" t="s">
        <v>122</v>
      </c>
      <c r="C53" s="61">
        <v>23338.501830000001</v>
      </c>
      <c r="D53" s="61">
        <v>22606.386119999999</v>
      </c>
      <c r="E53" s="126">
        <f t="shared" si="14"/>
        <v>0.96863056097890055</v>
      </c>
      <c r="F53" s="61">
        <v>386.89938000000001</v>
      </c>
      <c r="G53" s="61">
        <v>527.02587999999992</v>
      </c>
      <c r="H53" s="126">
        <f t="shared" si="15"/>
        <v>1.3621781456460331</v>
      </c>
      <c r="I53" s="83">
        <v>1.6577729916779322E-2</v>
      </c>
      <c r="J53" s="83">
        <v>2.2941654817987205E-2</v>
      </c>
      <c r="K53" s="56"/>
      <c r="L53" s="57"/>
    </row>
    <row r="54" spans="1:12" ht="20.100000000000001" customHeight="1" x14ac:dyDescent="0.2">
      <c r="A54" s="137" t="s">
        <v>15</v>
      </c>
      <c r="B54" s="59" t="s">
        <v>143</v>
      </c>
      <c r="C54" s="61">
        <v>95494.920100000003</v>
      </c>
      <c r="D54" s="61">
        <v>98869.942349999998</v>
      </c>
      <c r="E54" s="126">
        <f t="shared" si="14"/>
        <v>1.035342427078485</v>
      </c>
      <c r="F54" s="61">
        <v>2193.7059100000001</v>
      </c>
      <c r="G54" s="61">
        <v>1945.4739200000001</v>
      </c>
      <c r="H54" s="126">
        <f t="shared" si="15"/>
        <v>0.886843542305085</v>
      </c>
      <c r="I54" s="83">
        <v>2.2971964453217027E-2</v>
      </c>
      <c r="J54" s="83">
        <v>2.0018782155138453E-2</v>
      </c>
      <c r="K54" s="56"/>
      <c r="L54" s="57"/>
    </row>
    <row r="55" spans="1:12" ht="20.100000000000001" customHeight="1" x14ac:dyDescent="0.2">
      <c r="A55" s="137" t="s">
        <v>16</v>
      </c>
      <c r="B55" s="59" t="s">
        <v>123</v>
      </c>
      <c r="C55" s="61">
        <v>24984.086469999998</v>
      </c>
      <c r="D55" s="61">
        <v>25690.82531</v>
      </c>
      <c r="E55" s="126">
        <f t="shared" si="14"/>
        <v>1.0282875597972585</v>
      </c>
      <c r="F55" s="61">
        <v>419.2797599999999</v>
      </c>
      <c r="G55" s="61">
        <v>569.61358999999993</v>
      </c>
      <c r="H55" s="126">
        <f t="shared" si="15"/>
        <v>1.3585525568894623</v>
      </c>
      <c r="I55" s="83">
        <v>1.6781872753420708E-2</v>
      </c>
      <c r="J55" s="83">
        <v>2.2481088569938502E-2</v>
      </c>
      <c r="K55" s="56"/>
      <c r="L55" s="57"/>
    </row>
    <row r="56" spans="1:12" ht="20.100000000000001" customHeight="1" x14ac:dyDescent="0.2">
      <c r="A56" s="137" t="s">
        <v>17</v>
      </c>
      <c r="B56" s="59" t="s">
        <v>163</v>
      </c>
      <c r="C56" s="61">
        <v>5372928.9402599996</v>
      </c>
      <c r="D56" s="61">
        <v>6359939.0972699998</v>
      </c>
      <c r="E56" s="126">
        <f t="shared" si="14"/>
        <v>1.1837005789550306</v>
      </c>
      <c r="F56" s="61">
        <v>124232.64733000001</v>
      </c>
      <c r="G56" s="61">
        <v>106648.75635000001</v>
      </c>
      <c r="H56" s="126">
        <f t="shared" si="15"/>
        <v>0.85845998328207729</v>
      </c>
      <c r="I56" s="83">
        <v>2.3121959867942774E-2</v>
      </c>
      <c r="J56" s="83">
        <v>1.8179486210679597E-2</v>
      </c>
      <c r="K56" s="56"/>
      <c r="L56" s="57"/>
    </row>
    <row r="57" spans="1:12" ht="20.100000000000001" customHeight="1" x14ac:dyDescent="0.2">
      <c r="A57" s="137" t="s">
        <v>18</v>
      </c>
      <c r="B57" s="59" t="s">
        <v>124</v>
      </c>
      <c r="C57" s="61">
        <v>231031.04678999999</v>
      </c>
      <c r="D57" s="61">
        <v>187619.20378000001</v>
      </c>
      <c r="E57" s="126">
        <f t="shared" si="14"/>
        <v>0.81209519840223032</v>
      </c>
      <c r="F57" s="61">
        <v>5373.6466599999994</v>
      </c>
      <c r="G57" s="61">
        <v>3235.2525500000002</v>
      </c>
      <c r="H57" s="126">
        <f t="shared" si="15"/>
        <v>0.60205904010815636</v>
      </c>
      <c r="I57" s="83">
        <v>2.3259413549229495E-2</v>
      </c>
      <c r="J57" s="83">
        <v>1.5455634127031546E-2</v>
      </c>
      <c r="K57" s="56"/>
      <c r="L57" s="57"/>
    </row>
    <row r="58" spans="1:12" ht="20.100000000000001" customHeight="1" x14ac:dyDescent="0.2">
      <c r="A58" s="137" t="s">
        <v>19</v>
      </c>
      <c r="B58" s="59" t="s">
        <v>125</v>
      </c>
      <c r="C58" s="61">
        <v>1257266.0355</v>
      </c>
      <c r="D58" s="61">
        <v>1321325.9303600001</v>
      </c>
      <c r="E58" s="126">
        <f t="shared" si="14"/>
        <v>1.0509517421541767</v>
      </c>
      <c r="F58" s="61">
        <v>-8971.8622200000027</v>
      </c>
      <c r="G58" s="61">
        <v>15315.937670000001</v>
      </c>
      <c r="H58" s="126">
        <f t="shared" si="15"/>
        <v>-1.707107988780505</v>
      </c>
      <c r="I58" s="83" t="s">
        <v>41</v>
      </c>
      <c r="J58" s="83">
        <v>1.1879303024890875E-2</v>
      </c>
      <c r="K58" s="56"/>
      <c r="L58" s="57"/>
    </row>
    <row r="59" spans="1:12" ht="20.100000000000001" customHeight="1" x14ac:dyDescent="0.2">
      <c r="A59" s="137" t="s">
        <v>20</v>
      </c>
      <c r="B59" s="59" t="s">
        <v>164</v>
      </c>
      <c r="C59" s="61">
        <v>2435002.3543699998</v>
      </c>
      <c r="D59" s="61">
        <v>2637747.19197</v>
      </c>
      <c r="E59" s="126">
        <f t="shared" si="14"/>
        <v>1.0832626864759052</v>
      </c>
      <c r="F59" s="61">
        <v>74053.084619999994</v>
      </c>
      <c r="G59" s="61">
        <v>71628.345730000001</v>
      </c>
      <c r="H59" s="126">
        <f t="shared" si="15"/>
        <v>0.96725674693441288</v>
      </c>
      <c r="I59" s="83">
        <v>3.0411914997576873E-2</v>
      </c>
      <c r="J59" s="83">
        <v>2.8240442417142401E-2</v>
      </c>
      <c r="K59" s="56"/>
      <c r="L59" s="57"/>
    </row>
    <row r="60" spans="1:12" ht="20.100000000000001" customHeight="1" x14ac:dyDescent="0.2">
      <c r="A60" s="137" t="s">
        <v>21</v>
      </c>
      <c r="B60" s="59" t="s">
        <v>126</v>
      </c>
      <c r="C60" s="61">
        <v>653683.83045999997</v>
      </c>
      <c r="D60" s="61">
        <v>703505.06345000002</v>
      </c>
      <c r="E60" s="126">
        <f t="shared" si="14"/>
        <v>1.0762161012227283</v>
      </c>
      <c r="F60" s="61">
        <v>20007.669969999999</v>
      </c>
      <c r="G60" s="61">
        <v>20219.147849999998</v>
      </c>
      <c r="H60" s="126">
        <f t="shared" si="15"/>
        <v>1.0105698404820298</v>
      </c>
      <c r="I60" s="83">
        <v>3.0607564448887348E-2</v>
      </c>
      <c r="J60" s="83">
        <v>2.9795628214654105E-2</v>
      </c>
      <c r="K60" s="56"/>
      <c r="L60" s="57"/>
    </row>
    <row r="61" spans="1:12" ht="20.100000000000001" customHeight="1" x14ac:dyDescent="0.2">
      <c r="A61" s="137" t="s">
        <v>22</v>
      </c>
      <c r="B61" s="59" t="s">
        <v>165</v>
      </c>
      <c r="C61" s="61">
        <v>221001.33528999999</v>
      </c>
      <c r="D61" s="61">
        <v>239392.3867</v>
      </c>
      <c r="E61" s="126">
        <f t="shared" si="14"/>
        <v>1.0832169243949006</v>
      </c>
      <c r="F61" s="61">
        <v>7562.5450600000004</v>
      </c>
      <c r="G61" s="61">
        <v>10152.914870000001</v>
      </c>
      <c r="H61" s="126">
        <f t="shared" si="15"/>
        <v>1.3425261984488592</v>
      </c>
      <c r="I61" s="83">
        <v>3.4219454149796692E-2</v>
      </c>
      <c r="J61" s="83">
        <v>4.4105357588783659E-2</v>
      </c>
      <c r="K61" s="56"/>
      <c r="L61" s="57"/>
    </row>
    <row r="62" spans="1:12" ht="20.100000000000001" customHeight="1" x14ac:dyDescent="0.2">
      <c r="A62" s="137" t="s">
        <v>23</v>
      </c>
      <c r="B62" s="59" t="s">
        <v>127</v>
      </c>
      <c r="C62" s="61">
        <v>1445847.5500399999</v>
      </c>
      <c r="D62" s="61">
        <v>1477715.40597</v>
      </c>
      <c r="E62" s="126">
        <f t="shared" si="14"/>
        <v>1.0220409516405229</v>
      </c>
      <c r="F62" s="61">
        <v>62012.275730000001</v>
      </c>
      <c r="G62" s="61">
        <v>45132.673300000002</v>
      </c>
      <c r="H62" s="126">
        <f t="shared" si="15"/>
        <v>0.72780224187395748</v>
      </c>
      <c r="I62" s="83">
        <v>4.2889913067449201E-2</v>
      </c>
      <c r="J62" s="83">
        <v>3.0875116410419883E-2</v>
      </c>
      <c r="K62" s="56"/>
      <c r="L62" s="57"/>
    </row>
    <row r="63" spans="1:12" ht="20.100000000000001" customHeight="1" x14ac:dyDescent="0.2">
      <c r="A63" s="137" t="s">
        <v>24</v>
      </c>
      <c r="B63" s="59" t="s">
        <v>128</v>
      </c>
      <c r="C63" s="61">
        <v>239953.47297</v>
      </c>
      <c r="D63" s="61">
        <v>238002.30804</v>
      </c>
      <c r="E63" s="126">
        <f t="shared" si="14"/>
        <v>0.9918685697445857</v>
      </c>
      <c r="F63" s="61">
        <v>4923.7002000000002</v>
      </c>
      <c r="G63" s="61">
        <v>6087.0714199999993</v>
      </c>
      <c r="H63" s="126">
        <f t="shared" si="15"/>
        <v>1.236279865293179</v>
      </c>
      <c r="I63" s="83">
        <v>2.051939544386416E-2</v>
      </c>
      <c r="J63" s="83">
        <v>2.5471274380809896E-2</v>
      </c>
      <c r="K63" s="56"/>
      <c r="L63" s="57"/>
    </row>
    <row r="64" spans="1:12" ht="20.100000000000001" customHeight="1" x14ac:dyDescent="0.2">
      <c r="A64" s="137" t="s">
        <v>25</v>
      </c>
      <c r="B64" s="59" t="s">
        <v>129</v>
      </c>
      <c r="C64" s="61">
        <v>572625.95981999999</v>
      </c>
      <c r="D64" s="61">
        <v>654024.47655000002</v>
      </c>
      <c r="E64" s="126">
        <f t="shared" si="14"/>
        <v>1.1421495399118597</v>
      </c>
      <c r="F64" s="61">
        <v>15475.622650000001</v>
      </c>
      <c r="G64" s="61">
        <v>14441.325650000001</v>
      </c>
      <c r="H64" s="126">
        <f t="shared" si="15"/>
        <v>0.93316604938024894</v>
      </c>
      <c r="I64" s="83">
        <v>2.7025709164259039E-2</v>
      </c>
      <c r="J64" s="83">
        <v>2.3545951188401974E-2</v>
      </c>
      <c r="K64" s="56"/>
      <c r="L64" s="57"/>
    </row>
    <row r="65" spans="1:12" ht="20.100000000000001" customHeight="1" x14ac:dyDescent="0.2">
      <c r="A65" s="137" t="s">
        <v>26</v>
      </c>
      <c r="B65" s="59" t="s">
        <v>199</v>
      </c>
      <c r="C65" s="61">
        <v>14564.880870000001</v>
      </c>
      <c r="D65" s="61">
        <v>19628.633819999999</v>
      </c>
      <c r="E65" s="126">
        <f t="shared" si="14"/>
        <v>1.3476686829914317</v>
      </c>
      <c r="F65" s="61">
        <v>227.33428000000001</v>
      </c>
      <c r="G65" s="61">
        <v>246.73314999999999</v>
      </c>
      <c r="H65" s="126">
        <f t="shared" si="15"/>
        <v>1.0853319173861504</v>
      </c>
      <c r="I65" s="83">
        <v>1.5608385817164599E-2</v>
      </c>
      <c r="J65" s="83">
        <v>1.4431575825819269E-2</v>
      </c>
      <c r="K65" s="56"/>
      <c r="L65" s="57"/>
    </row>
    <row r="66" spans="1:12" ht="20.100000000000001" customHeight="1" x14ac:dyDescent="0.2">
      <c r="A66" s="137" t="s">
        <v>27</v>
      </c>
      <c r="B66" s="59" t="s">
        <v>210</v>
      </c>
      <c r="C66" s="131" t="s">
        <v>41</v>
      </c>
      <c r="D66" s="61">
        <v>63950.377359999999</v>
      </c>
      <c r="E66" s="126" t="s">
        <v>41</v>
      </c>
      <c r="F66" s="126" t="s">
        <v>41</v>
      </c>
      <c r="G66" s="61">
        <v>1491.8721399999999</v>
      </c>
      <c r="H66" s="126" t="s">
        <v>41</v>
      </c>
      <c r="I66" s="126" t="s">
        <v>41</v>
      </c>
      <c r="J66" s="83">
        <v>2.3328590097314163E-2</v>
      </c>
      <c r="K66" s="56"/>
      <c r="L66" s="57"/>
    </row>
    <row r="67" spans="1:12" ht="20.100000000000001" customHeight="1" x14ac:dyDescent="0.2">
      <c r="A67" s="137" t="s">
        <v>28</v>
      </c>
      <c r="B67" s="59" t="s">
        <v>130</v>
      </c>
      <c r="C67" s="61">
        <v>21567.12947</v>
      </c>
      <c r="D67" s="61">
        <v>25270.44528</v>
      </c>
      <c r="E67" s="126">
        <f t="shared" si="14"/>
        <v>1.1717111132082427</v>
      </c>
      <c r="F67" s="61">
        <v>355.94720999999998</v>
      </c>
      <c r="G67" s="61">
        <v>431.28409999999997</v>
      </c>
      <c r="H67" s="126">
        <f t="shared" si="15"/>
        <v>1.2116518626455872</v>
      </c>
      <c r="I67" s="83">
        <v>1.6504153252991993E-2</v>
      </c>
      <c r="J67" s="83">
        <v>1.8416158492493249E-2</v>
      </c>
      <c r="K67" s="56"/>
      <c r="L67" s="57"/>
    </row>
    <row r="68" spans="1:12" ht="20.100000000000001" customHeight="1" x14ac:dyDescent="0.2">
      <c r="A68" s="137" t="s">
        <v>31</v>
      </c>
      <c r="B68" s="59" t="s">
        <v>200</v>
      </c>
      <c r="C68" s="61">
        <v>147727.19475</v>
      </c>
      <c r="D68" s="61">
        <v>245030.62119000001</v>
      </c>
      <c r="E68" s="126">
        <f t="shared" si="14"/>
        <v>1.6586696958854965</v>
      </c>
      <c r="F68" s="61">
        <v>1365.8031299999998</v>
      </c>
      <c r="G68" s="61">
        <v>3264.9236799999999</v>
      </c>
      <c r="H68" s="126">
        <f t="shared" si="15"/>
        <v>2.3904789850642678</v>
      </c>
      <c r="I68" s="83">
        <v>9.245441452478402E-3</v>
      </c>
      <c r="J68" s="83">
        <v>1.662563313825316E-2</v>
      </c>
      <c r="K68" s="56"/>
      <c r="L68" s="57"/>
    </row>
    <row r="69" spans="1:12" ht="20.100000000000001" customHeight="1" x14ac:dyDescent="0.2">
      <c r="A69" s="137" t="s">
        <v>32</v>
      </c>
      <c r="B69" s="59" t="s">
        <v>166</v>
      </c>
      <c r="C69" s="61">
        <v>89322.491399999999</v>
      </c>
      <c r="D69" s="61">
        <v>160366.62073</v>
      </c>
      <c r="E69" s="132">
        <f t="shared" si="14"/>
        <v>1.7953666340524845</v>
      </c>
      <c r="F69" s="61">
        <v>2742.9672500000006</v>
      </c>
      <c r="G69" s="61">
        <v>4486.52862</v>
      </c>
      <c r="H69" s="126">
        <f t="shared" si="15"/>
        <v>1.6356478991865466</v>
      </c>
      <c r="I69" s="83">
        <v>3.0708584221151726E-2</v>
      </c>
      <c r="J69" s="83">
        <v>3.5936918368023194E-2</v>
      </c>
      <c r="K69" s="56"/>
      <c r="L69" s="57"/>
    </row>
    <row r="70" spans="1:12" ht="20.100000000000001" customHeight="1" x14ac:dyDescent="0.2">
      <c r="A70" s="137" t="s">
        <v>33</v>
      </c>
      <c r="B70" s="59" t="s">
        <v>206</v>
      </c>
      <c r="C70" s="131" t="s">
        <v>41</v>
      </c>
      <c r="D70" s="61">
        <v>31301.322939999998</v>
      </c>
      <c r="E70" s="126" t="s">
        <v>41</v>
      </c>
      <c r="F70" s="126" t="s">
        <v>41</v>
      </c>
      <c r="G70" s="61">
        <v>330.68122999999997</v>
      </c>
      <c r="H70" s="126" t="s">
        <v>41</v>
      </c>
      <c r="I70" s="126" t="s">
        <v>41</v>
      </c>
      <c r="J70" s="83">
        <v>1.0564449005362072E-2</v>
      </c>
      <c r="K70" s="56"/>
      <c r="L70" s="57"/>
    </row>
    <row r="71" spans="1:12" ht="20.100000000000001" customHeight="1" x14ac:dyDescent="0.2">
      <c r="A71" s="137" t="s">
        <v>34</v>
      </c>
      <c r="B71" s="59" t="s">
        <v>131</v>
      </c>
      <c r="C71" s="61">
        <v>747206.90480000002</v>
      </c>
      <c r="D71" s="61">
        <v>761229.45444</v>
      </c>
      <c r="E71" s="126">
        <f t="shared" si="14"/>
        <v>1.0187666221362788</v>
      </c>
      <c r="F71" s="61">
        <v>5784.7763300000006</v>
      </c>
      <c r="G71" s="61">
        <v>-9406.1803600000003</v>
      </c>
      <c r="H71" s="126" t="s">
        <v>41</v>
      </c>
      <c r="I71" s="83">
        <v>7.7418668013358007E-3</v>
      </c>
      <c r="J71" s="83" t="s">
        <v>41</v>
      </c>
      <c r="K71" s="56"/>
      <c r="L71" s="57"/>
    </row>
    <row r="72" spans="1:12" ht="20.100000000000001" customHeight="1" x14ac:dyDescent="0.2">
      <c r="A72" s="137" t="s">
        <v>35</v>
      </c>
      <c r="B72" s="59" t="s">
        <v>132</v>
      </c>
      <c r="C72" s="61">
        <v>31465734.923810001</v>
      </c>
      <c r="D72" s="61">
        <v>36434470.51715</v>
      </c>
      <c r="E72" s="126">
        <f t="shared" si="14"/>
        <v>1.1579094086113391</v>
      </c>
      <c r="F72" s="61">
        <v>1897565.9674099996</v>
      </c>
      <c r="G72" s="61">
        <v>1910217.88105</v>
      </c>
      <c r="H72" s="126">
        <f t="shared" si="15"/>
        <v>1.0066674433760368</v>
      </c>
      <c r="I72" s="83">
        <v>6.03057888844706E-2</v>
      </c>
      <c r="J72" s="83">
        <v>5.6265452177783351E-2</v>
      </c>
      <c r="K72" s="56"/>
      <c r="L72" s="57"/>
    </row>
    <row r="73" spans="1:12" ht="20.100000000000001" customHeight="1" x14ac:dyDescent="0.2">
      <c r="A73" s="137" t="s">
        <v>36</v>
      </c>
      <c r="B73" s="59" t="s">
        <v>201</v>
      </c>
      <c r="C73" s="61">
        <v>388427.23849999998</v>
      </c>
      <c r="D73" s="61">
        <v>384098.70360000001</v>
      </c>
      <c r="E73" s="126">
        <f t="shared" si="14"/>
        <v>0.98885625293242674</v>
      </c>
      <c r="F73" s="61">
        <v>2706.6400100000001</v>
      </c>
      <c r="G73" s="61">
        <v>10095.39208</v>
      </c>
      <c r="H73" s="126">
        <f t="shared" si="15"/>
        <v>3.7298613937211398</v>
      </c>
      <c r="I73" s="83">
        <v>6.9682034155284919E-3</v>
      </c>
      <c r="J73" s="83">
        <v>2.6136059722621448E-2</v>
      </c>
      <c r="K73" s="56"/>
      <c r="L73" s="57"/>
    </row>
    <row r="74" spans="1:12" ht="20.100000000000001" customHeight="1" x14ac:dyDescent="0.2">
      <c r="A74" s="137" t="s">
        <v>37</v>
      </c>
      <c r="B74" s="59" t="s">
        <v>212</v>
      </c>
      <c r="C74" s="61">
        <v>662216.14113</v>
      </c>
      <c r="D74" s="61">
        <v>666769.79344000004</v>
      </c>
      <c r="E74" s="126">
        <f t="shared" si="14"/>
        <v>1.0068763837472003</v>
      </c>
      <c r="F74" s="61">
        <v>5225.8148600000004</v>
      </c>
      <c r="G74" s="61">
        <v>10940.41071</v>
      </c>
      <c r="H74" s="126">
        <f t="shared" si="15"/>
        <v>2.0935320142589204</v>
      </c>
      <c r="I74" s="83">
        <v>7.8914036300636141E-3</v>
      </c>
      <c r="J74" s="83">
        <v>1.6464298718917327E-2</v>
      </c>
      <c r="K74" s="56"/>
      <c r="L74" s="57"/>
    </row>
    <row r="75" spans="1:12" ht="20.100000000000001" customHeight="1" x14ac:dyDescent="0.2">
      <c r="A75" s="137" t="s">
        <v>38</v>
      </c>
      <c r="B75" s="59" t="s">
        <v>133</v>
      </c>
      <c r="C75" s="61">
        <v>44384.564290000002</v>
      </c>
      <c r="D75" s="61">
        <v>49705.548150000002</v>
      </c>
      <c r="E75" s="126">
        <f t="shared" si="14"/>
        <v>1.1198836565170212</v>
      </c>
      <c r="F75" s="61">
        <v>960.67617000000018</v>
      </c>
      <c r="G75" s="61">
        <v>986.18262000000004</v>
      </c>
      <c r="H75" s="126">
        <f t="shared" si="15"/>
        <v>1.0265505180585461</v>
      </c>
      <c r="I75" s="83">
        <v>2.1644375367146362E-2</v>
      </c>
      <c r="J75" s="83">
        <v>2.0962513369911753E-2</v>
      </c>
      <c r="K75" s="56"/>
      <c r="L75" s="57"/>
    </row>
    <row r="76" spans="1:12" ht="20.100000000000001" customHeight="1" x14ac:dyDescent="0.2">
      <c r="A76" s="137" t="s">
        <v>39</v>
      </c>
      <c r="B76" s="59" t="s">
        <v>144</v>
      </c>
      <c r="C76" s="61">
        <v>722856.9939</v>
      </c>
      <c r="D76" s="61">
        <v>768082.69255000004</v>
      </c>
      <c r="E76" s="126">
        <f t="shared" si="14"/>
        <v>1.0625652086535067</v>
      </c>
      <c r="F76" s="61">
        <v>14750.80422</v>
      </c>
      <c r="G76" s="61">
        <v>15845.696399999999</v>
      </c>
      <c r="H76" s="126">
        <f t="shared" si="15"/>
        <v>1.0742259312556992</v>
      </c>
      <c r="I76" s="83">
        <v>2.0406255102292922E-2</v>
      </c>
      <c r="J76" s="83">
        <v>2.1255985797426016E-2</v>
      </c>
      <c r="K76" s="56"/>
      <c r="L76" s="57"/>
    </row>
    <row r="77" spans="1:12" ht="20.100000000000001" customHeight="1" x14ac:dyDescent="0.2">
      <c r="A77" s="137" t="s">
        <v>40</v>
      </c>
      <c r="B77" s="59" t="s">
        <v>145</v>
      </c>
      <c r="C77" s="61">
        <v>216910.27067999999</v>
      </c>
      <c r="D77" s="61">
        <v>253473.00734000001</v>
      </c>
      <c r="E77" s="126">
        <f t="shared" si="14"/>
        <v>1.1685615740802782</v>
      </c>
      <c r="F77" s="61">
        <v>3467.9081099999994</v>
      </c>
      <c r="G77" s="61">
        <v>4040.3317399999996</v>
      </c>
      <c r="H77" s="126">
        <f t="shared" si="15"/>
        <v>1.1650630904404213</v>
      </c>
      <c r="I77" s="83">
        <v>1.5987754287191319E-2</v>
      </c>
      <c r="J77" s="83">
        <v>1.7178891890065068E-2</v>
      </c>
      <c r="K77" s="56"/>
      <c r="L77" s="57"/>
    </row>
    <row r="78" spans="1:12" ht="20.100000000000001" customHeight="1" x14ac:dyDescent="0.2">
      <c r="A78" s="137" t="s">
        <v>202</v>
      </c>
      <c r="B78" s="59" t="s">
        <v>134</v>
      </c>
      <c r="C78" s="61">
        <v>1680712.4373600001</v>
      </c>
      <c r="D78" s="61">
        <v>1855987.2380900001</v>
      </c>
      <c r="E78" s="126">
        <f t="shared" si="14"/>
        <v>1.1042860139747137</v>
      </c>
      <c r="F78" s="61">
        <v>60021.481180000002</v>
      </c>
      <c r="G78" s="61">
        <v>52466.97509</v>
      </c>
      <c r="H78" s="126">
        <f t="shared" si="15"/>
        <v>0.87413662672961046</v>
      </c>
      <c r="I78" s="83">
        <v>3.5711927778840913E-2</v>
      </c>
      <c r="J78" s="83">
        <v>2.9670020021320721E-2</v>
      </c>
      <c r="K78" s="56"/>
      <c r="L78" s="57"/>
    </row>
    <row r="79" spans="1:12" ht="20.100000000000001" customHeight="1" x14ac:dyDescent="0.2">
      <c r="A79" s="137" t="s">
        <v>203</v>
      </c>
      <c r="B79" s="59" t="s">
        <v>135</v>
      </c>
      <c r="C79" s="61">
        <v>7158001.9877699995</v>
      </c>
      <c r="D79" s="61">
        <v>8441406.9182099998</v>
      </c>
      <c r="E79" s="126">
        <f t="shared" si="14"/>
        <v>1.1792965317183199</v>
      </c>
      <c r="F79" s="61">
        <v>258803.61079000004</v>
      </c>
      <c r="G79" s="61">
        <v>212168.05769000002</v>
      </c>
      <c r="H79" s="126">
        <f t="shared" si="15"/>
        <v>0.81980331357184455</v>
      </c>
      <c r="I79" s="83">
        <v>3.6155845057347855E-2</v>
      </c>
      <c r="J79" s="83">
        <v>2.7202063740846726E-2</v>
      </c>
      <c r="K79" s="56"/>
      <c r="L79" s="57"/>
    </row>
    <row r="80" spans="1:12" ht="20.100000000000001" customHeight="1" thickBot="1" x14ac:dyDescent="0.25">
      <c r="A80" s="137" t="s">
        <v>205</v>
      </c>
      <c r="B80" s="59" t="s">
        <v>136</v>
      </c>
      <c r="C80" s="61">
        <v>14510.368179999999</v>
      </c>
      <c r="D80" s="61">
        <v>17273.755850000001</v>
      </c>
      <c r="E80" s="126">
        <f t="shared" si="14"/>
        <v>1.1904422848352565</v>
      </c>
      <c r="F80" s="61">
        <v>361.0729</v>
      </c>
      <c r="G80" s="61">
        <v>353.37630999999999</v>
      </c>
      <c r="H80" s="126">
        <f t="shared" si="15"/>
        <v>0.97868411060481131</v>
      </c>
      <c r="I80" s="83">
        <v>2.4883786236222161E-2</v>
      </c>
      <c r="J80" s="83">
        <v>2.2236026367532396E-2</v>
      </c>
      <c r="K80" s="56"/>
      <c r="L80" s="57"/>
    </row>
    <row r="81" spans="1:14" ht="20.100000000000001" customHeight="1" thickBot="1" x14ac:dyDescent="0.25">
      <c r="A81" s="63"/>
      <c r="B81" s="62" t="s">
        <v>2</v>
      </c>
      <c r="C81" s="66">
        <f>SUM(C47:C80)</f>
        <v>63120765.050000004</v>
      </c>
      <c r="D81" s="66">
        <f>SUM(D47:D80)</f>
        <v>72016502.065950021</v>
      </c>
      <c r="E81" s="127">
        <f t="shared" si="14"/>
        <v>1.140932021481416</v>
      </c>
      <c r="F81" s="66">
        <f>SUM(F47:F80)</f>
        <v>2763932.1074599996</v>
      </c>
      <c r="G81" s="66">
        <f>SUM(G47:G80)</f>
        <v>2747520.2666000002</v>
      </c>
      <c r="H81" s="127">
        <f t="shared" si="15"/>
        <v>0.99406214037757912</v>
      </c>
      <c r="I81" s="127">
        <v>4.3788000751743099E-2</v>
      </c>
      <c r="J81" s="94">
        <v>4.0662658424823438E-2</v>
      </c>
      <c r="K81" s="56"/>
      <c r="L81" s="91"/>
    </row>
    <row r="82" spans="1:14" x14ac:dyDescent="0.2">
      <c r="C82" s="129"/>
      <c r="D82" s="129"/>
      <c r="E82" s="95"/>
      <c r="F82" s="129"/>
      <c r="G82" s="129"/>
      <c r="H82" s="95"/>
      <c r="I82" s="95"/>
      <c r="J82" s="95"/>
    </row>
    <row r="83" spans="1:14" x14ac:dyDescent="0.2">
      <c r="F83" s="74"/>
    </row>
    <row r="85" spans="1:14" hidden="1" x14ac:dyDescent="0.2">
      <c r="C85" s="74">
        <v>160946574.43531001</v>
      </c>
      <c r="F85" s="74">
        <v>6955090.0392000005</v>
      </c>
      <c r="G85" s="74">
        <v>9095679.7451499999</v>
      </c>
      <c r="I85" s="83">
        <v>4.3213656852295987E-2</v>
      </c>
      <c r="J85" s="83">
        <v>5.4670364496064938E-2</v>
      </c>
      <c r="M85" s="59" t="s">
        <v>101</v>
      </c>
      <c r="N85" s="59" t="s">
        <v>204</v>
      </c>
    </row>
  </sheetData>
  <mergeCells count="6">
    <mergeCell ref="A43:J43"/>
    <mergeCell ref="I45:J45"/>
    <mergeCell ref="A2:J2"/>
    <mergeCell ref="I4:J4"/>
    <mergeCell ref="A10:J10"/>
    <mergeCell ref="I12:J12"/>
  </mergeCells>
  <conditionalFormatting sqref="L6:L38 L41:L81">
    <cfRule type="cellIs" dxfId="7" priority="1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4" fitToHeight="5" orientation="landscape" horizontalDpi="300" verticalDpi="300" r:id="rId1"/>
  <headerFooter alignWithMargins="0">
    <oddHeader>&amp;A</oddHeader>
  </headerFooter>
  <rowBreaks count="1" manualBreakCount="1">
    <brk id="42" max="9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2:N2164"/>
  <sheetViews>
    <sheetView view="pageBreakPreview" zoomScale="80" zoomScaleNormal="80" zoomScaleSheetLayoutView="80" workbookViewId="0">
      <selection activeCell="A2" sqref="A2:H2"/>
    </sheetView>
  </sheetViews>
  <sheetFormatPr defaultRowHeight="14.25" x14ac:dyDescent="0.2"/>
  <cols>
    <col min="1" max="1" width="3.85546875" style="59" bestFit="1" customWidth="1"/>
    <col min="2" max="2" width="35.7109375" style="59" bestFit="1" customWidth="1"/>
    <col min="3" max="3" width="11.5703125" style="59" customWidth="1"/>
    <col min="4" max="4" width="11.85546875" style="59" customWidth="1"/>
    <col min="5" max="5" width="11.5703125" style="59" customWidth="1"/>
    <col min="6" max="6" width="11.7109375" style="59" customWidth="1"/>
    <col min="7" max="7" width="11.85546875" style="59" customWidth="1"/>
    <col min="8" max="8" width="10.85546875" style="59" customWidth="1"/>
    <col min="9" max="12" width="2.140625" style="5" customWidth="1"/>
    <col min="13" max="16384" width="9.140625" style="5"/>
  </cols>
  <sheetData>
    <row r="2" spans="1:12" s="23" customFormat="1" ht="20.100000000000001" customHeight="1" x14ac:dyDescent="0.2">
      <c r="A2" s="593" t="s">
        <v>53</v>
      </c>
      <c r="B2" s="593"/>
      <c r="C2" s="593"/>
      <c r="D2" s="593"/>
      <c r="E2" s="593"/>
      <c r="F2" s="593"/>
      <c r="G2" s="593"/>
      <c r="H2" s="593"/>
    </row>
    <row r="3" spans="1:12" s="23" customFormat="1" ht="20.100000000000001" customHeight="1" thickBot="1" x14ac:dyDescent="0.25">
      <c r="A3" s="164"/>
      <c r="B3" s="164"/>
      <c r="C3" s="164"/>
      <c r="D3" s="164"/>
      <c r="E3" s="164"/>
      <c r="F3" s="164"/>
      <c r="G3" s="164"/>
      <c r="H3" s="164"/>
    </row>
    <row r="4" spans="1:12" ht="20.100000000000001" customHeight="1" thickBot="1" x14ac:dyDescent="0.25">
      <c r="A4" s="80" t="s">
        <v>3</v>
      </c>
      <c r="B4" s="169" t="s">
        <v>4</v>
      </c>
      <c r="C4" s="170" t="s">
        <v>54</v>
      </c>
      <c r="D4" s="171"/>
      <c r="E4" s="167" t="s">
        <v>6</v>
      </c>
      <c r="F4" s="170" t="s">
        <v>55</v>
      </c>
      <c r="G4" s="171"/>
      <c r="H4" s="80" t="s">
        <v>6</v>
      </c>
    </row>
    <row r="5" spans="1:12" ht="20.100000000000001" customHeight="1" thickBot="1" x14ac:dyDescent="0.25">
      <c r="A5" s="89"/>
      <c r="B5" s="172"/>
      <c r="C5" s="125">
        <v>2016</v>
      </c>
      <c r="D5" s="125">
        <v>2017</v>
      </c>
      <c r="E5" s="125" t="s">
        <v>208</v>
      </c>
      <c r="F5" s="125">
        <f>+C5</f>
        <v>2016</v>
      </c>
      <c r="G5" s="125">
        <f>+D5</f>
        <v>2017</v>
      </c>
      <c r="H5" s="125" t="str">
        <f>+E5</f>
        <v>17/16</v>
      </c>
    </row>
    <row r="6" spans="1:12" ht="20.100000000000001" customHeight="1" x14ac:dyDescent="0.2">
      <c r="A6" s="80" t="s">
        <v>7</v>
      </c>
      <c r="B6" s="173" t="s">
        <v>0</v>
      </c>
      <c r="C6" s="174">
        <f>+C41</f>
        <v>2769967.4541100003</v>
      </c>
      <c r="D6" s="174">
        <f t="shared" ref="D6" si="0">+D41</f>
        <v>2928423.5554400003</v>
      </c>
      <c r="E6" s="175">
        <f t="shared" ref="E6:E8" si="1">+IF(C6=0,"X",D6/C6)</f>
        <v>1.057205040837172</v>
      </c>
      <c r="F6" s="174">
        <f>+F41</f>
        <v>2169021.5404399997</v>
      </c>
      <c r="G6" s="174">
        <f t="shared" ref="G6" si="2">+G41</f>
        <v>2292667.8425600003</v>
      </c>
      <c r="H6" s="175">
        <f t="shared" ref="H6:H8" si="3">+IF(F6=0,"X",G6/F6)</f>
        <v>1.0570055667104707</v>
      </c>
      <c r="I6" s="2"/>
      <c r="J6" s="3"/>
      <c r="K6" s="2"/>
      <c r="L6" s="3"/>
    </row>
    <row r="7" spans="1:12" ht="20.100000000000001" customHeight="1" thickBot="1" x14ac:dyDescent="0.25">
      <c r="A7" s="84" t="s">
        <v>8</v>
      </c>
      <c r="B7" s="176" t="s">
        <v>1</v>
      </c>
      <c r="C7" s="177">
        <f>+C81</f>
        <v>2291096.1547199995</v>
      </c>
      <c r="D7" s="177">
        <f t="shared" ref="D7" si="4">+D81</f>
        <v>3966789.8740700013</v>
      </c>
      <c r="E7" s="175">
        <f t="shared" si="1"/>
        <v>1.7313938858034497</v>
      </c>
      <c r="F7" s="177">
        <f>+F81</f>
        <v>1929650.4564499999</v>
      </c>
      <c r="G7" s="177">
        <f t="shared" ref="G7" si="5">+G81</f>
        <v>3403618.0142000001</v>
      </c>
      <c r="H7" s="175">
        <f t="shared" si="3"/>
        <v>1.7638521022411879</v>
      </c>
      <c r="I7" s="2"/>
      <c r="J7" s="3"/>
      <c r="K7" s="2"/>
      <c r="L7" s="3"/>
    </row>
    <row r="8" spans="1:12" s="23" customFormat="1" ht="20.100000000000001" customHeight="1" thickBot="1" x14ac:dyDescent="0.25">
      <c r="A8" s="178"/>
      <c r="B8" s="179" t="s">
        <v>2</v>
      </c>
      <c r="C8" s="180">
        <f>SUM(C6:C7)</f>
        <v>5061063.6088299993</v>
      </c>
      <c r="D8" s="180">
        <f>SUM(D6:D7)</f>
        <v>6895213.4295100011</v>
      </c>
      <c r="E8" s="127">
        <f t="shared" si="1"/>
        <v>1.3624040246164808</v>
      </c>
      <c r="F8" s="180">
        <f t="shared" ref="F8:G8" si="6">SUM(F6:F7)</f>
        <v>4098671.9968899996</v>
      </c>
      <c r="G8" s="180">
        <f t="shared" si="6"/>
        <v>5696285.8567600008</v>
      </c>
      <c r="H8" s="127">
        <f t="shared" si="3"/>
        <v>1.3897881706763173</v>
      </c>
      <c r="I8" s="2"/>
      <c r="J8" s="3"/>
      <c r="K8" s="2"/>
      <c r="L8" s="3"/>
    </row>
    <row r="9" spans="1:12" ht="20.100000000000001" customHeight="1" x14ac:dyDescent="0.2">
      <c r="A9" s="73"/>
      <c r="J9" s="3"/>
      <c r="L9" s="3"/>
    </row>
    <row r="10" spans="1:12" s="23" customFormat="1" ht="20.100000000000001" customHeight="1" x14ac:dyDescent="0.2">
      <c r="A10" s="593" t="s">
        <v>79</v>
      </c>
      <c r="B10" s="593"/>
      <c r="C10" s="593"/>
      <c r="D10" s="593"/>
      <c r="E10" s="593"/>
      <c r="F10" s="593"/>
      <c r="G10" s="593"/>
      <c r="H10" s="593"/>
      <c r="J10" s="3"/>
      <c r="L10" s="3"/>
    </row>
    <row r="11" spans="1:12" s="23" customFormat="1" ht="20.100000000000001" customHeight="1" thickBot="1" x14ac:dyDescent="0.25">
      <c r="A11" s="164"/>
      <c r="B11" s="164"/>
      <c r="C11" s="164"/>
      <c r="D11" s="164"/>
      <c r="E11" s="164"/>
      <c r="F11" s="164"/>
      <c r="G11" s="164"/>
      <c r="H11" s="164"/>
      <c r="J11" s="3"/>
      <c r="L11" s="3"/>
    </row>
    <row r="12" spans="1:12" ht="20.100000000000001" customHeight="1" thickBot="1" x14ac:dyDescent="0.25">
      <c r="A12" s="166" t="s">
        <v>3</v>
      </c>
      <c r="B12" s="80" t="s">
        <v>10</v>
      </c>
      <c r="C12" s="170" t="s">
        <v>54</v>
      </c>
      <c r="D12" s="171"/>
      <c r="E12" s="181" t="s">
        <v>6</v>
      </c>
      <c r="F12" s="170" t="s">
        <v>55</v>
      </c>
      <c r="G12" s="171"/>
      <c r="H12" s="182" t="s">
        <v>6</v>
      </c>
      <c r="J12" s="3"/>
      <c r="L12" s="3"/>
    </row>
    <row r="13" spans="1:12" ht="20.100000000000001" customHeight="1" thickBot="1" x14ac:dyDescent="0.25">
      <c r="A13" s="183"/>
      <c r="B13" s="89"/>
      <c r="C13" s="125">
        <f>+C5</f>
        <v>2016</v>
      </c>
      <c r="D13" s="125">
        <f t="shared" ref="D13:H13" si="7">+D5</f>
        <v>2017</v>
      </c>
      <c r="E13" s="125" t="str">
        <f t="shared" si="7"/>
        <v>17/16</v>
      </c>
      <c r="F13" s="125">
        <f t="shared" si="7"/>
        <v>2016</v>
      </c>
      <c r="G13" s="125">
        <f t="shared" si="7"/>
        <v>2017</v>
      </c>
      <c r="H13" s="125" t="str">
        <f t="shared" si="7"/>
        <v>17/16</v>
      </c>
      <c r="J13" s="3"/>
      <c r="L13" s="3"/>
    </row>
    <row r="14" spans="1:12" ht="20.100000000000001" customHeight="1" x14ac:dyDescent="0.2">
      <c r="A14" s="11" t="s">
        <v>7</v>
      </c>
      <c r="B14" s="59" t="s">
        <v>107</v>
      </c>
      <c r="C14" s="184">
        <v>-68669.964370000002</v>
      </c>
      <c r="D14" s="184">
        <v>-12755.34555</v>
      </c>
      <c r="E14" s="175">
        <f t="shared" ref="E14:E41" si="8">+IF(C14=0,"X",D14/C14)</f>
        <v>0.18574853892850504</v>
      </c>
      <c r="F14" s="184">
        <v>-96778.909759999995</v>
      </c>
      <c r="G14" s="184">
        <v>-12755.34555</v>
      </c>
      <c r="H14" s="175">
        <f t="shared" ref="H14:H41" si="9">+IF(F14=0,"X",G14/F14)</f>
        <v>0.13179881424198428</v>
      </c>
      <c r="I14" s="2"/>
      <c r="J14" s="3"/>
      <c r="K14" s="2"/>
      <c r="L14" s="3"/>
    </row>
    <row r="15" spans="1:12" ht="20.100000000000001" customHeight="1" x14ac:dyDescent="0.2">
      <c r="A15" s="128" t="s">
        <v>8</v>
      </c>
      <c r="B15" s="59" t="s">
        <v>157</v>
      </c>
      <c r="C15" s="184">
        <v>45104.307130000001</v>
      </c>
      <c r="D15" s="184">
        <v>70702.436799999996</v>
      </c>
      <c r="E15" s="175">
        <f t="shared" si="8"/>
        <v>1.5675318234292095</v>
      </c>
      <c r="F15" s="184">
        <v>34903.158300000003</v>
      </c>
      <c r="G15" s="184">
        <v>55289.622320000002</v>
      </c>
      <c r="H15" s="175">
        <f t="shared" si="9"/>
        <v>1.5840865128815578</v>
      </c>
      <c r="I15" s="2"/>
      <c r="J15" s="3"/>
      <c r="K15" s="2"/>
      <c r="L15" s="3"/>
    </row>
    <row r="16" spans="1:12" ht="20.100000000000001" customHeight="1" x14ac:dyDescent="0.2">
      <c r="A16" s="128" t="s">
        <v>9</v>
      </c>
      <c r="B16" s="59" t="s">
        <v>193</v>
      </c>
      <c r="C16" s="184">
        <v>633069.18515000003</v>
      </c>
      <c r="D16" s="184">
        <v>686929.72898999997</v>
      </c>
      <c r="E16" s="175">
        <f t="shared" si="8"/>
        <v>1.0850784481434492</v>
      </c>
      <c r="F16" s="184">
        <v>524451.55114</v>
      </c>
      <c r="G16" s="184">
        <v>569578.55270999996</v>
      </c>
      <c r="H16" s="175">
        <f t="shared" si="9"/>
        <v>1.0860460827542744</v>
      </c>
      <c r="I16" s="2"/>
      <c r="J16" s="3"/>
      <c r="K16" s="2"/>
      <c r="L16" s="3"/>
    </row>
    <row r="17" spans="1:12" ht="20.100000000000001" customHeight="1" x14ac:dyDescent="0.2">
      <c r="A17" s="128" t="s">
        <v>11</v>
      </c>
      <c r="B17" s="59" t="s">
        <v>108</v>
      </c>
      <c r="C17" s="184">
        <v>-58473.396500000003</v>
      </c>
      <c r="D17" s="184">
        <v>-141721.66876999999</v>
      </c>
      <c r="E17" s="175">
        <f t="shared" si="8"/>
        <v>2.4236948296649738</v>
      </c>
      <c r="F17" s="184">
        <v>-47987.956359999996</v>
      </c>
      <c r="G17" s="184">
        <v>-147785.52653</v>
      </c>
      <c r="H17" s="175">
        <f t="shared" si="9"/>
        <v>3.0796378454070932</v>
      </c>
      <c r="I17" s="2"/>
      <c r="J17" s="3"/>
      <c r="K17" s="2"/>
      <c r="L17" s="3"/>
    </row>
    <row r="18" spans="1:12" ht="20.100000000000001" customHeight="1" x14ac:dyDescent="0.2">
      <c r="A18" s="128" t="s">
        <v>12</v>
      </c>
      <c r="B18" s="59" t="s">
        <v>302</v>
      </c>
      <c r="C18" s="184">
        <v>49133.902990000002</v>
      </c>
      <c r="D18" s="184">
        <v>63979.806550000001</v>
      </c>
      <c r="E18" s="175">
        <f t="shared" si="8"/>
        <v>1.3021519288427283</v>
      </c>
      <c r="F18" s="184">
        <v>39073.192990000003</v>
      </c>
      <c r="G18" s="184">
        <v>51094.261550000003</v>
      </c>
      <c r="H18" s="175">
        <f t="shared" si="9"/>
        <v>1.3076551374513097</v>
      </c>
      <c r="I18" s="2"/>
      <c r="J18" s="3"/>
      <c r="K18" s="2"/>
      <c r="L18" s="3"/>
    </row>
    <row r="19" spans="1:12" ht="20.100000000000001" customHeight="1" x14ac:dyDescent="0.2">
      <c r="A19" s="128" t="s">
        <v>13</v>
      </c>
      <c r="B19" s="59" t="s">
        <v>109</v>
      </c>
      <c r="C19" s="184">
        <v>13469.125529999999</v>
      </c>
      <c r="D19" s="184">
        <v>15638.8809</v>
      </c>
      <c r="E19" s="175">
        <f t="shared" si="8"/>
        <v>1.161091034838696</v>
      </c>
      <c r="F19" s="184">
        <v>10919.10353</v>
      </c>
      <c r="G19" s="184">
        <v>12624.2649</v>
      </c>
      <c r="H19" s="175">
        <f t="shared" si="9"/>
        <v>1.1561631287142855</v>
      </c>
      <c r="I19" s="2"/>
      <c r="J19" s="3"/>
      <c r="K19" s="2"/>
      <c r="L19" s="3"/>
    </row>
    <row r="20" spans="1:12" ht="20.100000000000001" customHeight="1" x14ac:dyDescent="0.2">
      <c r="A20" s="128" t="s">
        <v>14</v>
      </c>
      <c r="B20" s="59" t="s">
        <v>110</v>
      </c>
      <c r="C20" s="184">
        <v>-18231.89299</v>
      </c>
      <c r="D20" s="184">
        <v>12890.629499999999</v>
      </c>
      <c r="E20" s="175" t="s">
        <v>41</v>
      </c>
      <c r="F20" s="184">
        <v>-16137.845439999999</v>
      </c>
      <c r="G20" s="184">
        <v>7344.5755200000003</v>
      </c>
      <c r="H20" s="175" t="s">
        <v>41</v>
      </c>
      <c r="I20" s="2"/>
      <c r="J20" s="3"/>
      <c r="K20" s="2"/>
      <c r="L20" s="3"/>
    </row>
    <row r="21" spans="1:12" ht="20.100000000000001" customHeight="1" x14ac:dyDescent="0.2">
      <c r="A21" s="128" t="s">
        <v>15</v>
      </c>
      <c r="B21" s="59" t="s">
        <v>158</v>
      </c>
      <c r="C21" s="184">
        <v>6006.1066099999998</v>
      </c>
      <c r="D21" s="184">
        <v>6671.9694399999998</v>
      </c>
      <c r="E21" s="175">
        <f t="shared" si="8"/>
        <v>1.110864304155267</v>
      </c>
      <c r="F21" s="184">
        <v>4712.8946999999998</v>
      </c>
      <c r="G21" s="184">
        <v>5413.3276800000003</v>
      </c>
      <c r="H21" s="175">
        <f t="shared" si="9"/>
        <v>1.1486205452457914</v>
      </c>
      <c r="I21" s="2"/>
      <c r="J21" s="3"/>
      <c r="K21" s="2"/>
      <c r="L21" s="3"/>
    </row>
    <row r="22" spans="1:12" ht="20.100000000000001" customHeight="1" x14ac:dyDescent="0.2">
      <c r="A22" s="128" t="s">
        <v>16</v>
      </c>
      <c r="B22" s="59" t="s">
        <v>139</v>
      </c>
      <c r="C22" s="184">
        <v>17779.990310000001</v>
      </c>
      <c r="D22" s="184">
        <v>16538.833299999998</v>
      </c>
      <c r="E22" s="175">
        <f t="shared" si="8"/>
        <v>0.93019360593791001</v>
      </c>
      <c r="F22" s="184">
        <v>12855.98409</v>
      </c>
      <c r="G22" s="184">
        <v>1232.4786200000001</v>
      </c>
      <c r="H22" s="175">
        <f t="shared" si="9"/>
        <v>9.5868088461518938E-2</v>
      </c>
      <c r="I22" s="2"/>
      <c r="J22" s="3"/>
      <c r="K22" s="2"/>
      <c r="L22" s="3"/>
    </row>
    <row r="23" spans="1:12" ht="20.100000000000001" customHeight="1" x14ac:dyDescent="0.2">
      <c r="A23" s="128" t="s">
        <v>17</v>
      </c>
      <c r="B23" s="59" t="s">
        <v>111</v>
      </c>
      <c r="C23" s="184">
        <v>15952.96488</v>
      </c>
      <c r="D23" s="184">
        <v>7203.6551399999998</v>
      </c>
      <c r="E23" s="175">
        <f t="shared" si="8"/>
        <v>0.45155588282094933</v>
      </c>
      <c r="F23" s="184">
        <v>9973.3818800000008</v>
      </c>
      <c r="G23" s="184">
        <v>2929.8651399999999</v>
      </c>
      <c r="H23" s="175">
        <f t="shared" si="9"/>
        <v>0.29376847043983839</v>
      </c>
      <c r="I23" s="2"/>
      <c r="J23" s="3"/>
      <c r="K23" s="2"/>
      <c r="L23" s="3"/>
    </row>
    <row r="24" spans="1:12" ht="20.100000000000001" customHeight="1" x14ac:dyDescent="0.2">
      <c r="A24" s="128" t="s">
        <v>18</v>
      </c>
      <c r="B24" s="59" t="s">
        <v>112</v>
      </c>
      <c r="C24" s="184">
        <v>65438.45435</v>
      </c>
      <c r="D24" s="184">
        <v>48730.399069999999</v>
      </c>
      <c r="E24" s="175">
        <f t="shared" si="8"/>
        <v>0.74467527624298169</v>
      </c>
      <c r="F24" s="184">
        <v>48416.961259999996</v>
      </c>
      <c r="G24" s="184">
        <v>35121.516300000003</v>
      </c>
      <c r="H24" s="175">
        <f t="shared" si="9"/>
        <v>0.72539695565355289</v>
      </c>
      <c r="I24" s="2"/>
      <c r="J24" s="3"/>
      <c r="K24" s="2"/>
      <c r="L24" s="3"/>
    </row>
    <row r="25" spans="1:12" ht="20.100000000000001" customHeight="1" x14ac:dyDescent="0.2">
      <c r="A25" s="128" t="s">
        <v>19</v>
      </c>
      <c r="B25" s="59" t="s">
        <v>113</v>
      </c>
      <c r="C25" s="184">
        <v>-2309.3895499999999</v>
      </c>
      <c r="D25" s="184">
        <v>-1344.62435</v>
      </c>
      <c r="E25" s="175">
        <f t="shared" si="8"/>
        <v>0.58224232893060424</v>
      </c>
      <c r="F25" s="184">
        <v>-2298.5373599999998</v>
      </c>
      <c r="G25" s="184">
        <v>-1378.36735</v>
      </c>
      <c r="H25" s="175">
        <f t="shared" si="9"/>
        <v>0.59967150153260951</v>
      </c>
      <c r="I25" s="2"/>
      <c r="J25" s="3"/>
      <c r="K25" s="2"/>
      <c r="L25" s="3"/>
    </row>
    <row r="26" spans="1:12" ht="20.100000000000001" customHeight="1" x14ac:dyDescent="0.2">
      <c r="A26" s="128" t="s">
        <v>20</v>
      </c>
      <c r="B26" s="59" t="s">
        <v>64</v>
      </c>
      <c r="C26" s="184">
        <v>-2385.6590799999999</v>
      </c>
      <c r="D26" s="184">
        <v>138.93842000000001</v>
      </c>
      <c r="E26" s="175" t="s">
        <v>41</v>
      </c>
      <c r="F26" s="184">
        <v>-2389.12408</v>
      </c>
      <c r="G26" s="184">
        <v>128.04542000000001</v>
      </c>
      <c r="H26" s="175" t="s">
        <v>41</v>
      </c>
      <c r="I26" s="2"/>
      <c r="J26" s="3"/>
      <c r="K26" s="2"/>
      <c r="L26" s="3"/>
    </row>
    <row r="27" spans="1:12" ht="20.100000000000001" customHeight="1" x14ac:dyDescent="0.2">
      <c r="A27" s="128" t="s">
        <v>21</v>
      </c>
      <c r="B27" s="59" t="s">
        <v>114</v>
      </c>
      <c r="C27" s="184">
        <v>213638.08226</v>
      </c>
      <c r="D27" s="184">
        <v>224953.60647</v>
      </c>
      <c r="E27" s="175">
        <f t="shared" si="8"/>
        <v>1.0529658574459064</v>
      </c>
      <c r="F27" s="184">
        <v>177344.64043</v>
      </c>
      <c r="G27" s="184">
        <v>178578.03511</v>
      </c>
      <c r="H27" s="175">
        <f t="shared" si="9"/>
        <v>1.0069547897078222</v>
      </c>
      <c r="I27" s="2"/>
      <c r="J27" s="3"/>
      <c r="K27" s="2"/>
      <c r="L27" s="3"/>
    </row>
    <row r="28" spans="1:12" ht="20.100000000000001" customHeight="1" x14ac:dyDescent="0.2">
      <c r="A28" s="128" t="s">
        <v>22</v>
      </c>
      <c r="B28" s="59" t="s">
        <v>115</v>
      </c>
      <c r="C28" s="184">
        <v>188826.87526</v>
      </c>
      <c r="D28" s="184">
        <v>212915.33092000001</v>
      </c>
      <c r="E28" s="175">
        <f t="shared" si="8"/>
        <v>1.1275690000527312</v>
      </c>
      <c r="F28" s="184">
        <v>147831.17327</v>
      </c>
      <c r="G28" s="184">
        <v>165023.62841</v>
      </c>
      <c r="H28" s="175">
        <f t="shared" si="9"/>
        <v>1.1162979009075411</v>
      </c>
      <c r="I28" s="2"/>
      <c r="J28" s="3"/>
      <c r="K28" s="2"/>
      <c r="L28" s="3"/>
    </row>
    <row r="29" spans="1:12" ht="20.100000000000001" customHeight="1" x14ac:dyDescent="0.2">
      <c r="A29" s="128" t="s">
        <v>23</v>
      </c>
      <c r="B29" s="59" t="s">
        <v>116</v>
      </c>
      <c r="C29" s="184">
        <v>-41463.52087</v>
      </c>
      <c r="D29" s="184">
        <v>14670.126770000001</v>
      </c>
      <c r="E29" s="175" t="s">
        <v>41</v>
      </c>
      <c r="F29" s="184">
        <v>-39386.923940000001</v>
      </c>
      <c r="G29" s="184">
        <v>6501.1080700000002</v>
      </c>
      <c r="H29" s="175" t="s">
        <v>41</v>
      </c>
      <c r="I29" s="2"/>
      <c r="J29" s="3"/>
      <c r="K29" s="2"/>
      <c r="L29" s="3"/>
    </row>
    <row r="30" spans="1:12" ht="20.100000000000001" customHeight="1" x14ac:dyDescent="0.2">
      <c r="A30" s="128" t="s">
        <v>24</v>
      </c>
      <c r="B30" s="59" t="s">
        <v>194</v>
      </c>
      <c r="C30" s="184">
        <v>10322.50188</v>
      </c>
      <c r="D30" s="184">
        <v>30278.662560000001</v>
      </c>
      <c r="E30" s="175">
        <f t="shared" si="8"/>
        <v>2.9332678174334226</v>
      </c>
      <c r="F30" s="184">
        <v>7153.6288500000001</v>
      </c>
      <c r="G30" s="184">
        <v>26206.6522</v>
      </c>
      <c r="H30" s="175">
        <f t="shared" si="9"/>
        <v>3.6634067477515275</v>
      </c>
      <c r="I30" s="2"/>
      <c r="J30" s="3"/>
      <c r="K30" s="2"/>
      <c r="L30" s="3"/>
    </row>
    <row r="31" spans="1:12" ht="20.100000000000001" customHeight="1" x14ac:dyDescent="0.2">
      <c r="A31" s="128" t="s">
        <v>25</v>
      </c>
      <c r="B31" s="59" t="s">
        <v>195</v>
      </c>
      <c r="C31" s="184">
        <v>-4211.33014</v>
      </c>
      <c r="D31" s="184">
        <v>1333.6681900000001</v>
      </c>
      <c r="E31" s="175" t="s">
        <v>41</v>
      </c>
      <c r="F31" s="184">
        <v>-3472.8163100000002</v>
      </c>
      <c r="G31" s="184">
        <v>938.24431000000004</v>
      </c>
      <c r="H31" s="175" t="s">
        <v>41</v>
      </c>
      <c r="I31" s="2"/>
      <c r="J31" s="3"/>
      <c r="K31" s="2"/>
      <c r="L31" s="3"/>
    </row>
    <row r="32" spans="1:12" ht="20.100000000000001" customHeight="1" x14ac:dyDescent="0.2">
      <c r="A32" s="128" t="s">
        <v>26</v>
      </c>
      <c r="B32" s="59" t="s">
        <v>117</v>
      </c>
      <c r="C32" s="184">
        <v>9198.6894799999991</v>
      </c>
      <c r="D32" s="184">
        <v>10356.491980000001</v>
      </c>
      <c r="E32" s="175">
        <f t="shared" si="8"/>
        <v>1.1258660271680354</v>
      </c>
      <c r="F32" s="184">
        <v>7317.27135</v>
      </c>
      <c r="G32" s="184">
        <v>8238.1148400000002</v>
      </c>
      <c r="H32" s="175">
        <f t="shared" si="9"/>
        <v>1.1258452018456306</v>
      </c>
      <c r="I32" s="2"/>
      <c r="J32" s="3"/>
      <c r="K32" s="2"/>
      <c r="L32" s="3"/>
    </row>
    <row r="33" spans="1:14" ht="20.100000000000001" customHeight="1" x14ac:dyDescent="0.2">
      <c r="A33" s="128" t="s">
        <v>27</v>
      </c>
      <c r="B33" s="59" t="s">
        <v>196</v>
      </c>
      <c r="C33" s="184">
        <v>25195.54898</v>
      </c>
      <c r="D33" s="184">
        <v>35090.94109</v>
      </c>
      <c r="E33" s="175">
        <f t="shared" si="8"/>
        <v>1.3927436595191822</v>
      </c>
      <c r="F33" s="184">
        <v>19848.51498</v>
      </c>
      <c r="G33" s="184">
        <v>28008.577089999999</v>
      </c>
      <c r="H33" s="175">
        <f t="shared" si="9"/>
        <v>1.4111170089158982</v>
      </c>
      <c r="I33" s="2"/>
      <c r="J33" s="3"/>
      <c r="K33" s="2"/>
      <c r="L33" s="3"/>
    </row>
    <row r="34" spans="1:14" ht="20.100000000000001" customHeight="1" x14ac:dyDescent="0.2">
      <c r="A34" s="128" t="s">
        <v>28</v>
      </c>
      <c r="B34" s="59" t="s">
        <v>159</v>
      </c>
      <c r="C34" s="184">
        <v>1783708.0644700001</v>
      </c>
      <c r="D34" s="184">
        <v>1588089.80697</v>
      </c>
      <c r="E34" s="175">
        <f t="shared" si="8"/>
        <v>0.89033056395463184</v>
      </c>
      <c r="F34" s="184">
        <v>1434345.76994</v>
      </c>
      <c r="G34" s="184">
        <v>1274811.90809</v>
      </c>
      <c r="H34" s="175">
        <f t="shared" si="9"/>
        <v>0.88877586897567007</v>
      </c>
      <c r="I34" s="2"/>
      <c r="J34" s="3"/>
      <c r="K34" s="2"/>
      <c r="L34" s="3"/>
      <c r="N34" s="141"/>
    </row>
    <row r="35" spans="1:14" ht="20.100000000000001" customHeight="1" x14ac:dyDescent="0.2">
      <c r="A35" s="128" t="s">
        <v>31</v>
      </c>
      <c r="B35" s="59" t="s">
        <v>141</v>
      </c>
      <c r="C35" s="184">
        <v>452.84939000000003</v>
      </c>
      <c r="D35" s="184">
        <v>412.04050000000001</v>
      </c>
      <c r="E35" s="175">
        <f t="shared" si="8"/>
        <v>0.909884189089887</v>
      </c>
      <c r="F35" s="184">
        <v>293.63439</v>
      </c>
      <c r="G35" s="184">
        <v>311.65649999999999</v>
      </c>
      <c r="H35" s="175">
        <f t="shared" si="9"/>
        <v>1.0613760193416037</v>
      </c>
      <c r="I35" s="2"/>
      <c r="J35" s="3"/>
      <c r="K35" s="2"/>
      <c r="L35" s="3"/>
    </row>
    <row r="36" spans="1:14" ht="20.100000000000001" customHeight="1" x14ac:dyDescent="0.2">
      <c r="A36" s="128" t="s">
        <v>32</v>
      </c>
      <c r="B36" s="59" t="s">
        <v>211</v>
      </c>
      <c r="C36" s="184">
        <v>377.55133000000001</v>
      </c>
      <c r="D36" s="184">
        <v>1510.42697</v>
      </c>
      <c r="E36" s="175">
        <f t="shared" si="8"/>
        <v>4.0005870724915731</v>
      </c>
      <c r="F36" s="184">
        <v>200.16433000000001</v>
      </c>
      <c r="G36" s="184">
        <v>1637.0249699999999</v>
      </c>
      <c r="H36" s="175">
        <f t="shared" si="9"/>
        <v>8.1784050634795911</v>
      </c>
      <c r="I36" s="2"/>
      <c r="J36" s="3"/>
      <c r="K36" s="2"/>
      <c r="L36" s="3"/>
    </row>
    <row r="37" spans="1:14" ht="20.100000000000001" customHeight="1" x14ac:dyDescent="0.2">
      <c r="A37" s="128" t="s">
        <v>33</v>
      </c>
      <c r="B37" s="59" t="s">
        <v>160</v>
      </c>
      <c r="C37" s="184">
        <v>-497.42565999999999</v>
      </c>
      <c r="D37" s="184">
        <v>508.59338000000002</v>
      </c>
      <c r="E37" s="175" t="s">
        <v>41</v>
      </c>
      <c r="F37" s="184">
        <v>-497.42565999999999</v>
      </c>
      <c r="G37" s="184">
        <v>508.59338000000002</v>
      </c>
      <c r="H37" s="175" t="s">
        <v>41</v>
      </c>
      <c r="I37" s="2"/>
      <c r="J37" s="3"/>
      <c r="K37" s="2"/>
      <c r="L37" s="3"/>
    </row>
    <row r="38" spans="1:14" s="23" customFormat="1" ht="20.100000000000001" customHeight="1" x14ac:dyDescent="0.2">
      <c r="A38" s="128" t="s">
        <v>34</v>
      </c>
      <c r="B38" s="59" t="s">
        <v>118</v>
      </c>
      <c r="C38" s="184">
        <v>7220.5906400000003</v>
      </c>
      <c r="D38" s="184">
        <v>4347.84789</v>
      </c>
      <c r="E38" s="175">
        <f t="shared" si="8"/>
        <v>0.60214573942388727</v>
      </c>
      <c r="F38" s="184">
        <v>5206.9876400000003</v>
      </c>
      <c r="G38" s="184">
        <v>2360.26064</v>
      </c>
      <c r="H38" s="175">
        <f t="shared" si="9"/>
        <v>0.45328716009781039</v>
      </c>
      <c r="I38" s="2"/>
      <c r="J38" s="3"/>
      <c r="K38" s="2"/>
      <c r="L38" s="3"/>
    </row>
    <row r="39" spans="1:14" s="23" customFormat="1" ht="20.100000000000001" customHeight="1" x14ac:dyDescent="0.2">
      <c r="A39" s="128" t="s">
        <v>35</v>
      </c>
      <c r="B39" s="59" t="s">
        <v>197</v>
      </c>
      <c r="C39" s="184">
        <v>-145857.32610000001</v>
      </c>
      <c r="D39" s="184">
        <v>-8469.2318500000001</v>
      </c>
      <c r="E39" s="175">
        <f t="shared" si="8"/>
        <v>5.8065179696174342E-2</v>
      </c>
      <c r="F39" s="184">
        <v>-126501.53806000001</v>
      </c>
      <c r="G39" s="184">
        <v>-8875.4889199999998</v>
      </c>
      <c r="H39" s="175">
        <f t="shared" si="9"/>
        <v>7.0161114687714965E-2</v>
      </c>
      <c r="I39" s="2"/>
      <c r="J39" s="3"/>
      <c r="K39" s="2"/>
      <c r="L39" s="3"/>
    </row>
    <row r="40" spans="1:14" s="23" customFormat="1" ht="20.100000000000001" customHeight="1" thickBot="1" x14ac:dyDescent="0.25">
      <c r="A40" s="128" t="s">
        <v>36</v>
      </c>
      <c r="B40" s="59" t="s">
        <v>161</v>
      </c>
      <c r="C40" s="184">
        <v>27172.568729999999</v>
      </c>
      <c r="D40" s="184">
        <v>38821.604160000003</v>
      </c>
      <c r="E40" s="175">
        <f t="shared" ref="E40" si="10">+IF(C40=0,"X",D40/C40)</f>
        <v>1.4287057122111106</v>
      </c>
      <c r="F40" s="184">
        <v>19624.604340000002</v>
      </c>
      <c r="G40" s="184">
        <v>29582.257140000002</v>
      </c>
      <c r="H40" s="175">
        <f t="shared" ref="H40" si="11">+IF(F40=0,"X",G40/F40)</f>
        <v>1.5074065508522756</v>
      </c>
      <c r="I40" s="2"/>
      <c r="J40" s="3"/>
      <c r="K40" s="2"/>
      <c r="L40" s="3"/>
    </row>
    <row r="41" spans="1:14" s="23" customFormat="1" ht="20.100000000000001" customHeight="1" thickBot="1" x14ac:dyDescent="0.25">
      <c r="A41" s="93"/>
      <c r="B41" s="87" t="s">
        <v>2</v>
      </c>
      <c r="C41" s="185">
        <f>SUM(C14:C40)</f>
        <v>2769967.4541100003</v>
      </c>
      <c r="D41" s="185">
        <f>SUM(D14:D40)</f>
        <v>2928423.5554400003</v>
      </c>
      <c r="E41" s="127">
        <f t="shared" si="8"/>
        <v>1.057205040837172</v>
      </c>
      <c r="F41" s="185">
        <f>SUM(F14:F40)</f>
        <v>2169021.5404399997</v>
      </c>
      <c r="G41" s="185">
        <f>SUM(G14:G40)</f>
        <v>2292667.8425600003</v>
      </c>
      <c r="H41" s="127">
        <f t="shared" si="9"/>
        <v>1.0570055667104707</v>
      </c>
      <c r="I41" s="2"/>
      <c r="J41" s="3"/>
      <c r="K41" s="2"/>
      <c r="L41" s="3"/>
    </row>
    <row r="42" spans="1:14" ht="20.100000000000001" customHeight="1" x14ac:dyDescent="0.2">
      <c r="C42" s="186"/>
      <c r="D42" s="186"/>
      <c r="E42" s="186"/>
      <c r="F42" s="186"/>
      <c r="G42" s="186"/>
      <c r="H42" s="186"/>
      <c r="J42" s="3"/>
      <c r="L42" s="3"/>
    </row>
    <row r="43" spans="1:14" s="23" customFormat="1" ht="20.100000000000001" customHeight="1" x14ac:dyDescent="0.2">
      <c r="A43" s="593" t="s">
        <v>80</v>
      </c>
      <c r="B43" s="593"/>
      <c r="C43" s="593"/>
      <c r="D43" s="593"/>
      <c r="E43" s="593"/>
      <c r="F43" s="593"/>
      <c r="G43" s="593"/>
      <c r="H43" s="593"/>
      <c r="J43" s="3"/>
      <c r="L43" s="3"/>
    </row>
    <row r="44" spans="1:14" s="23" customFormat="1" ht="20.100000000000001" customHeight="1" thickBot="1" x14ac:dyDescent="0.25">
      <c r="A44" s="164"/>
      <c r="B44" s="164"/>
      <c r="C44" s="164"/>
      <c r="D44" s="164"/>
      <c r="E44" s="164"/>
      <c r="F44" s="164"/>
      <c r="G44" s="164"/>
      <c r="H44" s="164"/>
      <c r="J44" s="3"/>
      <c r="L44" s="3"/>
    </row>
    <row r="45" spans="1:14" ht="20.100000000000001" customHeight="1" thickBot="1" x14ac:dyDescent="0.25">
      <c r="A45" s="80" t="s">
        <v>3</v>
      </c>
      <c r="B45" s="169" t="s">
        <v>10</v>
      </c>
      <c r="C45" s="170" t="s">
        <v>54</v>
      </c>
      <c r="D45" s="171"/>
      <c r="E45" s="86" t="s">
        <v>6</v>
      </c>
      <c r="F45" s="187" t="s">
        <v>55</v>
      </c>
      <c r="G45" s="187"/>
      <c r="H45" s="86" t="s">
        <v>6</v>
      </c>
      <c r="J45" s="3"/>
      <c r="L45" s="3"/>
    </row>
    <row r="46" spans="1:14" ht="20.100000000000001" customHeight="1" thickBot="1" x14ac:dyDescent="0.25">
      <c r="A46" s="89"/>
      <c r="B46" s="172"/>
      <c r="C46" s="125">
        <f t="shared" ref="C46:H46" si="12">+C13</f>
        <v>2016</v>
      </c>
      <c r="D46" s="125">
        <f t="shared" si="12"/>
        <v>2017</v>
      </c>
      <c r="E46" s="125" t="str">
        <f t="shared" si="12"/>
        <v>17/16</v>
      </c>
      <c r="F46" s="125">
        <f t="shared" si="12"/>
        <v>2016</v>
      </c>
      <c r="G46" s="125">
        <f t="shared" si="12"/>
        <v>2017</v>
      </c>
      <c r="H46" s="125" t="str">
        <f t="shared" si="12"/>
        <v>17/16</v>
      </c>
      <c r="J46" s="3"/>
      <c r="L46" s="3"/>
    </row>
    <row r="47" spans="1:14" ht="20.100000000000001" customHeight="1" x14ac:dyDescent="0.2">
      <c r="A47" s="11" t="s">
        <v>7</v>
      </c>
      <c r="B47" s="59" t="s">
        <v>119</v>
      </c>
      <c r="C47" s="188">
        <v>100882.30983</v>
      </c>
      <c r="D47" s="188">
        <v>153439.87036</v>
      </c>
      <c r="E47" s="175">
        <f t="shared" ref="E47:E80" si="13">+IF(C47=0,"X",D47/C47)</f>
        <v>1.5209789567523426</v>
      </c>
      <c r="F47" s="188">
        <v>83384.290789999999</v>
      </c>
      <c r="G47" s="188">
        <v>124097.47637</v>
      </c>
      <c r="H47" s="126">
        <f t="shared" ref="H47:H54" si="14">+IFERROR(IF(G47/F47&gt;0,G47/F47,"X"),"X")</f>
        <v>1.4882596613135983</v>
      </c>
      <c r="I47" s="2"/>
      <c r="J47" s="3"/>
      <c r="K47" s="2"/>
      <c r="L47" s="3"/>
    </row>
    <row r="48" spans="1:14" ht="20.100000000000001" customHeight="1" x14ac:dyDescent="0.2">
      <c r="A48" s="128" t="s">
        <v>8</v>
      </c>
      <c r="B48" s="59" t="s">
        <v>120</v>
      </c>
      <c r="C48" s="188">
        <v>14772.399950000001</v>
      </c>
      <c r="D48" s="188">
        <v>55400.47105</v>
      </c>
      <c r="E48" s="175">
        <f t="shared" si="13"/>
        <v>3.7502688281872572</v>
      </c>
      <c r="F48" s="188">
        <v>11277.078170000001</v>
      </c>
      <c r="G48" s="188">
        <v>44124.335279999999</v>
      </c>
      <c r="H48" s="126">
        <f t="shared" si="14"/>
        <v>3.9127453596430994</v>
      </c>
      <c r="I48" s="2"/>
      <c r="J48" s="3"/>
      <c r="K48" s="2"/>
      <c r="L48" s="3"/>
    </row>
    <row r="49" spans="1:12" ht="20.100000000000001" customHeight="1" x14ac:dyDescent="0.2">
      <c r="A49" s="128" t="s">
        <v>9</v>
      </c>
      <c r="B49" s="59" t="s">
        <v>162</v>
      </c>
      <c r="C49" s="188">
        <v>-50268.509870000002</v>
      </c>
      <c r="D49" s="188">
        <v>18563.918689999999</v>
      </c>
      <c r="E49" s="175" t="s">
        <v>41</v>
      </c>
      <c r="F49" s="188">
        <v>-39439.577080000003</v>
      </c>
      <c r="G49" s="188">
        <v>55438.308720000001</v>
      </c>
      <c r="H49" s="126" t="str">
        <f t="shared" si="14"/>
        <v>X</v>
      </c>
      <c r="I49" s="2"/>
      <c r="J49" s="3"/>
      <c r="K49" s="2"/>
      <c r="L49" s="3"/>
    </row>
    <row r="50" spans="1:12" ht="20.100000000000001" customHeight="1" x14ac:dyDescent="0.2">
      <c r="A50" s="128" t="s">
        <v>11</v>
      </c>
      <c r="B50" s="59" t="s">
        <v>301</v>
      </c>
      <c r="C50" s="188">
        <v>87087.384560000006</v>
      </c>
      <c r="D50" s="188">
        <v>90413.319000000003</v>
      </c>
      <c r="E50" s="175">
        <f t="shared" si="13"/>
        <v>1.0381907719103511</v>
      </c>
      <c r="F50" s="188">
        <v>70007.322560000001</v>
      </c>
      <c r="G50" s="188">
        <v>72775.327000000005</v>
      </c>
      <c r="H50" s="126">
        <f t="shared" si="14"/>
        <v>1.0395387844982598</v>
      </c>
      <c r="I50" s="2"/>
      <c r="J50" s="3"/>
      <c r="K50" s="2"/>
      <c r="L50" s="3"/>
    </row>
    <row r="51" spans="1:12" ht="20.100000000000001" customHeight="1" x14ac:dyDescent="0.2">
      <c r="A51" s="128" t="s">
        <v>12</v>
      </c>
      <c r="B51" s="59" t="s">
        <v>121</v>
      </c>
      <c r="C51" s="188">
        <v>4708.0547100000003</v>
      </c>
      <c r="D51" s="188">
        <v>78208.573329999999</v>
      </c>
      <c r="E51" s="175">
        <f t="shared" si="13"/>
        <v>16.611653463559687</v>
      </c>
      <c r="F51" s="188">
        <v>2489.50972</v>
      </c>
      <c r="G51" s="188">
        <v>60641.967790000002</v>
      </c>
      <c r="H51" s="126">
        <f t="shared" si="14"/>
        <v>24.359000209085345</v>
      </c>
      <c r="I51" s="2"/>
      <c r="J51" s="3"/>
      <c r="K51" s="2"/>
      <c r="L51" s="3"/>
    </row>
    <row r="52" spans="1:12" ht="20.100000000000001" customHeight="1" x14ac:dyDescent="0.2">
      <c r="A52" s="128" t="s">
        <v>13</v>
      </c>
      <c r="B52" s="59" t="s">
        <v>142</v>
      </c>
      <c r="C52" s="188">
        <v>5330.2888000000003</v>
      </c>
      <c r="D52" s="188">
        <v>34916.80444</v>
      </c>
      <c r="E52" s="175">
        <f t="shared" si="13"/>
        <v>6.5506402654955576</v>
      </c>
      <c r="F52" s="188">
        <v>5577.3298000000004</v>
      </c>
      <c r="G52" s="188">
        <v>35337.04823</v>
      </c>
      <c r="H52" s="126">
        <f t="shared" si="14"/>
        <v>6.3358362329586457</v>
      </c>
      <c r="I52" s="2"/>
      <c r="J52" s="3"/>
      <c r="K52" s="2"/>
      <c r="L52" s="3"/>
    </row>
    <row r="53" spans="1:12" ht="20.100000000000001" customHeight="1" x14ac:dyDescent="0.2">
      <c r="A53" s="128" t="s">
        <v>14</v>
      </c>
      <c r="B53" s="59" t="s">
        <v>122</v>
      </c>
      <c r="C53" s="188">
        <v>-6376.0851499999999</v>
      </c>
      <c r="D53" s="188">
        <v>-5373.8239999999996</v>
      </c>
      <c r="E53" s="175">
        <f t="shared" si="13"/>
        <v>0.84280932164150912</v>
      </c>
      <c r="F53" s="188">
        <v>-5724.9171500000002</v>
      </c>
      <c r="G53" s="188">
        <v>-6024.9920000000002</v>
      </c>
      <c r="H53" s="175">
        <f t="shared" ref="H53:H80" si="15">+IF(F53=0,"X",G53/F53)</f>
        <v>1.052415579498823</v>
      </c>
      <c r="I53" s="2"/>
      <c r="J53" s="3"/>
      <c r="K53" s="2"/>
      <c r="L53" s="3"/>
    </row>
    <row r="54" spans="1:12" ht="20.100000000000001" customHeight="1" x14ac:dyDescent="0.2">
      <c r="A54" s="128" t="s">
        <v>15</v>
      </c>
      <c r="B54" s="59" t="s">
        <v>143</v>
      </c>
      <c r="C54" s="188">
        <v>2971.3505599999999</v>
      </c>
      <c r="D54" s="188">
        <v>2464.2373499999999</v>
      </c>
      <c r="E54" s="175">
        <f t="shared" si="13"/>
        <v>0.8293324198003752</v>
      </c>
      <c r="F54" s="188">
        <v>2010.5245600000001</v>
      </c>
      <c r="G54" s="188">
        <v>1605.42335</v>
      </c>
      <c r="H54" s="126">
        <f t="shared" si="14"/>
        <v>0.79850969341055944</v>
      </c>
      <c r="I54" s="2"/>
      <c r="J54" s="3"/>
      <c r="K54" s="2"/>
      <c r="L54" s="3"/>
    </row>
    <row r="55" spans="1:12" ht="20.100000000000001" customHeight="1" x14ac:dyDescent="0.2">
      <c r="A55" s="128" t="s">
        <v>16</v>
      </c>
      <c r="B55" s="59" t="s">
        <v>123</v>
      </c>
      <c r="C55" s="188">
        <v>-759.95610999999997</v>
      </c>
      <c r="D55" s="188">
        <v>-421.34712000000002</v>
      </c>
      <c r="E55" s="175">
        <f t="shared" si="13"/>
        <v>0.55443612394931596</v>
      </c>
      <c r="F55" s="188">
        <v>-647.23724000000004</v>
      </c>
      <c r="G55" s="188">
        <v>-404.48032000000001</v>
      </c>
      <c r="H55" s="175">
        <f t="shared" si="15"/>
        <v>0.62493363329959195</v>
      </c>
      <c r="I55" s="2"/>
      <c r="J55" s="3"/>
      <c r="K55" s="2"/>
      <c r="L55" s="3"/>
    </row>
    <row r="56" spans="1:12" ht="20.100000000000001" customHeight="1" x14ac:dyDescent="0.2">
      <c r="A56" s="128" t="s">
        <v>17</v>
      </c>
      <c r="B56" s="59" t="s">
        <v>163</v>
      </c>
      <c r="C56" s="188">
        <v>101711.88887</v>
      </c>
      <c r="D56" s="188">
        <v>244955.04788</v>
      </c>
      <c r="E56" s="175">
        <f t="shared" si="13"/>
        <v>2.4083226710407666</v>
      </c>
      <c r="F56" s="188">
        <v>81039.918390000006</v>
      </c>
      <c r="G56" s="188">
        <v>190720.06562000001</v>
      </c>
      <c r="H56" s="175">
        <f t="shared" si="15"/>
        <v>2.3534089052529708</v>
      </c>
      <c r="I56" s="2"/>
      <c r="J56" s="3"/>
      <c r="K56" s="2"/>
      <c r="L56" s="3"/>
    </row>
    <row r="57" spans="1:12" ht="20.100000000000001" customHeight="1" x14ac:dyDescent="0.2">
      <c r="A57" s="128" t="s">
        <v>18</v>
      </c>
      <c r="B57" s="59" t="s">
        <v>124</v>
      </c>
      <c r="C57" s="188">
        <v>7503.8911600000001</v>
      </c>
      <c r="D57" s="188">
        <v>1791.7727</v>
      </c>
      <c r="E57" s="175">
        <f t="shared" si="13"/>
        <v>0.2387791429533474</v>
      </c>
      <c r="F57" s="188">
        <v>5479.7342600000002</v>
      </c>
      <c r="G57" s="188">
        <v>846.84412999999995</v>
      </c>
      <c r="H57" s="175">
        <f t="shared" si="15"/>
        <v>0.15454109448000858</v>
      </c>
      <c r="I57" s="2"/>
      <c r="J57" s="3"/>
      <c r="K57" s="2"/>
      <c r="L57" s="3"/>
    </row>
    <row r="58" spans="1:12" ht="20.100000000000001" customHeight="1" x14ac:dyDescent="0.2">
      <c r="A58" s="128" t="s">
        <v>19</v>
      </c>
      <c r="B58" s="59" t="s">
        <v>125</v>
      </c>
      <c r="C58" s="188">
        <v>59225.177430000003</v>
      </c>
      <c r="D58" s="188">
        <v>68239.616580000002</v>
      </c>
      <c r="E58" s="175">
        <f t="shared" si="13"/>
        <v>1.1522061991397903</v>
      </c>
      <c r="F58" s="188">
        <v>41269.633710000002</v>
      </c>
      <c r="G58" s="188">
        <v>53057.20897</v>
      </c>
      <c r="H58" s="175">
        <f t="shared" si="15"/>
        <v>1.2856234524113008</v>
      </c>
      <c r="I58" s="2"/>
      <c r="J58" s="3"/>
      <c r="K58" s="2"/>
      <c r="L58" s="3"/>
    </row>
    <row r="59" spans="1:12" ht="20.100000000000001" customHeight="1" x14ac:dyDescent="0.2">
      <c r="A59" s="128" t="s">
        <v>20</v>
      </c>
      <c r="B59" s="59" t="s">
        <v>164</v>
      </c>
      <c r="C59" s="188">
        <v>-169891.34513</v>
      </c>
      <c r="D59" s="188">
        <v>9110.8418700000002</v>
      </c>
      <c r="E59" s="175" t="s">
        <v>41</v>
      </c>
      <c r="F59" s="188">
        <v>-143625.20944999999</v>
      </c>
      <c r="G59" s="188">
        <v>4651.1225999999997</v>
      </c>
      <c r="H59" s="175" t="s">
        <v>41</v>
      </c>
      <c r="I59" s="2"/>
      <c r="J59" s="3"/>
      <c r="K59" s="2"/>
      <c r="L59" s="3"/>
    </row>
    <row r="60" spans="1:12" ht="20.100000000000001" customHeight="1" x14ac:dyDescent="0.2">
      <c r="A60" s="128" t="s">
        <v>21</v>
      </c>
      <c r="B60" s="59" t="s">
        <v>126</v>
      </c>
      <c r="C60" s="188">
        <v>-36471.787210000002</v>
      </c>
      <c r="D60" s="188">
        <v>-8152.2460700000001</v>
      </c>
      <c r="E60" s="175">
        <f t="shared" si="13"/>
        <v>0.22352197941549681</v>
      </c>
      <c r="F60" s="188">
        <v>-38173.008900000001</v>
      </c>
      <c r="G60" s="188">
        <v>-6952.2582000000002</v>
      </c>
      <c r="H60" s="175">
        <f t="shared" si="15"/>
        <v>0.18212497260073204</v>
      </c>
      <c r="I60" s="2"/>
      <c r="J60" s="3"/>
      <c r="K60" s="2"/>
      <c r="L60" s="3"/>
    </row>
    <row r="61" spans="1:12" ht="20.100000000000001" customHeight="1" x14ac:dyDescent="0.2">
      <c r="A61" s="128" t="s">
        <v>22</v>
      </c>
      <c r="B61" s="59" t="s">
        <v>165</v>
      </c>
      <c r="C61" s="188">
        <v>5110.4802200000004</v>
      </c>
      <c r="D61" s="188">
        <v>8181.0503600000002</v>
      </c>
      <c r="E61" s="175">
        <f t="shared" si="13"/>
        <v>1.6008378875987508</v>
      </c>
      <c r="F61" s="188">
        <v>4052.81387</v>
      </c>
      <c r="G61" s="188">
        <v>6524.9930100000001</v>
      </c>
      <c r="H61" s="175">
        <f t="shared" si="15"/>
        <v>1.6099907914103146</v>
      </c>
      <c r="I61" s="2"/>
      <c r="J61" s="3"/>
      <c r="K61" s="2"/>
      <c r="L61" s="3"/>
    </row>
    <row r="62" spans="1:12" ht="20.100000000000001" customHeight="1" x14ac:dyDescent="0.2">
      <c r="A62" s="128" t="s">
        <v>23</v>
      </c>
      <c r="B62" s="59" t="s">
        <v>127</v>
      </c>
      <c r="C62" s="188">
        <v>35318.678030000003</v>
      </c>
      <c r="D62" s="188">
        <v>50546.590279999997</v>
      </c>
      <c r="E62" s="175">
        <f t="shared" si="13"/>
        <v>1.431157480952862</v>
      </c>
      <c r="F62" s="188">
        <v>22117.574059999999</v>
      </c>
      <c r="G62" s="188">
        <v>38469.694280000003</v>
      </c>
      <c r="H62" s="175">
        <f t="shared" si="15"/>
        <v>1.7393270245480079</v>
      </c>
      <c r="I62" s="2"/>
      <c r="J62" s="3"/>
      <c r="K62" s="2"/>
      <c r="L62" s="3"/>
    </row>
    <row r="63" spans="1:12" ht="20.100000000000001" customHeight="1" x14ac:dyDescent="0.2">
      <c r="A63" s="128" t="s">
        <v>24</v>
      </c>
      <c r="B63" s="59" t="s">
        <v>128</v>
      </c>
      <c r="C63" s="188">
        <v>8317.0101200000008</v>
      </c>
      <c r="D63" s="188">
        <v>4545.4069600000003</v>
      </c>
      <c r="E63" s="175">
        <f t="shared" si="13"/>
        <v>0.54651934943178837</v>
      </c>
      <c r="F63" s="188">
        <v>6233.4011200000004</v>
      </c>
      <c r="G63" s="188">
        <v>3085.3909600000002</v>
      </c>
      <c r="H63" s="175">
        <f t="shared" si="15"/>
        <v>0.49497712414182005</v>
      </c>
      <c r="I63" s="2"/>
      <c r="J63" s="3"/>
      <c r="K63" s="2"/>
      <c r="L63" s="3"/>
    </row>
    <row r="64" spans="1:12" ht="20.100000000000001" customHeight="1" x14ac:dyDescent="0.2">
      <c r="A64" s="128" t="s">
        <v>25</v>
      </c>
      <c r="B64" s="59" t="s">
        <v>129</v>
      </c>
      <c r="C64" s="188">
        <v>-23985.226350000001</v>
      </c>
      <c r="D64" s="188">
        <v>14986.28844</v>
      </c>
      <c r="E64" s="175" t="s">
        <v>41</v>
      </c>
      <c r="F64" s="188">
        <v>-20843.871060000001</v>
      </c>
      <c r="G64" s="188">
        <v>11207.21603</v>
      </c>
      <c r="H64" s="175" t="s">
        <v>41</v>
      </c>
      <c r="I64" s="2"/>
      <c r="J64" s="3"/>
      <c r="K64" s="2"/>
      <c r="L64" s="3"/>
    </row>
    <row r="65" spans="1:14" ht="20.100000000000001" customHeight="1" x14ac:dyDescent="0.2">
      <c r="A65" s="128" t="s">
        <v>26</v>
      </c>
      <c r="B65" s="59" t="s">
        <v>199</v>
      </c>
      <c r="C65" s="188">
        <v>-872.43412000000001</v>
      </c>
      <c r="D65" s="188">
        <v>-1017.1897300000001</v>
      </c>
      <c r="E65" s="175">
        <f t="shared" si="13"/>
        <v>1.1659215368605713</v>
      </c>
      <c r="F65" s="188">
        <v>-881.23925999999994</v>
      </c>
      <c r="G65" s="188">
        <v>-1018.64334</v>
      </c>
      <c r="H65" s="175">
        <f t="shared" si="15"/>
        <v>1.1559214236551376</v>
      </c>
      <c r="I65" s="2"/>
      <c r="J65" s="3"/>
      <c r="K65" s="2"/>
      <c r="L65" s="3"/>
    </row>
    <row r="66" spans="1:14" ht="20.100000000000001" customHeight="1" x14ac:dyDescent="0.2">
      <c r="A66" s="128" t="s">
        <v>27</v>
      </c>
      <c r="B66" s="59" t="s">
        <v>210</v>
      </c>
      <c r="C66" s="188" t="s">
        <v>41</v>
      </c>
      <c r="D66" s="188">
        <v>-3661.64399</v>
      </c>
      <c r="E66" s="175" t="s">
        <v>41</v>
      </c>
      <c r="F66" s="188" t="s">
        <v>41</v>
      </c>
      <c r="G66" s="188">
        <v>-3029.3110000000001</v>
      </c>
      <c r="H66" s="175" t="s">
        <v>41</v>
      </c>
      <c r="I66" s="2"/>
      <c r="J66" s="3"/>
      <c r="K66" s="2"/>
      <c r="L66" s="3"/>
    </row>
    <row r="67" spans="1:14" ht="20.100000000000001" customHeight="1" x14ac:dyDescent="0.2">
      <c r="A67" s="128" t="s">
        <v>28</v>
      </c>
      <c r="B67" s="59" t="s">
        <v>130</v>
      </c>
      <c r="C67" s="188">
        <v>-2411.5528100000001</v>
      </c>
      <c r="D67" s="188">
        <v>1522.6077499999999</v>
      </c>
      <c r="E67" s="175" t="s">
        <v>41</v>
      </c>
      <c r="F67" s="188">
        <v>-2314.6738099999998</v>
      </c>
      <c r="G67" s="188">
        <v>1522.6077499999999</v>
      </c>
      <c r="H67" s="175" t="s">
        <v>41</v>
      </c>
      <c r="I67" s="2"/>
      <c r="J67" s="3"/>
      <c r="K67" s="2"/>
      <c r="L67" s="3"/>
    </row>
    <row r="68" spans="1:14" ht="20.100000000000001" customHeight="1" x14ac:dyDescent="0.2">
      <c r="A68" s="128" t="s">
        <v>31</v>
      </c>
      <c r="B68" s="59" t="s">
        <v>200</v>
      </c>
      <c r="C68" s="188">
        <v>-8737.7412800000002</v>
      </c>
      <c r="D68" s="188">
        <v>12661.966829999999</v>
      </c>
      <c r="E68" s="175" t="s">
        <v>41</v>
      </c>
      <c r="F68" s="188">
        <v>-6641.7486900000004</v>
      </c>
      <c r="G68" s="188">
        <v>9032.3222900000001</v>
      </c>
      <c r="H68" s="175" t="s">
        <v>41</v>
      </c>
      <c r="I68" s="2"/>
      <c r="J68" s="3"/>
      <c r="K68" s="2"/>
      <c r="L68" s="3"/>
    </row>
    <row r="69" spans="1:14" ht="20.100000000000001" customHeight="1" x14ac:dyDescent="0.2">
      <c r="A69" s="128" t="s">
        <v>32</v>
      </c>
      <c r="B69" s="59" t="s">
        <v>166</v>
      </c>
      <c r="C69" s="188">
        <v>3500.6926400000002</v>
      </c>
      <c r="D69" s="188">
        <v>4673.6068400000004</v>
      </c>
      <c r="E69" s="175">
        <f t="shared" si="13"/>
        <v>1.3350520370163088</v>
      </c>
      <c r="F69" s="188">
        <v>2587.0097300000002</v>
      </c>
      <c r="G69" s="188">
        <v>3553.0601999999999</v>
      </c>
      <c r="H69" s="175">
        <f t="shared" si="15"/>
        <v>1.3734235935788304</v>
      </c>
      <c r="I69" s="2"/>
      <c r="J69" s="3"/>
      <c r="K69" s="2"/>
      <c r="L69" s="3"/>
    </row>
    <row r="70" spans="1:14" ht="20.100000000000001" customHeight="1" x14ac:dyDescent="0.2">
      <c r="A70" s="128" t="s">
        <v>33</v>
      </c>
      <c r="B70" s="59" t="s">
        <v>206</v>
      </c>
      <c r="C70" s="188" t="s">
        <v>41</v>
      </c>
      <c r="D70" s="188">
        <v>211.27011999999999</v>
      </c>
      <c r="E70" s="175" t="s">
        <v>41</v>
      </c>
      <c r="F70" s="188" t="s">
        <v>41</v>
      </c>
      <c r="G70" s="188">
        <v>164.90610000000001</v>
      </c>
      <c r="H70" s="175" t="s">
        <v>41</v>
      </c>
      <c r="I70" s="2"/>
      <c r="J70" s="3"/>
      <c r="K70" s="2"/>
      <c r="L70" s="3"/>
    </row>
    <row r="71" spans="1:14" ht="20.100000000000001" customHeight="1" x14ac:dyDescent="0.2">
      <c r="A71" s="128" t="s">
        <v>34</v>
      </c>
      <c r="B71" s="59" t="s">
        <v>131</v>
      </c>
      <c r="C71" s="188">
        <v>4003.5651499999999</v>
      </c>
      <c r="D71" s="188">
        <v>1659.50784</v>
      </c>
      <c r="E71" s="175">
        <f t="shared" si="13"/>
        <v>0.41450751463355107</v>
      </c>
      <c r="F71" s="188">
        <v>3233.9394200000002</v>
      </c>
      <c r="G71" s="188">
        <v>643.26715999999999</v>
      </c>
      <c r="H71" s="175">
        <f t="shared" si="15"/>
        <v>0.1989113203610969</v>
      </c>
      <c r="I71" s="2"/>
      <c r="J71" s="3"/>
      <c r="K71" s="2"/>
      <c r="L71" s="3"/>
    </row>
    <row r="72" spans="1:14" ht="20.100000000000001" customHeight="1" x14ac:dyDescent="0.2">
      <c r="A72" s="128" t="s">
        <v>35</v>
      </c>
      <c r="B72" s="59" t="s">
        <v>132</v>
      </c>
      <c r="C72" s="188">
        <v>1828706.9354099999</v>
      </c>
      <c r="D72" s="188">
        <v>2638534.64977</v>
      </c>
      <c r="E72" s="175">
        <f t="shared" si="13"/>
        <v>1.4428417143714911</v>
      </c>
      <c r="F72" s="188">
        <v>1592951.16591</v>
      </c>
      <c r="G72" s="188">
        <v>2332065.4843000001</v>
      </c>
      <c r="H72" s="175">
        <f t="shared" si="15"/>
        <v>1.463990569332845</v>
      </c>
      <c r="I72" s="2"/>
      <c r="J72" s="3"/>
      <c r="K72" s="2"/>
      <c r="L72" s="3"/>
      <c r="N72" s="141"/>
    </row>
    <row r="73" spans="1:14" ht="20.100000000000001" customHeight="1" x14ac:dyDescent="0.2">
      <c r="A73" s="128" t="s">
        <v>36</v>
      </c>
      <c r="B73" s="59" t="s">
        <v>201</v>
      </c>
      <c r="C73" s="188">
        <v>279.86345999999998</v>
      </c>
      <c r="D73" s="188">
        <v>3497.0454</v>
      </c>
      <c r="E73" s="175">
        <f t="shared" si="13"/>
        <v>12.495541218564226</v>
      </c>
      <c r="F73" s="188">
        <v>14.156459999999999</v>
      </c>
      <c r="G73" s="188">
        <v>2304.2883999999999</v>
      </c>
      <c r="H73" s="175">
        <f t="shared" si="15"/>
        <v>162.77292486963549</v>
      </c>
      <c r="I73" s="2"/>
      <c r="J73" s="3"/>
      <c r="K73" s="2"/>
      <c r="L73" s="3"/>
    </row>
    <row r="74" spans="1:14" ht="20.100000000000001" customHeight="1" x14ac:dyDescent="0.2">
      <c r="A74" s="128" t="s">
        <v>37</v>
      </c>
      <c r="B74" s="59" t="s">
        <v>212</v>
      </c>
      <c r="C74" s="188">
        <v>23337.189310000002</v>
      </c>
      <c r="D74" s="188">
        <v>25960.056680000002</v>
      </c>
      <c r="E74" s="175">
        <f t="shared" si="13"/>
        <v>1.1123900284288348</v>
      </c>
      <c r="F74" s="188">
        <v>18206.535309999999</v>
      </c>
      <c r="G74" s="188">
        <v>19891.81668</v>
      </c>
      <c r="H74" s="175">
        <f t="shared" si="15"/>
        <v>1.0925646390872816</v>
      </c>
      <c r="I74" s="2"/>
      <c r="J74" s="3"/>
      <c r="K74" s="2"/>
      <c r="L74" s="3"/>
    </row>
    <row r="75" spans="1:14" ht="20.100000000000001" customHeight="1" x14ac:dyDescent="0.2">
      <c r="A75" s="128" t="s">
        <v>38</v>
      </c>
      <c r="B75" s="59" t="s">
        <v>133</v>
      </c>
      <c r="C75" s="188">
        <v>499.56502999999998</v>
      </c>
      <c r="D75" s="188">
        <v>-1378.4689800000001</v>
      </c>
      <c r="E75" s="175" t="s">
        <v>41</v>
      </c>
      <c r="F75" s="188">
        <v>499.56502999999998</v>
      </c>
      <c r="G75" s="188">
        <v>-1378.4689800000001</v>
      </c>
      <c r="H75" s="175" t="s">
        <v>41</v>
      </c>
      <c r="I75" s="2"/>
      <c r="J75" s="3"/>
      <c r="K75" s="2"/>
      <c r="L75" s="3"/>
    </row>
    <row r="76" spans="1:14" ht="20.100000000000001" customHeight="1" x14ac:dyDescent="0.2">
      <c r="A76" s="128" t="s">
        <v>39</v>
      </c>
      <c r="B76" s="59" t="s">
        <v>144</v>
      </c>
      <c r="C76" s="188">
        <v>-865.46086000000003</v>
      </c>
      <c r="D76" s="188">
        <v>42384.753140000001</v>
      </c>
      <c r="E76" s="175" t="s">
        <v>41</v>
      </c>
      <c r="F76" s="188">
        <v>7360.8471399999999</v>
      </c>
      <c r="G76" s="188">
        <v>25904.368139999999</v>
      </c>
      <c r="H76" s="175">
        <f t="shared" si="15"/>
        <v>3.5192101734094696</v>
      </c>
      <c r="I76" s="2"/>
      <c r="J76" s="3"/>
      <c r="K76" s="2"/>
      <c r="L76" s="3"/>
    </row>
    <row r="77" spans="1:14" ht="20.100000000000001" customHeight="1" x14ac:dyDescent="0.2">
      <c r="A77" s="128" t="s">
        <v>40</v>
      </c>
      <c r="B77" s="59" t="s">
        <v>145</v>
      </c>
      <c r="C77" s="188">
        <v>-34594.570460000003</v>
      </c>
      <c r="D77" s="188">
        <v>-35116.073790000002</v>
      </c>
      <c r="E77" s="175">
        <f t="shared" si="13"/>
        <v>1.0150747161495468</v>
      </c>
      <c r="F77" s="188">
        <v>-34600.264459999999</v>
      </c>
      <c r="G77" s="188">
        <v>-35116.073790000002</v>
      </c>
      <c r="H77" s="175">
        <f t="shared" si="15"/>
        <v>1.0149076701594668</v>
      </c>
      <c r="I77" s="2"/>
      <c r="J77" s="3"/>
      <c r="K77" s="2"/>
      <c r="L77" s="3"/>
    </row>
    <row r="78" spans="1:14" ht="20.100000000000001" customHeight="1" x14ac:dyDescent="0.2">
      <c r="A78" s="128" t="s">
        <v>202</v>
      </c>
      <c r="B78" s="59" t="s">
        <v>134</v>
      </c>
      <c r="C78" s="188">
        <v>8144.1953899999999</v>
      </c>
      <c r="D78" s="188">
        <v>38609.392269999997</v>
      </c>
      <c r="E78" s="175">
        <f t="shared" si="13"/>
        <v>4.7407251939715556</v>
      </c>
      <c r="F78" s="188">
        <v>3402.5106700000001</v>
      </c>
      <c r="G78" s="188">
        <v>31159.734570000001</v>
      </c>
      <c r="H78" s="175">
        <f t="shared" si="15"/>
        <v>9.1578653506470857</v>
      </c>
      <c r="I78" s="2"/>
      <c r="J78" s="3"/>
      <c r="K78" s="2"/>
      <c r="L78" s="3"/>
    </row>
    <row r="79" spans="1:14" ht="20.100000000000001" customHeight="1" x14ac:dyDescent="0.2">
      <c r="A79" s="128" t="s">
        <v>203</v>
      </c>
      <c r="B79" s="59" t="s">
        <v>135</v>
      </c>
      <c r="C79" s="188">
        <v>324588.24054000003</v>
      </c>
      <c r="D79" s="188">
        <v>415421.74128000002</v>
      </c>
      <c r="E79" s="175">
        <f t="shared" si="13"/>
        <v>1.2798422413236079</v>
      </c>
      <c r="F79" s="188">
        <v>258994.65197000001</v>
      </c>
      <c r="G79" s="188">
        <v>327650.20736</v>
      </c>
      <c r="H79" s="175">
        <f t="shared" si="15"/>
        <v>1.2650848381145434</v>
      </c>
      <c r="I79" s="2"/>
      <c r="J79" s="3"/>
      <c r="K79" s="2"/>
      <c r="L79" s="3"/>
    </row>
    <row r="80" spans="1:14" ht="20.100000000000001" customHeight="1" thickBot="1" x14ac:dyDescent="0.25">
      <c r="A80" s="128" t="s">
        <v>205</v>
      </c>
      <c r="B80" s="59" t="s">
        <v>136</v>
      </c>
      <c r="C80" s="188">
        <v>331.66289999999998</v>
      </c>
      <c r="D80" s="188">
        <v>1010.26054</v>
      </c>
      <c r="E80" s="175">
        <f t="shared" si="13"/>
        <v>3.0460462716812766</v>
      </c>
      <c r="F80" s="188">
        <v>352.6909</v>
      </c>
      <c r="G80" s="188">
        <v>1067.7565400000001</v>
      </c>
      <c r="H80" s="175">
        <f t="shared" si="15"/>
        <v>3.0274570168949642</v>
      </c>
      <c r="I80" s="2"/>
      <c r="J80" s="3"/>
      <c r="K80" s="2"/>
      <c r="L80" s="3"/>
    </row>
    <row r="81" spans="1:12" s="23" customFormat="1" ht="20.100000000000001" customHeight="1" thickBot="1" x14ac:dyDescent="0.25">
      <c r="A81" s="189"/>
      <c r="B81" s="87" t="s">
        <v>2</v>
      </c>
      <c r="C81" s="190">
        <f>SUM(C47:C80)</f>
        <v>2291096.1547199995</v>
      </c>
      <c r="D81" s="190">
        <f>SUM(D47:D80)</f>
        <v>3966789.8740700013</v>
      </c>
      <c r="E81" s="127">
        <f t="shared" ref="E81" si="16">+IF(C81=0,"X",D81/C81)</f>
        <v>1.7313938858034497</v>
      </c>
      <c r="F81" s="190">
        <f>SUM(F47:F80)</f>
        <v>1929650.4564499999</v>
      </c>
      <c r="G81" s="190">
        <f>SUM(G47:G80)</f>
        <v>3403618.0142000001</v>
      </c>
      <c r="H81" s="127">
        <f t="shared" ref="H81" si="17">+IF(F81=0,"X",G81/F81)</f>
        <v>1.7638521022411879</v>
      </c>
      <c r="I81" s="2"/>
      <c r="J81" s="3"/>
      <c r="K81" s="2"/>
      <c r="L81" s="3"/>
    </row>
    <row r="82" spans="1:12" ht="20.100000000000001" customHeight="1" x14ac:dyDescent="0.2">
      <c r="B82" s="191"/>
      <c r="C82" s="191"/>
      <c r="D82" s="191"/>
      <c r="E82" s="191"/>
      <c r="F82" s="191"/>
      <c r="G82" s="192"/>
      <c r="H82" s="191"/>
    </row>
    <row r="83" spans="1:12" ht="20.100000000000001" customHeight="1" x14ac:dyDescent="0.2">
      <c r="B83" s="191"/>
      <c r="C83" s="191"/>
      <c r="D83" s="191"/>
      <c r="E83" s="191"/>
      <c r="F83" s="191"/>
      <c r="G83" s="192"/>
      <c r="H83" s="191"/>
    </row>
    <row r="84" spans="1:12" ht="20.100000000000001" customHeight="1" x14ac:dyDescent="0.2">
      <c r="B84" s="54"/>
      <c r="C84" s="54"/>
      <c r="D84" s="54"/>
      <c r="E84" s="54"/>
      <c r="F84" s="54"/>
    </row>
    <row r="85" spans="1:12" ht="20.100000000000001" customHeight="1" x14ac:dyDescent="0.2">
      <c r="B85" s="193"/>
      <c r="C85" s="194"/>
      <c r="D85" s="194"/>
      <c r="E85" s="195"/>
      <c r="F85" s="54"/>
    </row>
    <row r="86" spans="1:12" ht="20.100000000000001" customHeight="1" x14ac:dyDescent="0.2">
      <c r="B86" s="176"/>
      <c r="C86" s="60"/>
      <c r="D86" s="60"/>
      <c r="E86" s="54"/>
      <c r="F86" s="54"/>
    </row>
    <row r="87" spans="1:12" ht="20.100000000000001" customHeight="1" x14ac:dyDescent="0.2">
      <c r="B87" s="176"/>
      <c r="C87" s="60"/>
      <c r="D87" s="60"/>
      <c r="E87" s="54"/>
      <c r="F87" s="54"/>
    </row>
    <row r="88" spans="1:12" ht="20.100000000000001" customHeight="1" x14ac:dyDescent="0.2">
      <c r="B88" s="92"/>
      <c r="C88" s="60"/>
      <c r="D88" s="60"/>
      <c r="E88" s="54"/>
      <c r="F88" s="54"/>
    </row>
    <row r="89" spans="1:12" ht="20.100000000000001" customHeight="1" x14ac:dyDescent="0.2">
      <c r="B89" s="54"/>
      <c r="C89" s="54"/>
      <c r="D89" s="54"/>
      <c r="E89" s="54"/>
      <c r="F89" s="54"/>
    </row>
    <row r="90" spans="1:12" ht="20.100000000000001" customHeight="1" x14ac:dyDescent="0.2"/>
    <row r="91" spans="1:12" ht="20.100000000000001" customHeight="1" x14ac:dyDescent="0.2"/>
    <row r="92" spans="1:12" ht="20.100000000000001" customHeight="1" x14ac:dyDescent="0.2"/>
    <row r="93" spans="1:12" ht="20.100000000000001" customHeight="1" x14ac:dyDescent="0.2"/>
    <row r="94" spans="1:12" ht="20.100000000000001" customHeight="1" x14ac:dyDescent="0.2"/>
    <row r="95" spans="1:12" ht="20.100000000000001" customHeight="1" x14ac:dyDescent="0.2"/>
    <row r="96" spans="1:12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spans="2:4" ht="20.100000000000001" customHeight="1" x14ac:dyDescent="0.2"/>
    <row r="114" spans="2:4" ht="20.100000000000001" customHeight="1" x14ac:dyDescent="0.2"/>
    <row r="115" spans="2:4" ht="20.100000000000001" customHeight="1" x14ac:dyDescent="0.2"/>
    <row r="116" spans="2:4" ht="20.100000000000001" customHeight="1" x14ac:dyDescent="0.2"/>
    <row r="117" spans="2:4" ht="20.100000000000001" customHeight="1" x14ac:dyDescent="0.2"/>
    <row r="118" spans="2:4" ht="20.100000000000001" customHeight="1" x14ac:dyDescent="0.2"/>
    <row r="119" spans="2:4" ht="20.100000000000001" customHeight="1" x14ac:dyDescent="0.2"/>
    <row r="120" spans="2:4" ht="20.100000000000001" customHeight="1" x14ac:dyDescent="0.2"/>
    <row r="121" spans="2:4" ht="20.100000000000001" customHeight="1" x14ac:dyDescent="0.2"/>
    <row r="122" spans="2:4" ht="20.100000000000001" customHeight="1" x14ac:dyDescent="0.2"/>
    <row r="123" spans="2:4" ht="20.100000000000001" customHeight="1" x14ac:dyDescent="0.2">
      <c r="B123" s="54"/>
      <c r="C123" s="54"/>
      <c r="D123" s="54"/>
    </row>
    <row r="124" spans="2:4" ht="20.100000000000001" customHeight="1" x14ac:dyDescent="0.2">
      <c r="B124" s="193"/>
      <c r="C124" s="194"/>
      <c r="D124" s="194"/>
    </row>
    <row r="125" spans="2:4" ht="20.100000000000001" customHeight="1" x14ac:dyDescent="0.2">
      <c r="B125" s="176"/>
      <c r="C125" s="60"/>
      <c r="D125" s="60"/>
    </row>
    <row r="126" spans="2:4" ht="20.100000000000001" customHeight="1" x14ac:dyDescent="0.2">
      <c r="B126" s="176"/>
      <c r="C126" s="60"/>
      <c r="D126" s="60"/>
    </row>
    <row r="127" spans="2:4" ht="20.100000000000001" customHeight="1" x14ac:dyDescent="0.2">
      <c r="B127" s="92"/>
      <c r="C127" s="60"/>
      <c r="D127" s="60"/>
    </row>
    <row r="128" spans="2:4" ht="20.100000000000001" customHeight="1" x14ac:dyDescent="0.2"/>
    <row r="129" ht="20.100000000000001" customHeight="1" x14ac:dyDescent="0.2"/>
    <row r="130" ht="20.100000000000001" customHeight="1" x14ac:dyDescent="0.2"/>
    <row r="131" ht="20.100000000000001" customHeight="1" x14ac:dyDescent="0.2"/>
    <row r="132" ht="20.100000000000001" customHeight="1" x14ac:dyDescent="0.2"/>
    <row r="133" ht="20.100000000000001" customHeight="1" x14ac:dyDescent="0.2"/>
    <row r="134" ht="20.100000000000001" customHeight="1" x14ac:dyDescent="0.2"/>
    <row r="135" ht="20.100000000000001" customHeight="1" x14ac:dyDescent="0.2"/>
    <row r="136" ht="20.100000000000001" customHeight="1" x14ac:dyDescent="0.2"/>
    <row r="137" ht="20.100000000000001" customHeight="1" x14ac:dyDescent="0.2"/>
    <row r="138" ht="20.100000000000001" customHeight="1" x14ac:dyDescent="0.2"/>
    <row r="139" ht="20.100000000000001" customHeight="1" x14ac:dyDescent="0.2"/>
    <row r="140" ht="20.100000000000001" customHeight="1" x14ac:dyDescent="0.2"/>
    <row r="141" ht="20.100000000000001" customHeight="1" x14ac:dyDescent="0.2"/>
    <row r="142" ht="20.100000000000001" customHeight="1" x14ac:dyDescent="0.2"/>
    <row r="143" ht="20.100000000000001" customHeight="1" x14ac:dyDescent="0.2"/>
    <row r="144" ht="20.100000000000001" customHeight="1" x14ac:dyDescent="0.2"/>
    <row r="145" ht="20.100000000000001" customHeight="1" x14ac:dyDescent="0.2"/>
    <row r="146" ht="20.100000000000001" customHeight="1" x14ac:dyDescent="0.2"/>
    <row r="147" ht="20.100000000000001" customHeight="1" x14ac:dyDescent="0.2"/>
    <row r="148" ht="20.100000000000001" customHeight="1" x14ac:dyDescent="0.2"/>
    <row r="149" ht="20.100000000000001" customHeight="1" x14ac:dyDescent="0.2"/>
    <row r="150" ht="20.100000000000001" customHeight="1" x14ac:dyDescent="0.2"/>
    <row r="151" ht="20.100000000000001" customHeight="1" x14ac:dyDescent="0.2"/>
    <row r="152" ht="20.100000000000001" customHeight="1" x14ac:dyDescent="0.2"/>
    <row r="153" ht="20.100000000000001" customHeight="1" x14ac:dyDescent="0.2"/>
    <row r="154" ht="20.100000000000001" customHeight="1" x14ac:dyDescent="0.2"/>
    <row r="155" ht="20.100000000000001" customHeight="1" x14ac:dyDescent="0.2"/>
    <row r="156" ht="20.100000000000001" customHeight="1" x14ac:dyDescent="0.2"/>
    <row r="157" ht="20.100000000000001" customHeight="1" x14ac:dyDescent="0.2"/>
    <row r="158" ht="20.100000000000001" customHeight="1" x14ac:dyDescent="0.2"/>
    <row r="159" ht="20.100000000000001" customHeight="1" x14ac:dyDescent="0.2"/>
    <row r="160" ht="20.100000000000001" customHeight="1" x14ac:dyDescent="0.2"/>
    <row r="161" ht="20.100000000000001" customHeight="1" x14ac:dyDescent="0.2"/>
    <row r="162" ht="20.100000000000001" customHeight="1" x14ac:dyDescent="0.2"/>
    <row r="163" ht="20.100000000000001" customHeight="1" x14ac:dyDescent="0.2"/>
    <row r="164" ht="20.100000000000001" customHeight="1" x14ac:dyDescent="0.2"/>
    <row r="165" ht="20.100000000000001" customHeight="1" x14ac:dyDescent="0.2"/>
    <row r="166" ht="20.100000000000001" customHeight="1" x14ac:dyDescent="0.2"/>
    <row r="167" ht="20.100000000000001" customHeight="1" x14ac:dyDescent="0.2"/>
    <row r="168" ht="20.100000000000001" customHeight="1" x14ac:dyDescent="0.2"/>
    <row r="169" ht="20.100000000000001" customHeight="1" x14ac:dyDescent="0.2"/>
    <row r="170" ht="20.100000000000001" customHeight="1" x14ac:dyDescent="0.2"/>
    <row r="171" ht="20.100000000000001" customHeight="1" x14ac:dyDescent="0.2"/>
    <row r="172" ht="20.100000000000001" customHeight="1" x14ac:dyDescent="0.2"/>
    <row r="173" ht="20.100000000000001" customHeight="1" x14ac:dyDescent="0.2"/>
    <row r="174" ht="20.100000000000001" customHeight="1" x14ac:dyDescent="0.2"/>
    <row r="175" ht="20.100000000000001" customHeight="1" x14ac:dyDescent="0.2"/>
    <row r="176" ht="20.100000000000001" customHeight="1" x14ac:dyDescent="0.2"/>
    <row r="177" ht="20.100000000000001" customHeight="1" x14ac:dyDescent="0.2"/>
    <row r="178" ht="20.100000000000001" customHeight="1" x14ac:dyDescent="0.2"/>
    <row r="179" ht="20.100000000000001" customHeight="1" x14ac:dyDescent="0.2"/>
    <row r="180" ht="20.100000000000001" customHeight="1" x14ac:dyDescent="0.2"/>
    <row r="181" ht="20.100000000000001" customHeight="1" x14ac:dyDescent="0.2"/>
    <row r="182" ht="20.100000000000001" customHeight="1" x14ac:dyDescent="0.2"/>
    <row r="183" ht="20.100000000000001" customHeight="1" x14ac:dyDescent="0.2"/>
    <row r="184" ht="20.100000000000001" customHeight="1" x14ac:dyDescent="0.2"/>
    <row r="185" ht="20.100000000000001" customHeight="1" x14ac:dyDescent="0.2"/>
    <row r="186" ht="20.100000000000001" customHeight="1" x14ac:dyDescent="0.2"/>
    <row r="187" ht="20.100000000000001" customHeight="1" x14ac:dyDescent="0.2"/>
    <row r="188" ht="20.100000000000001" customHeight="1" x14ac:dyDescent="0.2"/>
    <row r="189" ht="20.100000000000001" customHeight="1" x14ac:dyDescent="0.2"/>
    <row r="190" ht="20.100000000000001" customHeight="1" x14ac:dyDescent="0.2"/>
    <row r="191" ht="20.100000000000001" customHeight="1" x14ac:dyDescent="0.2"/>
    <row r="192" ht="20.100000000000001" customHeight="1" x14ac:dyDescent="0.2"/>
    <row r="193" ht="20.100000000000001" customHeight="1" x14ac:dyDescent="0.2"/>
    <row r="194" ht="20.100000000000001" customHeight="1" x14ac:dyDescent="0.2"/>
    <row r="195" ht="20.100000000000001" customHeight="1" x14ac:dyDescent="0.2"/>
    <row r="196" ht="20.100000000000001" customHeight="1" x14ac:dyDescent="0.2"/>
    <row r="197" ht="20.100000000000001" customHeight="1" x14ac:dyDescent="0.2"/>
    <row r="198" ht="20.100000000000001" customHeight="1" x14ac:dyDescent="0.2"/>
    <row r="199" ht="20.100000000000001" customHeight="1" x14ac:dyDescent="0.2"/>
    <row r="200" ht="20.100000000000001" customHeight="1" x14ac:dyDescent="0.2"/>
    <row r="201" ht="20.100000000000001" customHeight="1" x14ac:dyDescent="0.2"/>
    <row r="202" ht="20.100000000000001" customHeight="1" x14ac:dyDescent="0.2"/>
    <row r="203" ht="20.100000000000001" customHeight="1" x14ac:dyDescent="0.2"/>
    <row r="204" ht="20.100000000000001" customHeight="1" x14ac:dyDescent="0.2"/>
    <row r="205" ht="20.100000000000001" customHeight="1" x14ac:dyDescent="0.2"/>
    <row r="206" ht="20.100000000000001" customHeight="1" x14ac:dyDescent="0.2"/>
    <row r="207" ht="20.100000000000001" customHeight="1" x14ac:dyDescent="0.2"/>
    <row r="208" ht="20.100000000000001" customHeight="1" x14ac:dyDescent="0.2"/>
    <row r="209" ht="20.100000000000001" customHeight="1" x14ac:dyDescent="0.2"/>
    <row r="210" ht="20.100000000000001" customHeight="1" x14ac:dyDescent="0.2"/>
    <row r="211" ht="20.100000000000001" customHeight="1" x14ac:dyDescent="0.2"/>
    <row r="212" ht="20.100000000000001" customHeight="1" x14ac:dyDescent="0.2"/>
    <row r="213" ht="20.100000000000001" customHeight="1" x14ac:dyDescent="0.2"/>
    <row r="214" ht="20.100000000000001" customHeight="1" x14ac:dyDescent="0.2"/>
    <row r="215" ht="20.100000000000001" customHeight="1" x14ac:dyDescent="0.2"/>
    <row r="216" ht="20.100000000000001" customHeight="1" x14ac:dyDescent="0.2"/>
    <row r="217" ht="20.100000000000001" customHeight="1" x14ac:dyDescent="0.2"/>
    <row r="218" ht="20.100000000000001" customHeight="1" x14ac:dyDescent="0.2"/>
    <row r="219" ht="20.100000000000001" customHeight="1" x14ac:dyDescent="0.2"/>
    <row r="220" ht="20.100000000000001" customHeight="1" x14ac:dyDescent="0.2"/>
    <row r="221" ht="20.100000000000001" customHeight="1" x14ac:dyDescent="0.2"/>
    <row r="222" ht="20.100000000000001" customHeight="1" x14ac:dyDescent="0.2"/>
    <row r="223" ht="20.100000000000001" customHeight="1" x14ac:dyDescent="0.2"/>
    <row r="224" ht="20.100000000000001" customHeight="1" x14ac:dyDescent="0.2"/>
    <row r="225" ht="20.100000000000001" customHeight="1" x14ac:dyDescent="0.2"/>
    <row r="226" ht="20.100000000000001" customHeight="1" x14ac:dyDescent="0.2"/>
    <row r="227" ht="20.100000000000001" customHeight="1" x14ac:dyDescent="0.2"/>
    <row r="228" ht="20.100000000000001" customHeight="1" x14ac:dyDescent="0.2"/>
    <row r="229" ht="20.100000000000001" customHeight="1" x14ac:dyDescent="0.2"/>
    <row r="230" ht="20.100000000000001" customHeight="1" x14ac:dyDescent="0.2"/>
    <row r="231" ht="20.100000000000001" customHeight="1" x14ac:dyDescent="0.2"/>
    <row r="232" ht="20.100000000000001" customHeight="1" x14ac:dyDescent="0.2"/>
    <row r="233" ht="20.100000000000001" customHeight="1" x14ac:dyDescent="0.2"/>
    <row r="234" ht="20.100000000000001" customHeight="1" x14ac:dyDescent="0.2"/>
    <row r="235" ht="20.100000000000001" customHeight="1" x14ac:dyDescent="0.2"/>
    <row r="236" ht="20.100000000000001" customHeight="1" x14ac:dyDescent="0.2"/>
    <row r="237" ht="20.100000000000001" customHeight="1" x14ac:dyDescent="0.2"/>
    <row r="238" ht="20.100000000000001" customHeight="1" x14ac:dyDescent="0.2"/>
    <row r="239" ht="20.100000000000001" customHeight="1" x14ac:dyDescent="0.2"/>
    <row r="240" ht="20.100000000000001" customHeight="1" x14ac:dyDescent="0.2"/>
    <row r="241" ht="20.100000000000001" customHeight="1" x14ac:dyDescent="0.2"/>
    <row r="242" ht="20.100000000000001" customHeight="1" x14ac:dyDescent="0.2"/>
    <row r="243" ht="20.100000000000001" customHeight="1" x14ac:dyDescent="0.2"/>
    <row r="244" ht="20.100000000000001" customHeight="1" x14ac:dyDescent="0.2"/>
    <row r="245" ht="20.100000000000001" customHeight="1" x14ac:dyDescent="0.2"/>
    <row r="246" ht="20.100000000000001" customHeight="1" x14ac:dyDescent="0.2"/>
    <row r="247" ht="20.100000000000001" customHeight="1" x14ac:dyDescent="0.2"/>
    <row r="248" ht="20.100000000000001" customHeight="1" x14ac:dyDescent="0.2"/>
    <row r="249" ht="20.100000000000001" customHeight="1" x14ac:dyDescent="0.2"/>
    <row r="250" ht="20.100000000000001" customHeight="1" x14ac:dyDescent="0.2"/>
    <row r="251" ht="20.100000000000001" customHeight="1" x14ac:dyDescent="0.2"/>
    <row r="252" ht="20.100000000000001" customHeight="1" x14ac:dyDescent="0.2"/>
    <row r="253" ht="20.100000000000001" customHeight="1" x14ac:dyDescent="0.2"/>
    <row r="254" ht="20.100000000000001" customHeight="1" x14ac:dyDescent="0.2"/>
    <row r="255" ht="20.100000000000001" customHeight="1" x14ac:dyDescent="0.2"/>
    <row r="256" ht="20.100000000000001" customHeight="1" x14ac:dyDescent="0.2"/>
    <row r="257" ht="20.100000000000001" customHeight="1" x14ac:dyDescent="0.2"/>
    <row r="258" ht="20.100000000000001" customHeight="1" x14ac:dyDescent="0.2"/>
    <row r="259" ht="20.100000000000001" customHeight="1" x14ac:dyDescent="0.2"/>
    <row r="260" ht="20.100000000000001" customHeight="1" x14ac:dyDescent="0.2"/>
    <row r="261" ht="20.100000000000001" customHeight="1" x14ac:dyDescent="0.2"/>
    <row r="262" ht="20.100000000000001" customHeight="1" x14ac:dyDescent="0.2"/>
    <row r="263" ht="20.100000000000001" customHeight="1" x14ac:dyDescent="0.2"/>
    <row r="264" ht="20.100000000000001" customHeight="1" x14ac:dyDescent="0.2"/>
    <row r="265" ht="20.100000000000001" customHeight="1" x14ac:dyDescent="0.2"/>
    <row r="266" ht="20.100000000000001" customHeight="1" x14ac:dyDescent="0.2"/>
    <row r="267" ht="20.100000000000001" customHeight="1" x14ac:dyDescent="0.2"/>
    <row r="268" ht="20.100000000000001" customHeight="1" x14ac:dyDescent="0.2"/>
    <row r="269" ht="20.100000000000001" customHeight="1" x14ac:dyDescent="0.2"/>
    <row r="270" ht="20.100000000000001" customHeight="1" x14ac:dyDescent="0.2"/>
    <row r="271" ht="20.100000000000001" customHeight="1" x14ac:dyDescent="0.2"/>
    <row r="272" ht="20.100000000000001" customHeight="1" x14ac:dyDescent="0.2"/>
    <row r="273" ht="20.100000000000001" customHeight="1" x14ac:dyDescent="0.2"/>
    <row r="274" ht="20.100000000000001" customHeight="1" x14ac:dyDescent="0.2"/>
    <row r="275" ht="20.100000000000001" customHeight="1" x14ac:dyDescent="0.2"/>
    <row r="276" ht="20.100000000000001" customHeight="1" x14ac:dyDescent="0.2"/>
    <row r="277" ht="20.100000000000001" customHeight="1" x14ac:dyDescent="0.2"/>
    <row r="278" ht="20.100000000000001" customHeight="1" x14ac:dyDescent="0.2"/>
    <row r="279" ht="20.100000000000001" customHeight="1" x14ac:dyDescent="0.2"/>
    <row r="280" ht="20.100000000000001" customHeight="1" x14ac:dyDescent="0.2"/>
    <row r="281" ht="20.100000000000001" customHeight="1" x14ac:dyDescent="0.2"/>
    <row r="282" ht="20.100000000000001" customHeight="1" x14ac:dyDescent="0.2"/>
    <row r="283" ht="20.100000000000001" customHeight="1" x14ac:dyDescent="0.2"/>
    <row r="284" ht="20.100000000000001" customHeight="1" x14ac:dyDescent="0.2"/>
    <row r="285" ht="20.100000000000001" customHeight="1" x14ac:dyDescent="0.2"/>
    <row r="286" ht="20.100000000000001" customHeight="1" x14ac:dyDescent="0.2"/>
    <row r="287" ht="20.100000000000001" customHeight="1" x14ac:dyDescent="0.2"/>
    <row r="288" ht="20.100000000000001" customHeight="1" x14ac:dyDescent="0.2"/>
    <row r="289" ht="20.100000000000001" customHeight="1" x14ac:dyDescent="0.2"/>
    <row r="290" ht="20.100000000000001" customHeight="1" x14ac:dyDescent="0.2"/>
    <row r="291" ht="20.100000000000001" customHeight="1" x14ac:dyDescent="0.2"/>
    <row r="292" ht="20.100000000000001" customHeight="1" x14ac:dyDescent="0.2"/>
    <row r="293" ht="20.100000000000001" customHeight="1" x14ac:dyDescent="0.2"/>
    <row r="294" ht="20.100000000000001" customHeight="1" x14ac:dyDescent="0.2"/>
    <row r="295" ht="20.100000000000001" customHeight="1" x14ac:dyDescent="0.2"/>
    <row r="296" ht="20.100000000000001" customHeight="1" x14ac:dyDescent="0.2"/>
    <row r="297" ht="20.100000000000001" customHeight="1" x14ac:dyDescent="0.2"/>
    <row r="298" ht="20.100000000000001" customHeight="1" x14ac:dyDescent="0.2"/>
    <row r="299" ht="20.100000000000001" customHeight="1" x14ac:dyDescent="0.2"/>
    <row r="300" ht="20.100000000000001" customHeight="1" x14ac:dyDescent="0.2"/>
    <row r="301" ht="20.100000000000001" customHeight="1" x14ac:dyDescent="0.2"/>
    <row r="302" ht="20.100000000000001" customHeight="1" x14ac:dyDescent="0.2"/>
    <row r="303" ht="20.100000000000001" customHeight="1" x14ac:dyDescent="0.2"/>
    <row r="304" ht="20.100000000000001" customHeight="1" x14ac:dyDescent="0.2"/>
    <row r="305" ht="20.100000000000001" customHeight="1" x14ac:dyDescent="0.2"/>
    <row r="306" ht="20.100000000000001" customHeight="1" x14ac:dyDescent="0.2"/>
    <row r="307" ht="20.100000000000001" customHeight="1" x14ac:dyDescent="0.2"/>
    <row r="308" ht="20.100000000000001" customHeight="1" x14ac:dyDescent="0.2"/>
    <row r="309" ht="20.100000000000001" customHeight="1" x14ac:dyDescent="0.2"/>
    <row r="310" ht="20.100000000000001" customHeight="1" x14ac:dyDescent="0.2"/>
    <row r="311" ht="20.100000000000001" customHeight="1" x14ac:dyDescent="0.2"/>
    <row r="312" ht="20.100000000000001" customHeight="1" x14ac:dyDescent="0.2"/>
    <row r="313" ht="20.100000000000001" customHeight="1" x14ac:dyDescent="0.2"/>
    <row r="314" ht="20.100000000000001" customHeight="1" x14ac:dyDescent="0.2"/>
    <row r="315" ht="20.100000000000001" customHeight="1" x14ac:dyDescent="0.2"/>
    <row r="316" ht="20.100000000000001" customHeight="1" x14ac:dyDescent="0.2"/>
    <row r="317" ht="20.100000000000001" customHeight="1" x14ac:dyDescent="0.2"/>
    <row r="318" ht="20.100000000000001" customHeight="1" x14ac:dyDescent="0.2"/>
    <row r="319" ht="20.100000000000001" customHeight="1" x14ac:dyDescent="0.2"/>
    <row r="320" ht="20.100000000000001" customHeight="1" x14ac:dyDescent="0.2"/>
    <row r="321" ht="20.100000000000001" customHeight="1" x14ac:dyDescent="0.2"/>
    <row r="322" ht="20.100000000000001" customHeight="1" x14ac:dyDescent="0.2"/>
    <row r="323" ht="20.100000000000001" customHeight="1" x14ac:dyDescent="0.2"/>
    <row r="324" ht="20.100000000000001" customHeight="1" x14ac:dyDescent="0.2"/>
    <row r="325" ht="20.100000000000001" customHeight="1" x14ac:dyDescent="0.2"/>
    <row r="326" ht="20.100000000000001" customHeight="1" x14ac:dyDescent="0.2"/>
    <row r="327" ht="20.100000000000001" customHeight="1" x14ac:dyDescent="0.2"/>
    <row r="328" ht="20.100000000000001" customHeight="1" x14ac:dyDescent="0.2"/>
    <row r="329" ht="20.100000000000001" customHeight="1" x14ac:dyDescent="0.2"/>
    <row r="330" ht="20.100000000000001" customHeight="1" x14ac:dyDescent="0.2"/>
    <row r="331" ht="20.100000000000001" customHeight="1" x14ac:dyDescent="0.2"/>
    <row r="332" ht="20.100000000000001" customHeight="1" x14ac:dyDescent="0.2"/>
    <row r="333" ht="20.100000000000001" customHeight="1" x14ac:dyDescent="0.2"/>
    <row r="334" ht="20.100000000000001" customHeight="1" x14ac:dyDescent="0.2"/>
    <row r="335" ht="20.100000000000001" customHeight="1" x14ac:dyDescent="0.2"/>
    <row r="336" ht="20.100000000000001" customHeight="1" x14ac:dyDescent="0.2"/>
    <row r="337" ht="20.100000000000001" customHeight="1" x14ac:dyDescent="0.2"/>
    <row r="338" ht="20.100000000000001" customHeight="1" x14ac:dyDescent="0.2"/>
    <row r="339" ht="20.100000000000001" customHeight="1" x14ac:dyDescent="0.2"/>
    <row r="340" ht="20.100000000000001" customHeight="1" x14ac:dyDescent="0.2"/>
    <row r="341" ht="20.100000000000001" customHeight="1" x14ac:dyDescent="0.2"/>
    <row r="342" ht="20.100000000000001" customHeight="1" x14ac:dyDescent="0.2"/>
    <row r="343" ht="20.100000000000001" customHeight="1" x14ac:dyDescent="0.2"/>
    <row r="344" ht="20.100000000000001" customHeight="1" x14ac:dyDescent="0.2"/>
    <row r="345" ht="20.100000000000001" customHeight="1" x14ac:dyDescent="0.2"/>
    <row r="346" ht="20.100000000000001" customHeight="1" x14ac:dyDescent="0.2"/>
    <row r="347" ht="20.100000000000001" customHeight="1" x14ac:dyDescent="0.2"/>
    <row r="348" ht="20.100000000000001" customHeight="1" x14ac:dyDescent="0.2"/>
    <row r="349" ht="20.100000000000001" customHeight="1" x14ac:dyDescent="0.2"/>
    <row r="350" ht="20.100000000000001" customHeight="1" x14ac:dyDescent="0.2"/>
    <row r="351" ht="20.100000000000001" customHeight="1" x14ac:dyDescent="0.2"/>
    <row r="352" ht="20.100000000000001" customHeight="1" x14ac:dyDescent="0.2"/>
    <row r="353" ht="20.100000000000001" customHeight="1" x14ac:dyDescent="0.2"/>
    <row r="354" ht="20.100000000000001" customHeight="1" x14ac:dyDescent="0.2"/>
    <row r="355" ht="20.100000000000001" customHeight="1" x14ac:dyDescent="0.2"/>
    <row r="356" ht="20.100000000000001" customHeight="1" x14ac:dyDescent="0.2"/>
    <row r="357" ht="20.100000000000001" customHeight="1" x14ac:dyDescent="0.2"/>
    <row r="358" ht="20.100000000000001" customHeight="1" x14ac:dyDescent="0.2"/>
    <row r="359" ht="20.100000000000001" customHeight="1" x14ac:dyDescent="0.2"/>
    <row r="360" ht="20.100000000000001" customHeight="1" x14ac:dyDescent="0.2"/>
    <row r="361" ht="20.100000000000001" customHeight="1" x14ac:dyDescent="0.2"/>
    <row r="362" ht="20.100000000000001" customHeight="1" x14ac:dyDescent="0.2"/>
    <row r="363" ht="20.100000000000001" customHeight="1" x14ac:dyDescent="0.2"/>
    <row r="364" ht="20.100000000000001" customHeight="1" x14ac:dyDescent="0.2"/>
    <row r="365" ht="20.100000000000001" customHeight="1" x14ac:dyDescent="0.2"/>
    <row r="366" ht="20.100000000000001" customHeight="1" x14ac:dyDescent="0.2"/>
    <row r="367" ht="20.100000000000001" customHeight="1" x14ac:dyDescent="0.2"/>
    <row r="368" ht="20.100000000000001" customHeight="1" x14ac:dyDescent="0.2"/>
    <row r="369" ht="20.100000000000001" customHeight="1" x14ac:dyDescent="0.2"/>
    <row r="370" ht="20.100000000000001" customHeight="1" x14ac:dyDescent="0.2"/>
    <row r="371" ht="20.100000000000001" customHeight="1" x14ac:dyDescent="0.2"/>
    <row r="372" ht="20.100000000000001" customHeight="1" x14ac:dyDescent="0.2"/>
    <row r="373" ht="20.100000000000001" customHeight="1" x14ac:dyDescent="0.2"/>
    <row r="374" ht="20.100000000000001" customHeight="1" x14ac:dyDescent="0.2"/>
    <row r="375" ht="20.100000000000001" customHeight="1" x14ac:dyDescent="0.2"/>
    <row r="376" ht="20.100000000000001" customHeight="1" x14ac:dyDescent="0.2"/>
    <row r="377" ht="20.100000000000001" customHeight="1" x14ac:dyDescent="0.2"/>
    <row r="378" ht="20.100000000000001" customHeight="1" x14ac:dyDescent="0.2"/>
    <row r="379" ht="20.100000000000001" customHeight="1" x14ac:dyDescent="0.2"/>
    <row r="380" ht="20.100000000000001" customHeight="1" x14ac:dyDescent="0.2"/>
    <row r="381" ht="20.100000000000001" customHeight="1" x14ac:dyDescent="0.2"/>
    <row r="382" ht="20.100000000000001" customHeight="1" x14ac:dyDescent="0.2"/>
    <row r="383" ht="20.100000000000001" customHeight="1" x14ac:dyDescent="0.2"/>
    <row r="384" ht="20.100000000000001" customHeight="1" x14ac:dyDescent="0.2"/>
    <row r="385" ht="20.100000000000001" customHeight="1" x14ac:dyDescent="0.2"/>
    <row r="386" ht="20.100000000000001" customHeight="1" x14ac:dyDescent="0.2"/>
    <row r="387" ht="20.100000000000001" customHeight="1" x14ac:dyDescent="0.2"/>
    <row r="388" ht="20.100000000000001" customHeight="1" x14ac:dyDescent="0.2"/>
    <row r="389" ht="20.100000000000001" customHeight="1" x14ac:dyDescent="0.2"/>
    <row r="390" ht="20.100000000000001" customHeight="1" x14ac:dyDescent="0.2"/>
    <row r="391" ht="20.100000000000001" customHeight="1" x14ac:dyDescent="0.2"/>
    <row r="392" ht="20.100000000000001" customHeight="1" x14ac:dyDescent="0.2"/>
    <row r="393" ht="20.100000000000001" customHeight="1" x14ac:dyDescent="0.2"/>
    <row r="394" ht="20.100000000000001" customHeight="1" x14ac:dyDescent="0.2"/>
    <row r="395" ht="20.100000000000001" customHeight="1" x14ac:dyDescent="0.2"/>
    <row r="396" ht="20.100000000000001" customHeight="1" x14ac:dyDescent="0.2"/>
    <row r="397" ht="20.100000000000001" customHeight="1" x14ac:dyDescent="0.2"/>
    <row r="398" ht="20.100000000000001" customHeight="1" x14ac:dyDescent="0.2"/>
    <row r="399" ht="20.100000000000001" customHeight="1" x14ac:dyDescent="0.2"/>
    <row r="400" ht="20.100000000000001" customHeight="1" x14ac:dyDescent="0.2"/>
    <row r="401" ht="20.100000000000001" customHeight="1" x14ac:dyDescent="0.2"/>
    <row r="402" ht="20.100000000000001" customHeight="1" x14ac:dyDescent="0.2"/>
    <row r="403" ht="20.100000000000001" customHeight="1" x14ac:dyDescent="0.2"/>
    <row r="404" ht="20.100000000000001" customHeight="1" x14ac:dyDescent="0.2"/>
    <row r="405" ht="20.100000000000001" customHeight="1" x14ac:dyDescent="0.2"/>
    <row r="406" ht="20.100000000000001" customHeight="1" x14ac:dyDescent="0.2"/>
    <row r="407" ht="20.100000000000001" customHeight="1" x14ac:dyDescent="0.2"/>
    <row r="408" ht="20.100000000000001" customHeight="1" x14ac:dyDescent="0.2"/>
    <row r="409" ht="20.100000000000001" customHeight="1" x14ac:dyDescent="0.2"/>
    <row r="410" ht="20.100000000000001" customHeight="1" x14ac:dyDescent="0.2"/>
    <row r="411" ht="20.100000000000001" customHeight="1" x14ac:dyDescent="0.2"/>
    <row r="412" ht="20.100000000000001" customHeight="1" x14ac:dyDescent="0.2"/>
    <row r="413" ht="20.100000000000001" customHeight="1" x14ac:dyDescent="0.2"/>
    <row r="414" ht="20.100000000000001" customHeight="1" x14ac:dyDescent="0.2"/>
    <row r="415" ht="20.100000000000001" customHeight="1" x14ac:dyDescent="0.2"/>
    <row r="416" ht="20.100000000000001" customHeight="1" x14ac:dyDescent="0.2"/>
    <row r="417" ht="20.100000000000001" customHeight="1" x14ac:dyDescent="0.2"/>
    <row r="418" ht="20.100000000000001" customHeight="1" x14ac:dyDescent="0.2"/>
    <row r="419" ht="20.100000000000001" customHeight="1" x14ac:dyDescent="0.2"/>
    <row r="420" ht="20.100000000000001" customHeight="1" x14ac:dyDescent="0.2"/>
    <row r="421" ht="20.100000000000001" customHeight="1" x14ac:dyDescent="0.2"/>
    <row r="422" ht="20.100000000000001" customHeight="1" x14ac:dyDescent="0.2"/>
    <row r="423" ht="20.100000000000001" customHeight="1" x14ac:dyDescent="0.2"/>
    <row r="424" ht="20.100000000000001" customHeight="1" x14ac:dyDescent="0.2"/>
    <row r="425" ht="20.100000000000001" customHeight="1" x14ac:dyDescent="0.2"/>
    <row r="426" ht="20.100000000000001" customHeight="1" x14ac:dyDescent="0.2"/>
    <row r="427" ht="20.100000000000001" customHeight="1" x14ac:dyDescent="0.2"/>
    <row r="428" ht="20.100000000000001" customHeight="1" x14ac:dyDescent="0.2"/>
    <row r="429" ht="20.100000000000001" customHeight="1" x14ac:dyDescent="0.2"/>
    <row r="430" ht="20.100000000000001" customHeight="1" x14ac:dyDescent="0.2"/>
    <row r="431" ht="20.100000000000001" customHeight="1" x14ac:dyDescent="0.2"/>
    <row r="432" ht="20.100000000000001" customHeight="1" x14ac:dyDescent="0.2"/>
    <row r="433" ht="20.100000000000001" customHeight="1" x14ac:dyDescent="0.2"/>
    <row r="434" ht="20.100000000000001" customHeight="1" x14ac:dyDescent="0.2"/>
    <row r="435" ht="20.100000000000001" customHeight="1" x14ac:dyDescent="0.2"/>
    <row r="436" ht="20.100000000000001" customHeight="1" x14ac:dyDescent="0.2"/>
    <row r="437" ht="20.100000000000001" customHeight="1" x14ac:dyDescent="0.2"/>
    <row r="438" ht="20.100000000000001" customHeight="1" x14ac:dyDescent="0.2"/>
    <row r="439" ht="20.100000000000001" customHeight="1" x14ac:dyDescent="0.2"/>
    <row r="440" ht="20.100000000000001" customHeight="1" x14ac:dyDescent="0.2"/>
    <row r="441" ht="20.100000000000001" customHeight="1" x14ac:dyDescent="0.2"/>
    <row r="442" ht="20.100000000000001" customHeight="1" x14ac:dyDescent="0.2"/>
    <row r="443" ht="20.100000000000001" customHeight="1" x14ac:dyDescent="0.2"/>
    <row r="444" ht="20.100000000000001" customHeight="1" x14ac:dyDescent="0.2"/>
    <row r="445" ht="20.100000000000001" customHeight="1" x14ac:dyDescent="0.2"/>
    <row r="446" ht="20.100000000000001" customHeight="1" x14ac:dyDescent="0.2"/>
    <row r="447" ht="20.100000000000001" customHeight="1" x14ac:dyDescent="0.2"/>
    <row r="448" ht="20.100000000000001" customHeight="1" x14ac:dyDescent="0.2"/>
    <row r="449" ht="20.100000000000001" customHeight="1" x14ac:dyDescent="0.2"/>
    <row r="450" ht="20.100000000000001" customHeight="1" x14ac:dyDescent="0.2"/>
    <row r="451" ht="20.100000000000001" customHeight="1" x14ac:dyDescent="0.2"/>
    <row r="452" ht="20.100000000000001" customHeight="1" x14ac:dyDescent="0.2"/>
    <row r="453" ht="20.100000000000001" customHeight="1" x14ac:dyDescent="0.2"/>
    <row r="454" ht="20.100000000000001" customHeight="1" x14ac:dyDescent="0.2"/>
    <row r="455" ht="20.100000000000001" customHeight="1" x14ac:dyDescent="0.2"/>
    <row r="456" ht="20.100000000000001" customHeight="1" x14ac:dyDescent="0.2"/>
    <row r="457" ht="20.100000000000001" customHeight="1" x14ac:dyDescent="0.2"/>
    <row r="458" ht="20.100000000000001" customHeight="1" x14ac:dyDescent="0.2"/>
    <row r="459" ht="20.100000000000001" customHeight="1" x14ac:dyDescent="0.2"/>
    <row r="460" ht="20.100000000000001" customHeight="1" x14ac:dyDescent="0.2"/>
    <row r="461" ht="20.100000000000001" customHeight="1" x14ac:dyDescent="0.2"/>
    <row r="462" ht="20.100000000000001" customHeight="1" x14ac:dyDescent="0.2"/>
    <row r="463" ht="20.100000000000001" customHeight="1" x14ac:dyDescent="0.2"/>
    <row r="464" ht="20.100000000000001" customHeight="1" x14ac:dyDescent="0.2"/>
    <row r="465" ht="20.100000000000001" customHeight="1" x14ac:dyDescent="0.2"/>
    <row r="466" ht="20.100000000000001" customHeight="1" x14ac:dyDescent="0.2"/>
    <row r="467" ht="20.100000000000001" customHeight="1" x14ac:dyDescent="0.2"/>
    <row r="468" ht="20.100000000000001" customHeight="1" x14ac:dyDescent="0.2"/>
    <row r="469" ht="20.100000000000001" customHeight="1" x14ac:dyDescent="0.2"/>
    <row r="470" ht="20.100000000000001" customHeight="1" x14ac:dyDescent="0.2"/>
    <row r="471" ht="20.100000000000001" customHeight="1" x14ac:dyDescent="0.2"/>
    <row r="472" ht="20.100000000000001" customHeight="1" x14ac:dyDescent="0.2"/>
    <row r="473" ht="20.100000000000001" customHeight="1" x14ac:dyDescent="0.2"/>
    <row r="474" ht="20.100000000000001" customHeight="1" x14ac:dyDescent="0.2"/>
    <row r="475" ht="20.100000000000001" customHeight="1" x14ac:dyDescent="0.2"/>
    <row r="476" ht="20.100000000000001" customHeight="1" x14ac:dyDescent="0.2"/>
    <row r="477" ht="20.100000000000001" customHeight="1" x14ac:dyDescent="0.2"/>
    <row r="478" ht="20.100000000000001" customHeight="1" x14ac:dyDescent="0.2"/>
    <row r="479" ht="20.100000000000001" customHeight="1" x14ac:dyDescent="0.2"/>
    <row r="480" ht="20.100000000000001" customHeight="1" x14ac:dyDescent="0.2"/>
    <row r="481" ht="20.100000000000001" customHeight="1" x14ac:dyDescent="0.2"/>
    <row r="482" ht="20.100000000000001" customHeight="1" x14ac:dyDescent="0.2"/>
    <row r="483" ht="20.100000000000001" customHeight="1" x14ac:dyDescent="0.2"/>
    <row r="484" ht="20.100000000000001" customHeight="1" x14ac:dyDescent="0.2"/>
    <row r="485" ht="20.100000000000001" customHeight="1" x14ac:dyDescent="0.2"/>
    <row r="486" ht="20.100000000000001" customHeight="1" x14ac:dyDescent="0.2"/>
    <row r="487" ht="20.100000000000001" customHeight="1" x14ac:dyDescent="0.2"/>
    <row r="488" ht="20.100000000000001" customHeight="1" x14ac:dyDescent="0.2"/>
    <row r="489" ht="20.100000000000001" customHeight="1" x14ac:dyDescent="0.2"/>
    <row r="490" ht="20.100000000000001" customHeight="1" x14ac:dyDescent="0.2"/>
    <row r="491" ht="20.100000000000001" customHeight="1" x14ac:dyDescent="0.2"/>
    <row r="492" ht="20.100000000000001" customHeight="1" x14ac:dyDescent="0.2"/>
    <row r="493" ht="20.100000000000001" customHeight="1" x14ac:dyDescent="0.2"/>
    <row r="494" ht="20.100000000000001" customHeight="1" x14ac:dyDescent="0.2"/>
    <row r="495" ht="20.100000000000001" customHeight="1" x14ac:dyDescent="0.2"/>
    <row r="496" ht="20.100000000000001" customHeight="1" x14ac:dyDescent="0.2"/>
    <row r="497" ht="20.100000000000001" customHeight="1" x14ac:dyDescent="0.2"/>
    <row r="498" ht="20.100000000000001" customHeight="1" x14ac:dyDescent="0.2"/>
    <row r="499" ht="20.100000000000001" customHeight="1" x14ac:dyDescent="0.2"/>
    <row r="500" ht="20.100000000000001" customHeight="1" x14ac:dyDescent="0.2"/>
    <row r="501" ht="20.100000000000001" customHeight="1" x14ac:dyDescent="0.2"/>
    <row r="502" ht="20.100000000000001" customHeight="1" x14ac:dyDescent="0.2"/>
    <row r="503" ht="20.100000000000001" customHeight="1" x14ac:dyDescent="0.2"/>
    <row r="504" ht="20.100000000000001" customHeight="1" x14ac:dyDescent="0.2"/>
    <row r="505" ht="20.100000000000001" customHeight="1" x14ac:dyDescent="0.2"/>
    <row r="506" ht="20.100000000000001" customHeight="1" x14ac:dyDescent="0.2"/>
    <row r="507" ht="20.100000000000001" customHeight="1" x14ac:dyDescent="0.2"/>
    <row r="508" ht="20.100000000000001" customHeight="1" x14ac:dyDescent="0.2"/>
    <row r="509" ht="20.100000000000001" customHeight="1" x14ac:dyDescent="0.2"/>
    <row r="510" ht="20.100000000000001" customHeight="1" x14ac:dyDescent="0.2"/>
    <row r="511" ht="20.100000000000001" customHeight="1" x14ac:dyDescent="0.2"/>
    <row r="512" ht="20.100000000000001" customHeight="1" x14ac:dyDescent="0.2"/>
    <row r="513" ht="20.100000000000001" customHeight="1" x14ac:dyDescent="0.2"/>
    <row r="514" ht="20.100000000000001" customHeight="1" x14ac:dyDescent="0.2"/>
    <row r="515" ht="20.100000000000001" customHeight="1" x14ac:dyDescent="0.2"/>
    <row r="516" ht="20.100000000000001" customHeight="1" x14ac:dyDescent="0.2"/>
    <row r="517" ht="20.100000000000001" customHeight="1" x14ac:dyDescent="0.2"/>
    <row r="518" ht="20.100000000000001" customHeight="1" x14ac:dyDescent="0.2"/>
    <row r="519" ht="20.100000000000001" customHeight="1" x14ac:dyDescent="0.2"/>
    <row r="520" ht="20.100000000000001" customHeight="1" x14ac:dyDescent="0.2"/>
    <row r="521" ht="20.100000000000001" customHeight="1" x14ac:dyDescent="0.2"/>
    <row r="522" ht="20.100000000000001" customHeight="1" x14ac:dyDescent="0.2"/>
    <row r="523" ht="20.100000000000001" customHeight="1" x14ac:dyDescent="0.2"/>
    <row r="524" ht="20.100000000000001" customHeight="1" x14ac:dyDescent="0.2"/>
    <row r="525" ht="20.100000000000001" customHeight="1" x14ac:dyDescent="0.2"/>
    <row r="526" ht="20.100000000000001" customHeight="1" x14ac:dyDescent="0.2"/>
    <row r="527" ht="20.100000000000001" customHeight="1" x14ac:dyDescent="0.2"/>
    <row r="528" ht="20.100000000000001" customHeight="1" x14ac:dyDescent="0.2"/>
    <row r="529" ht="20.100000000000001" customHeight="1" x14ac:dyDescent="0.2"/>
    <row r="530" ht="20.100000000000001" customHeight="1" x14ac:dyDescent="0.2"/>
    <row r="531" ht="20.100000000000001" customHeight="1" x14ac:dyDescent="0.2"/>
    <row r="532" ht="20.100000000000001" customHeight="1" x14ac:dyDescent="0.2"/>
    <row r="533" ht="20.100000000000001" customHeight="1" x14ac:dyDescent="0.2"/>
    <row r="534" ht="20.100000000000001" customHeight="1" x14ac:dyDescent="0.2"/>
    <row r="535" ht="20.100000000000001" customHeight="1" x14ac:dyDescent="0.2"/>
    <row r="536" ht="20.100000000000001" customHeight="1" x14ac:dyDescent="0.2"/>
    <row r="537" ht="20.100000000000001" customHeight="1" x14ac:dyDescent="0.2"/>
    <row r="538" ht="20.100000000000001" customHeight="1" x14ac:dyDescent="0.2"/>
    <row r="539" ht="20.100000000000001" customHeight="1" x14ac:dyDescent="0.2"/>
    <row r="540" ht="20.100000000000001" customHeight="1" x14ac:dyDescent="0.2"/>
    <row r="541" ht="20.100000000000001" customHeight="1" x14ac:dyDescent="0.2"/>
    <row r="542" ht="20.100000000000001" customHeight="1" x14ac:dyDescent="0.2"/>
    <row r="543" ht="20.100000000000001" customHeight="1" x14ac:dyDescent="0.2"/>
    <row r="544" ht="20.100000000000001" customHeight="1" x14ac:dyDescent="0.2"/>
    <row r="545" ht="20.100000000000001" customHeight="1" x14ac:dyDescent="0.2"/>
    <row r="546" ht="20.100000000000001" customHeight="1" x14ac:dyDescent="0.2"/>
    <row r="547" ht="20.100000000000001" customHeight="1" x14ac:dyDescent="0.2"/>
    <row r="548" ht="20.100000000000001" customHeight="1" x14ac:dyDescent="0.2"/>
    <row r="549" ht="20.100000000000001" customHeight="1" x14ac:dyDescent="0.2"/>
    <row r="550" ht="20.100000000000001" customHeight="1" x14ac:dyDescent="0.2"/>
    <row r="551" ht="20.100000000000001" customHeight="1" x14ac:dyDescent="0.2"/>
    <row r="552" ht="20.100000000000001" customHeight="1" x14ac:dyDescent="0.2"/>
    <row r="553" ht="20.100000000000001" customHeight="1" x14ac:dyDescent="0.2"/>
    <row r="554" ht="20.100000000000001" customHeight="1" x14ac:dyDescent="0.2"/>
    <row r="555" ht="20.100000000000001" customHeight="1" x14ac:dyDescent="0.2"/>
    <row r="556" ht="20.100000000000001" customHeight="1" x14ac:dyDescent="0.2"/>
    <row r="557" ht="20.100000000000001" customHeight="1" x14ac:dyDescent="0.2"/>
    <row r="558" ht="20.100000000000001" customHeight="1" x14ac:dyDescent="0.2"/>
    <row r="559" ht="20.100000000000001" customHeight="1" x14ac:dyDescent="0.2"/>
    <row r="560" ht="20.100000000000001" customHeight="1" x14ac:dyDescent="0.2"/>
    <row r="561" ht="20.100000000000001" customHeight="1" x14ac:dyDescent="0.2"/>
    <row r="562" ht="20.100000000000001" customHeight="1" x14ac:dyDescent="0.2"/>
    <row r="563" ht="20.100000000000001" customHeight="1" x14ac:dyDescent="0.2"/>
    <row r="564" ht="20.100000000000001" customHeight="1" x14ac:dyDescent="0.2"/>
    <row r="565" ht="20.100000000000001" customHeight="1" x14ac:dyDescent="0.2"/>
    <row r="566" ht="20.100000000000001" customHeight="1" x14ac:dyDescent="0.2"/>
    <row r="567" ht="20.100000000000001" customHeight="1" x14ac:dyDescent="0.2"/>
    <row r="568" ht="20.100000000000001" customHeight="1" x14ac:dyDescent="0.2"/>
    <row r="569" ht="20.100000000000001" customHeight="1" x14ac:dyDescent="0.2"/>
    <row r="570" ht="20.100000000000001" customHeight="1" x14ac:dyDescent="0.2"/>
    <row r="571" ht="20.100000000000001" customHeight="1" x14ac:dyDescent="0.2"/>
    <row r="572" ht="20.100000000000001" customHeight="1" x14ac:dyDescent="0.2"/>
    <row r="573" ht="20.100000000000001" customHeight="1" x14ac:dyDescent="0.2"/>
    <row r="574" ht="20.100000000000001" customHeight="1" x14ac:dyDescent="0.2"/>
    <row r="575" ht="20.100000000000001" customHeight="1" x14ac:dyDescent="0.2"/>
    <row r="576" ht="20.100000000000001" customHeight="1" x14ac:dyDescent="0.2"/>
    <row r="577" ht="20.100000000000001" customHeight="1" x14ac:dyDescent="0.2"/>
    <row r="578" ht="20.100000000000001" customHeight="1" x14ac:dyDescent="0.2"/>
    <row r="579" ht="20.100000000000001" customHeight="1" x14ac:dyDescent="0.2"/>
    <row r="580" ht="20.100000000000001" customHeight="1" x14ac:dyDescent="0.2"/>
    <row r="581" ht="20.100000000000001" customHeight="1" x14ac:dyDescent="0.2"/>
    <row r="582" ht="20.100000000000001" customHeight="1" x14ac:dyDescent="0.2"/>
    <row r="583" ht="20.100000000000001" customHeight="1" x14ac:dyDescent="0.2"/>
    <row r="584" ht="20.100000000000001" customHeight="1" x14ac:dyDescent="0.2"/>
    <row r="585" ht="20.100000000000001" customHeight="1" x14ac:dyDescent="0.2"/>
    <row r="586" ht="20.100000000000001" customHeight="1" x14ac:dyDescent="0.2"/>
    <row r="587" ht="20.100000000000001" customHeight="1" x14ac:dyDescent="0.2"/>
    <row r="588" ht="20.100000000000001" customHeight="1" x14ac:dyDescent="0.2"/>
    <row r="589" ht="20.100000000000001" customHeight="1" x14ac:dyDescent="0.2"/>
    <row r="590" ht="20.100000000000001" customHeight="1" x14ac:dyDescent="0.2"/>
    <row r="591" ht="20.100000000000001" customHeight="1" x14ac:dyDescent="0.2"/>
    <row r="592" ht="20.100000000000001" customHeight="1" x14ac:dyDescent="0.2"/>
    <row r="593" ht="20.100000000000001" customHeight="1" x14ac:dyDescent="0.2"/>
    <row r="594" ht="20.100000000000001" customHeight="1" x14ac:dyDescent="0.2"/>
    <row r="595" ht="20.100000000000001" customHeight="1" x14ac:dyDescent="0.2"/>
    <row r="596" ht="20.100000000000001" customHeight="1" x14ac:dyDescent="0.2"/>
    <row r="597" ht="20.100000000000001" customHeight="1" x14ac:dyDescent="0.2"/>
    <row r="598" ht="20.100000000000001" customHeight="1" x14ac:dyDescent="0.2"/>
    <row r="599" ht="20.100000000000001" customHeight="1" x14ac:dyDescent="0.2"/>
    <row r="600" ht="20.100000000000001" customHeight="1" x14ac:dyDescent="0.2"/>
    <row r="601" ht="20.100000000000001" customHeight="1" x14ac:dyDescent="0.2"/>
    <row r="602" ht="20.100000000000001" customHeight="1" x14ac:dyDescent="0.2"/>
    <row r="603" ht="20.100000000000001" customHeight="1" x14ac:dyDescent="0.2"/>
    <row r="604" ht="20.100000000000001" customHeight="1" x14ac:dyDescent="0.2"/>
    <row r="605" ht="20.100000000000001" customHeight="1" x14ac:dyDescent="0.2"/>
    <row r="606" ht="20.100000000000001" customHeight="1" x14ac:dyDescent="0.2"/>
    <row r="607" ht="20.100000000000001" customHeight="1" x14ac:dyDescent="0.2"/>
    <row r="608" ht="20.100000000000001" customHeight="1" x14ac:dyDescent="0.2"/>
    <row r="609" ht="20.100000000000001" customHeight="1" x14ac:dyDescent="0.2"/>
    <row r="610" ht="20.100000000000001" customHeight="1" x14ac:dyDescent="0.2"/>
    <row r="611" ht="20.100000000000001" customHeight="1" x14ac:dyDescent="0.2"/>
    <row r="612" ht="20.100000000000001" customHeight="1" x14ac:dyDescent="0.2"/>
    <row r="613" ht="20.100000000000001" customHeight="1" x14ac:dyDescent="0.2"/>
    <row r="614" ht="20.100000000000001" customHeight="1" x14ac:dyDescent="0.2"/>
    <row r="615" ht="20.100000000000001" customHeight="1" x14ac:dyDescent="0.2"/>
    <row r="616" ht="20.100000000000001" customHeight="1" x14ac:dyDescent="0.2"/>
    <row r="617" ht="20.100000000000001" customHeight="1" x14ac:dyDescent="0.2"/>
    <row r="618" ht="20.100000000000001" customHeight="1" x14ac:dyDescent="0.2"/>
    <row r="619" ht="20.100000000000001" customHeight="1" x14ac:dyDescent="0.2"/>
    <row r="620" ht="20.100000000000001" customHeight="1" x14ac:dyDescent="0.2"/>
    <row r="621" ht="20.100000000000001" customHeight="1" x14ac:dyDescent="0.2"/>
    <row r="622" ht="20.100000000000001" customHeight="1" x14ac:dyDescent="0.2"/>
    <row r="623" ht="20.100000000000001" customHeight="1" x14ac:dyDescent="0.2"/>
    <row r="624" ht="20.100000000000001" customHeight="1" x14ac:dyDescent="0.2"/>
    <row r="625" ht="20.100000000000001" customHeight="1" x14ac:dyDescent="0.2"/>
    <row r="626" ht="20.100000000000001" customHeight="1" x14ac:dyDescent="0.2"/>
    <row r="627" ht="20.100000000000001" customHeight="1" x14ac:dyDescent="0.2"/>
    <row r="628" ht="20.100000000000001" customHeight="1" x14ac:dyDescent="0.2"/>
    <row r="629" ht="20.100000000000001" customHeight="1" x14ac:dyDescent="0.2"/>
    <row r="630" ht="20.100000000000001" customHeight="1" x14ac:dyDescent="0.2"/>
    <row r="631" ht="20.100000000000001" customHeight="1" x14ac:dyDescent="0.2"/>
    <row r="632" ht="20.100000000000001" customHeight="1" x14ac:dyDescent="0.2"/>
    <row r="633" ht="20.100000000000001" customHeight="1" x14ac:dyDescent="0.2"/>
    <row r="634" ht="20.100000000000001" customHeight="1" x14ac:dyDescent="0.2"/>
    <row r="635" ht="20.100000000000001" customHeight="1" x14ac:dyDescent="0.2"/>
    <row r="636" ht="20.100000000000001" customHeight="1" x14ac:dyDescent="0.2"/>
    <row r="637" ht="20.100000000000001" customHeight="1" x14ac:dyDescent="0.2"/>
    <row r="638" ht="20.100000000000001" customHeight="1" x14ac:dyDescent="0.2"/>
    <row r="639" ht="20.100000000000001" customHeight="1" x14ac:dyDescent="0.2"/>
    <row r="640" ht="20.100000000000001" customHeight="1" x14ac:dyDescent="0.2"/>
    <row r="641" ht="20.100000000000001" customHeight="1" x14ac:dyDescent="0.2"/>
    <row r="642" ht="20.100000000000001" customHeight="1" x14ac:dyDescent="0.2"/>
    <row r="643" ht="20.100000000000001" customHeight="1" x14ac:dyDescent="0.2"/>
    <row r="644" ht="20.100000000000001" customHeight="1" x14ac:dyDescent="0.2"/>
    <row r="645" ht="20.100000000000001" customHeight="1" x14ac:dyDescent="0.2"/>
    <row r="646" ht="20.100000000000001" customHeight="1" x14ac:dyDescent="0.2"/>
    <row r="647" ht="20.100000000000001" customHeight="1" x14ac:dyDescent="0.2"/>
    <row r="648" ht="20.100000000000001" customHeight="1" x14ac:dyDescent="0.2"/>
    <row r="649" ht="20.100000000000001" customHeight="1" x14ac:dyDescent="0.2"/>
    <row r="650" ht="20.100000000000001" customHeight="1" x14ac:dyDescent="0.2"/>
    <row r="651" ht="20.100000000000001" customHeight="1" x14ac:dyDescent="0.2"/>
    <row r="652" ht="20.100000000000001" customHeight="1" x14ac:dyDescent="0.2"/>
    <row r="653" ht="20.100000000000001" customHeight="1" x14ac:dyDescent="0.2"/>
    <row r="654" ht="20.100000000000001" customHeight="1" x14ac:dyDescent="0.2"/>
    <row r="655" ht="20.100000000000001" customHeight="1" x14ac:dyDescent="0.2"/>
    <row r="656" ht="20.100000000000001" customHeight="1" x14ac:dyDescent="0.2"/>
    <row r="657" ht="20.100000000000001" customHeight="1" x14ac:dyDescent="0.2"/>
    <row r="658" ht="20.100000000000001" customHeight="1" x14ac:dyDescent="0.2"/>
    <row r="659" ht="20.100000000000001" customHeight="1" x14ac:dyDescent="0.2"/>
    <row r="660" ht="20.100000000000001" customHeight="1" x14ac:dyDescent="0.2"/>
    <row r="661" ht="20.100000000000001" customHeight="1" x14ac:dyDescent="0.2"/>
    <row r="662" ht="20.100000000000001" customHeight="1" x14ac:dyDescent="0.2"/>
    <row r="663" ht="20.100000000000001" customHeight="1" x14ac:dyDescent="0.2"/>
    <row r="664" ht="20.100000000000001" customHeight="1" x14ac:dyDescent="0.2"/>
    <row r="665" ht="20.100000000000001" customHeight="1" x14ac:dyDescent="0.2"/>
    <row r="666" ht="20.100000000000001" customHeight="1" x14ac:dyDescent="0.2"/>
    <row r="667" ht="20.100000000000001" customHeight="1" x14ac:dyDescent="0.2"/>
    <row r="668" ht="20.100000000000001" customHeight="1" x14ac:dyDescent="0.2"/>
    <row r="669" ht="20.100000000000001" customHeight="1" x14ac:dyDescent="0.2"/>
    <row r="670" ht="20.100000000000001" customHeight="1" x14ac:dyDescent="0.2"/>
    <row r="671" ht="20.100000000000001" customHeight="1" x14ac:dyDescent="0.2"/>
    <row r="672" ht="20.100000000000001" customHeight="1" x14ac:dyDescent="0.2"/>
    <row r="673" ht="20.100000000000001" customHeight="1" x14ac:dyDescent="0.2"/>
    <row r="674" ht="20.100000000000001" customHeight="1" x14ac:dyDescent="0.2"/>
    <row r="675" ht="20.100000000000001" customHeight="1" x14ac:dyDescent="0.2"/>
    <row r="676" ht="20.100000000000001" customHeight="1" x14ac:dyDescent="0.2"/>
    <row r="677" ht="20.100000000000001" customHeight="1" x14ac:dyDescent="0.2"/>
    <row r="678" ht="20.100000000000001" customHeight="1" x14ac:dyDescent="0.2"/>
    <row r="679" ht="20.100000000000001" customHeight="1" x14ac:dyDescent="0.2"/>
    <row r="680" ht="20.100000000000001" customHeight="1" x14ac:dyDescent="0.2"/>
    <row r="681" ht="20.100000000000001" customHeight="1" x14ac:dyDescent="0.2"/>
    <row r="682" ht="20.100000000000001" customHeight="1" x14ac:dyDescent="0.2"/>
    <row r="683" ht="20.100000000000001" customHeight="1" x14ac:dyDescent="0.2"/>
    <row r="684" ht="20.100000000000001" customHeight="1" x14ac:dyDescent="0.2"/>
    <row r="685" ht="20.100000000000001" customHeight="1" x14ac:dyDescent="0.2"/>
    <row r="686" ht="20.100000000000001" customHeight="1" x14ac:dyDescent="0.2"/>
    <row r="687" ht="20.100000000000001" customHeight="1" x14ac:dyDescent="0.2"/>
    <row r="688" ht="20.100000000000001" customHeight="1" x14ac:dyDescent="0.2"/>
    <row r="689" ht="20.100000000000001" customHeight="1" x14ac:dyDescent="0.2"/>
    <row r="690" ht="20.100000000000001" customHeight="1" x14ac:dyDescent="0.2"/>
    <row r="691" ht="20.100000000000001" customHeight="1" x14ac:dyDescent="0.2"/>
    <row r="692" ht="20.100000000000001" customHeight="1" x14ac:dyDescent="0.2"/>
    <row r="693" ht="20.100000000000001" customHeight="1" x14ac:dyDescent="0.2"/>
    <row r="694" ht="20.100000000000001" customHeight="1" x14ac:dyDescent="0.2"/>
    <row r="695" ht="20.100000000000001" customHeight="1" x14ac:dyDescent="0.2"/>
    <row r="696" ht="20.100000000000001" customHeight="1" x14ac:dyDescent="0.2"/>
    <row r="697" ht="20.100000000000001" customHeight="1" x14ac:dyDescent="0.2"/>
    <row r="698" ht="20.100000000000001" customHeight="1" x14ac:dyDescent="0.2"/>
    <row r="699" ht="20.100000000000001" customHeight="1" x14ac:dyDescent="0.2"/>
    <row r="700" ht="20.100000000000001" customHeight="1" x14ac:dyDescent="0.2"/>
    <row r="701" ht="20.100000000000001" customHeight="1" x14ac:dyDescent="0.2"/>
    <row r="702" ht="20.100000000000001" customHeight="1" x14ac:dyDescent="0.2"/>
    <row r="703" ht="20.100000000000001" customHeight="1" x14ac:dyDescent="0.2"/>
    <row r="704" ht="20.100000000000001" customHeight="1" x14ac:dyDescent="0.2"/>
    <row r="705" ht="20.100000000000001" customHeight="1" x14ac:dyDescent="0.2"/>
    <row r="706" ht="20.100000000000001" customHeight="1" x14ac:dyDescent="0.2"/>
    <row r="707" ht="20.100000000000001" customHeight="1" x14ac:dyDescent="0.2"/>
    <row r="708" ht="20.100000000000001" customHeight="1" x14ac:dyDescent="0.2"/>
    <row r="709" ht="20.100000000000001" customHeight="1" x14ac:dyDescent="0.2"/>
    <row r="710" ht="20.100000000000001" customHeight="1" x14ac:dyDescent="0.2"/>
    <row r="711" ht="20.100000000000001" customHeight="1" x14ac:dyDescent="0.2"/>
    <row r="712" ht="20.100000000000001" customHeight="1" x14ac:dyDescent="0.2"/>
    <row r="713" ht="20.100000000000001" customHeight="1" x14ac:dyDescent="0.2"/>
    <row r="714" ht="20.100000000000001" customHeight="1" x14ac:dyDescent="0.2"/>
    <row r="715" ht="20.100000000000001" customHeight="1" x14ac:dyDescent="0.2"/>
    <row r="716" ht="20.100000000000001" customHeight="1" x14ac:dyDescent="0.2"/>
    <row r="717" ht="20.100000000000001" customHeight="1" x14ac:dyDescent="0.2"/>
    <row r="718" ht="20.100000000000001" customHeight="1" x14ac:dyDescent="0.2"/>
    <row r="719" ht="20.100000000000001" customHeight="1" x14ac:dyDescent="0.2"/>
    <row r="720" ht="20.100000000000001" customHeight="1" x14ac:dyDescent="0.2"/>
    <row r="721" ht="20.100000000000001" customHeight="1" x14ac:dyDescent="0.2"/>
    <row r="722" ht="20.100000000000001" customHeight="1" x14ac:dyDescent="0.2"/>
    <row r="723" ht="20.100000000000001" customHeight="1" x14ac:dyDescent="0.2"/>
    <row r="724" ht="20.100000000000001" customHeight="1" x14ac:dyDescent="0.2"/>
    <row r="725" ht="20.100000000000001" customHeight="1" x14ac:dyDescent="0.2"/>
    <row r="726" ht="20.100000000000001" customHeight="1" x14ac:dyDescent="0.2"/>
    <row r="727" ht="20.100000000000001" customHeight="1" x14ac:dyDescent="0.2"/>
    <row r="728" ht="20.100000000000001" customHeight="1" x14ac:dyDescent="0.2"/>
    <row r="729" ht="20.100000000000001" customHeight="1" x14ac:dyDescent="0.2"/>
    <row r="730" ht="20.100000000000001" customHeight="1" x14ac:dyDescent="0.2"/>
    <row r="731" ht="20.100000000000001" customHeight="1" x14ac:dyDescent="0.2"/>
    <row r="732" ht="20.100000000000001" customHeight="1" x14ac:dyDescent="0.2"/>
    <row r="733" ht="20.100000000000001" customHeight="1" x14ac:dyDescent="0.2"/>
    <row r="734" ht="20.100000000000001" customHeight="1" x14ac:dyDescent="0.2"/>
    <row r="735" ht="20.100000000000001" customHeight="1" x14ac:dyDescent="0.2"/>
    <row r="736" ht="20.100000000000001" customHeight="1" x14ac:dyDescent="0.2"/>
    <row r="737" ht="20.100000000000001" customHeight="1" x14ac:dyDescent="0.2"/>
    <row r="738" ht="20.100000000000001" customHeight="1" x14ac:dyDescent="0.2"/>
    <row r="739" ht="20.100000000000001" customHeight="1" x14ac:dyDescent="0.2"/>
    <row r="740" ht="20.100000000000001" customHeight="1" x14ac:dyDescent="0.2"/>
    <row r="741" ht="20.100000000000001" customHeight="1" x14ac:dyDescent="0.2"/>
    <row r="742" ht="20.100000000000001" customHeight="1" x14ac:dyDescent="0.2"/>
    <row r="743" ht="20.100000000000001" customHeight="1" x14ac:dyDescent="0.2"/>
    <row r="744" ht="20.100000000000001" customHeight="1" x14ac:dyDescent="0.2"/>
    <row r="745" ht="20.100000000000001" customHeight="1" x14ac:dyDescent="0.2"/>
    <row r="746" ht="20.100000000000001" customHeight="1" x14ac:dyDescent="0.2"/>
    <row r="747" ht="20.100000000000001" customHeight="1" x14ac:dyDescent="0.2"/>
    <row r="748" ht="20.100000000000001" customHeight="1" x14ac:dyDescent="0.2"/>
    <row r="749" ht="20.100000000000001" customHeight="1" x14ac:dyDescent="0.2"/>
    <row r="750" ht="20.100000000000001" customHeight="1" x14ac:dyDescent="0.2"/>
    <row r="751" ht="20.100000000000001" customHeight="1" x14ac:dyDescent="0.2"/>
    <row r="752" ht="20.100000000000001" customHeight="1" x14ac:dyDescent="0.2"/>
    <row r="753" ht="20.100000000000001" customHeight="1" x14ac:dyDescent="0.2"/>
    <row r="754" ht="20.100000000000001" customHeight="1" x14ac:dyDescent="0.2"/>
    <row r="755" ht="20.100000000000001" customHeight="1" x14ac:dyDescent="0.2"/>
    <row r="756" ht="20.100000000000001" customHeight="1" x14ac:dyDescent="0.2"/>
    <row r="757" ht="20.100000000000001" customHeight="1" x14ac:dyDescent="0.2"/>
    <row r="758" ht="20.100000000000001" customHeight="1" x14ac:dyDescent="0.2"/>
    <row r="759" ht="20.100000000000001" customHeight="1" x14ac:dyDescent="0.2"/>
    <row r="760" ht="20.100000000000001" customHeight="1" x14ac:dyDescent="0.2"/>
    <row r="761" ht="20.100000000000001" customHeight="1" x14ac:dyDescent="0.2"/>
    <row r="762" ht="20.100000000000001" customHeight="1" x14ac:dyDescent="0.2"/>
    <row r="763" ht="20.100000000000001" customHeight="1" x14ac:dyDescent="0.2"/>
    <row r="764" ht="20.100000000000001" customHeight="1" x14ac:dyDescent="0.2"/>
    <row r="765" ht="20.100000000000001" customHeight="1" x14ac:dyDescent="0.2"/>
    <row r="766" ht="20.100000000000001" customHeight="1" x14ac:dyDescent="0.2"/>
    <row r="767" ht="20.100000000000001" customHeight="1" x14ac:dyDescent="0.2"/>
    <row r="768" ht="20.100000000000001" customHeight="1" x14ac:dyDescent="0.2"/>
    <row r="769" ht="20.100000000000001" customHeight="1" x14ac:dyDescent="0.2"/>
    <row r="770" ht="20.100000000000001" customHeight="1" x14ac:dyDescent="0.2"/>
    <row r="771" ht="20.100000000000001" customHeight="1" x14ac:dyDescent="0.2"/>
    <row r="772" ht="20.100000000000001" customHeight="1" x14ac:dyDescent="0.2"/>
    <row r="773" ht="20.100000000000001" customHeight="1" x14ac:dyDescent="0.2"/>
    <row r="774" ht="20.100000000000001" customHeight="1" x14ac:dyDescent="0.2"/>
    <row r="775" ht="20.100000000000001" customHeight="1" x14ac:dyDescent="0.2"/>
    <row r="776" ht="20.100000000000001" customHeight="1" x14ac:dyDescent="0.2"/>
    <row r="777" ht="20.100000000000001" customHeight="1" x14ac:dyDescent="0.2"/>
    <row r="778" ht="20.100000000000001" customHeight="1" x14ac:dyDescent="0.2"/>
    <row r="779" ht="20.100000000000001" customHeight="1" x14ac:dyDescent="0.2"/>
    <row r="780" ht="20.100000000000001" customHeight="1" x14ac:dyDescent="0.2"/>
    <row r="781" ht="20.100000000000001" customHeight="1" x14ac:dyDescent="0.2"/>
    <row r="782" ht="20.100000000000001" customHeight="1" x14ac:dyDescent="0.2"/>
    <row r="783" ht="20.100000000000001" customHeight="1" x14ac:dyDescent="0.2"/>
    <row r="784" ht="20.100000000000001" customHeight="1" x14ac:dyDescent="0.2"/>
    <row r="785" ht="20.100000000000001" customHeight="1" x14ac:dyDescent="0.2"/>
    <row r="786" ht="20.100000000000001" customHeight="1" x14ac:dyDescent="0.2"/>
    <row r="787" ht="20.100000000000001" customHeight="1" x14ac:dyDescent="0.2"/>
    <row r="788" ht="20.100000000000001" customHeight="1" x14ac:dyDescent="0.2"/>
    <row r="789" ht="20.100000000000001" customHeight="1" x14ac:dyDescent="0.2"/>
    <row r="790" ht="20.100000000000001" customHeight="1" x14ac:dyDescent="0.2"/>
    <row r="791" ht="20.100000000000001" customHeight="1" x14ac:dyDescent="0.2"/>
    <row r="792" ht="20.100000000000001" customHeight="1" x14ac:dyDescent="0.2"/>
    <row r="793" ht="20.100000000000001" customHeight="1" x14ac:dyDescent="0.2"/>
    <row r="794" ht="20.100000000000001" customHeight="1" x14ac:dyDescent="0.2"/>
    <row r="795" ht="20.100000000000001" customHeight="1" x14ac:dyDescent="0.2"/>
    <row r="796" ht="20.100000000000001" customHeight="1" x14ac:dyDescent="0.2"/>
    <row r="797" ht="20.100000000000001" customHeight="1" x14ac:dyDescent="0.2"/>
    <row r="798" ht="20.100000000000001" customHeight="1" x14ac:dyDescent="0.2"/>
    <row r="799" ht="20.100000000000001" customHeight="1" x14ac:dyDescent="0.2"/>
    <row r="800" ht="20.100000000000001" customHeight="1" x14ac:dyDescent="0.2"/>
    <row r="801" ht="20.100000000000001" customHeight="1" x14ac:dyDescent="0.2"/>
    <row r="802" ht="20.100000000000001" customHeight="1" x14ac:dyDescent="0.2"/>
    <row r="803" ht="20.100000000000001" customHeight="1" x14ac:dyDescent="0.2"/>
    <row r="804" ht="20.100000000000001" customHeight="1" x14ac:dyDescent="0.2"/>
    <row r="805" ht="20.100000000000001" customHeight="1" x14ac:dyDescent="0.2"/>
    <row r="806" ht="20.100000000000001" customHeight="1" x14ac:dyDescent="0.2"/>
    <row r="807" ht="20.100000000000001" customHeight="1" x14ac:dyDescent="0.2"/>
    <row r="808" ht="20.100000000000001" customHeight="1" x14ac:dyDescent="0.2"/>
    <row r="809" ht="20.100000000000001" customHeight="1" x14ac:dyDescent="0.2"/>
    <row r="810" ht="20.100000000000001" customHeight="1" x14ac:dyDescent="0.2"/>
    <row r="811" ht="20.100000000000001" customHeight="1" x14ac:dyDescent="0.2"/>
    <row r="812" ht="20.100000000000001" customHeight="1" x14ac:dyDescent="0.2"/>
    <row r="813" ht="20.100000000000001" customHeight="1" x14ac:dyDescent="0.2"/>
    <row r="814" ht="20.100000000000001" customHeight="1" x14ac:dyDescent="0.2"/>
    <row r="815" ht="20.100000000000001" customHeight="1" x14ac:dyDescent="0.2"/>
    <row r="816" ht="20.100000000000001" customHeight="1" x14ac:dyDescent="0.2"/>
    <row r="817" ht="20.100000000000001" customHeight="1" x14ac:dyDescent="0.2"/>
    <row r="818" ht="20.100000000000001" customHeight="1" x14ac:dyDescent="0.2"/>
    <row r="819" ht="20.100000000000001" customHeight="1" x14ac:dyDescent="0.2"/>
    <row r="820" ht="20.100000000000001" customHeight="1" x14ac:dyDescent="0.2"/>
    <row r="821" ht="20.100000000000001" customHeight="1" x14ac:dyDescent="0.2"/>
    <row r="822" ht="20.100000000000001" customHeight="1" x14ac:dyDescent="0.2"/>
    <row r="823" ht="20.100000000000001" customHeight="1" x14ac:dyDescent="0.2"/>
    <row r="824" ht="20.100000000000001" customHeight="1" x14ac:dyDescent="0.2"/>
    <row r="825" ht="20.100000000000001" customHeight="1" x14ac:dyDescent="0.2"/>
    <row r="826" ht="20.100000000000001" customHeight="1" x14ac:dyDescent="0.2"/>
    <row r="827" ht="20.100000000000001" customHeight="1" x14ac:dyDescent="0.2"/>
    <row r="828" ht="20.100000000000001" customHeight="1" x14ac:dyDescent="0.2"/>
    <row r="829" ht="20.100000000000001" customHeight="1" x14ac:dyDescent="0.2"/>
    <row r="830" ht="20.100000000000001" customHeight="1" x14ac:dyDescent="0.2"/>
    <row r="831" ht="20.100000000000001" customHeight="1" x14ac:dyDescent="0.2"/>
    <row r="832" ht="20.100000000000001" customHeight="1" x14ac:dyDescent="0.2"/>
    <row r="833" ht="20.100000000000001" customHeight="1" x14ac:dyDescent="0.2"/>
    <row r="834" ht="20.100000000000001" customHeight="1" x14ac:dyDescent="0.2"/>
    <row r="835" ht="20.100000000000001" customHeight="1" x14ac:dyDescent="0.2"/>
    <row r="836" ht="20.100000000000001" customHeight="1" x14ac:dyDescent="0.2"/>
    <row r="837" ht="20.100000000000001" customHeight="1" x14ac:dyDescent="0.2"/>
    <row r="838" ht="20.100000000000001" customHeight="1" x14ac:dyDescent="0.2"/>
    <row r="839" ht="20.100000000000001" customHeight="1" x14ac:dyDescent="0.2"/>
    <row r="840" ht="20.100000000000001" customHeight="1" x14ac:dyDescent="0.2"/>
    <row r="841" ht="20.100000000000001" customHeight="1" x14ac:dyDescent="0.2"/>
    <row r="842" ht="20.100000000000001" customHeight="1" x14ac:dyDescent="0.2"/>
    <row r="843" ht="20.100000000000001" customHeight="1" x14ac:dyDescent="0.2"/>
    <row r="844" ht="20.100000000000001" customHeight="1" x14ac:dyDescent="0.2"/>
    <row r="845" ht="20.100000000000001" customHeight="1" x14ac:dyDescent="0.2"/>
    <row r="846" ht="20.100000000000001" customHeight="1" x14ac:dyDescent="0.2"/>
    <row r="847" ht="20.100000000000001" customHeight="1" x14ac:dyDescent="0.2"/>
    <row r="848" ht="20.100000000000001" customHeight="1" x14ac:dyDescent="0.2"/>
    <row r="849" ht="20.100000000000001" customHeight="1" x14ac:dyDescent="0.2"/>
    <row r="850" ht="20.100000000000001" customHeight="1" x14ac:dyDescent="0.2"/>
    <row r="851" ht="20.100000000000001" customHeight="1" x14ac:dyDescent="0.2"/>
    <row r="852" ht="20.100000000000001" customHeight="1" x14ac:dyDescent="0.2"/>
    <row r="853" ht="20.100000000000001" customHeight="1" x14ac:dyDescent="0.2"/>
    <row r="854" ht="20.100000000000001" customHeight="1" x14ac:dyDescent="0.2"/>
    <row r="855" ht="20.100000000000001" customHeight="1" x14ac:dyDescent="0.2"/>
    <row r="856" ht="20.100000000000001" customHeight="1" x14ac:dyDescent="0.2"/>
    <row r="857" ht="20.100000000000001" customHeight="1" x14ac:dyDescent="0.2"/>
    <row r="858" ht="20.100000000000001" customHeight="1" x14ac:dyDescent="0.2"/>
    <row r="859" ht="20.100000000000001" customHeight="1" x14ac:dyDescent="0.2"/>
    <row r="860" ht="20.100000000000001" customHeight="1" x14ac:dyDescent="0.2"/>
    <row r="861" ht="20.100000000000001" customHeight="1" x14ac:dyDescent="0.2"/>
    <row r="862" ht="20.100000000000001" customHeight="1" x14ac:dyDescent="0.2"/>
    <row r="863" ht="20.100000000000001" customHeight="1" x14ac:dyDescent="0.2"/>
    <row r="864" ht="20.100000000000001" customHeight="1" x14ac:dyDescent="0.2"/>
    <row r="865" ht="20.100000000000001" customHeight="1" x14ac:dyDescent="0.2"/>
    <row r="866" ht="20.100000000000001" customHeight="1" x14ac:dyDescent="0.2"/>
    <row r="867" ht="20.100000000000001" customHeight="1" x14ac:dyDescent="0.2"/>
    <row r="868" ht="20.100000000000001" customHeight="1" x14ac:dyDescent="0.2"/>
    <row r="869" ht="20.100000000000001" customHeight="1" x14ac:dyDescent="0.2"/>
    <row r="870" ht="20.100000000000001" customHeight="1" x14ac:dyDescent="0.2"/>
    <row r="871" ht="20.100000000000001" customHeight="1" x14ac:dyDescent="0.2"/>
    <row r="872" ht="20.100000000000001" customHeight="1" x14ac:dyDescent="0.2"/>
    <row r="873" ht="20.100000000000001" customHeight="1" x14ac:dyDescent="0.2"/>
    <row r="874" ht="20.100000000000001" customHeight="1" x14ac:dyDescent="0.2"/>
    <row r="875" ht="20.100000000000001" customHeight="1" x14ac:dyDescent="0.2"/>
    <row r="876" ht="20.100000000000001" customHeight="1" x14ac:dyDescent="0.2"/>
    <row r="877" ht="20.100000000000001" customHeight="1" x14ac:dyDescent="0.2"/>
    <row r="878" ht="20.100000000000001" customHeight="1" x14ac:dyDescent="0.2"/>
    <row r="879" ht="20.100000000000001" customHeight="1" x14ac:dyDescent="0.2"/>
    <row r="880" ht="20.100000000000001" customHeight="1" x14ac:dyDescent="0.2"/>
    <row r="881" ht="20.100000000000001" customHeight="1" x14ac:dyDescent="0.2"/>
    <row r="882" ht="20.100000000000001" customHeight="1" x14ac:dyDescent="0.2"/>
    <row r="883" ht="20.100000000000001" customHeight="1" x14ac:dyDescent="0.2"/>
    <row r="884" ht="20.100000000000001" customHeight="1" x14ac:dyDescent="0.2"/>
    <row r="885" ht="20.100000000000001" customHeight="1" x14ac:dyDescent="0.2"/>
    <row r="886" ht="20.100000000000001" customHeight="1" x14ac:dyDescent="0.2"/>
    <row r="887" ht="20.100000000000001" customHeight="1" x14ac:dyDescent="0.2"/>
    <row r="888" ht="20.100000000000001" customHeight="1" x14ac:dyDescent="0.2"/>
    <row r="889" ht="20.100000000000001" customHeight="1" x14ac:dyDescent="0.2"/>
    <row r="890" ht="20.100000000000001" customHeight="1" x14ac:dyDescent="0.2"/>
    <row r="891" ht="20.100000000000001" customHeight="1" x14ac:dyDescent="0.2"/>
    <row r="892" ht="20.100000000000001" customHeight="1" x14ac:dyDescent="0.2"/>
    <row r="893" ht="20.100000000000001" customHeight="1" x14ac:dyDescent="0.2"/>
    <row r="894" ht="20.100000000000001" customHeight="1" x14ac:dyDescent="0.2"/>
    <row r="895" ht="20.100000000000001" customHeight="1" x14ac:dyDescent="0.2"/>
    <row r="896" ht="20.100000000000001" customHeight="1" x14ac:dyDescent="0.2"/>
    <row r="897" ht="20.100000000000001" customHeight="1" x14ac:dyDescent="0.2"/>
    <row r="898" ht="20.100000000000001" customHeight="1" x14ac:dyDescent="0.2"/>
    <row r="899" ht="20.100000000000001" customHeight="1" x14ac:dyDescent="0.2"/>
    <row r="900" ht="20.100000000000001" customHeight="1" x14ac:dyDescent="0.2"/>
    <row r="901" ht="20.100000000000001" customHeight="1" x14ac:dyDescent="0.2"/>
    <row r="902" ht="20.100000000000001" customHeight="1" x14ac:dyDescent="0.2"/>
    <row r="903" ht="20.100000000000001" customHeight="1" x14ac:dyDescent="0.2"/>
    <row r="904" ht="20.100000000000001" customHeight="1" x14ac:dyDescent="0.2"/>
    <row r="905" ht="20.100000000000001" customHeight="1" x14ac:dyDescent="0.2"/>
    <row r="906" ht="20.100000000000001" customHeight="1" x14ac:dyDescent="0.2"/>
    <row r="907" ht="20.100000000000001" customHeight="1" x14ac:dyDescent="0.2"/>
    <row r="908" ht="20.100000000000001" customHeight="1" x14ac:dyDescent="0.2"/>
    <row r="909" ht="20.100000000000001" customHeight="1" x14ac:dyDescent="0.2"/>
    <row r="910" ht="20.100000000000001" customHeight="1" x14ac:dyDescent="0.2"/>
    <row r="911" ht="20.100000000000001" customHeight="1" x14ac:dyDescent="0.2"/>
    <row r="912" ht="20.100000000000001" customHeight="1" x14ac:dyDescent="0.2"/>
    <row r="913" ht="20.100000000000001" customHeight="1" x14ac:dyDescent="0.2"/>
    <row r="914" ht="20.100000000000001" customHeight="1" x14ac:dyDescent="0.2"/>
    <row r="915" ht="20.100000000000001" customHeight="1" x14ac:dyDescent="0.2"/>
    <row r="916" ht="20.100000000000001" customHeight="1" x14ac:dyDescent="0.2"/>
    <row r="917" ht="20.100000000000001" customHeight="1" x14ac:dyDescent="0.2"/>
    <row r="918" ht="20.100000000000001" customHeight="1" x14ac:dyDescent="0.2"/>
    <row r="919" ht="20.100000000000001" customHeight="1" x14ac:dyDescent="0.2"/>
    <row r="920" ht="20.100000000000001" customHeight="1" x14ac:dyDescent="0.2"/>
    <row r="921" ht="20.100000000000001" customHeight="1" x14ac:dyDescent="0.2"/>
    <row r="922" ht="20.100000000000001" customHeight="1" x14ac:dyDescent="0.2"/>
    <row r="923" ht="20.100000000000001" customHeight="1" x14ac:dyDescent="0.2"/>
    <row r="924" ht="20.100000000000001" customHeight="1" x14ac:dyDescent="0.2"/>
    <row r="925" ht="20.100000000000001" customHeight="1" x14ac:dyDescent="0.2"/>
    <row r="926" ht="20.100000000000001" customHeight="1" x14ac:dyDescent="0.2"/>
    <row r="927" ht="20.100000000000001" customHeight="1" x14ac:dyDescent="0.2"/>
    <row r="928" ht="20.100000000000001" customHeight="1" x14ac:dyDescent="0.2"/>
    <row r="929" ht="20.100000000000001" customHeight="1" x14ac:dyDescent="0.2"/>
    <row r="930" ht="20.100000000000001" customHeight="1" x14ac:dyDescent="0.2"/>
    <row r="931" ht="20.100000000000001" customHeight="1" x14ac:dyDescent="0.2"/>
    <row r="932" ht="20.100000000000001" customHeight="1" x14ac:dyDescent="0.2"/>
    <row r="933" ht="20.100000000000001" customHeight="1" x14ac:dyDescent="0.2"/>
    <row r="934" ht="20.100000000000001" customHeight="1" x14ac:dyDescent="0.2"/>
    <row r="935" ht="20.100000000000001" customHeight="1" x14ac:dyDescent="0.2"/>
    <row r="936" ht="20.100000000000001" customHeight="1" x14ac:dyDescent="0.2"/>
    <row r="937" ht="20.100000000000001" customHeight="1" x14ac:dyDescent="0.2"/>
    <row r="938" ht="20.100000000000001" customHeight="1" x14ac:dyDescent="0.2"/>
    <row r="939" ht="20.100000000000001" customHeight="1" x14ac:dyDescent="0.2"/>
    <row r="940" ht="20.100000000000001" customHeight="1" x14ac:dyDescent="0.2"/>
    <row r="941" ht="20.100000000000001" customHeight="1" x14ac:dyDescent="0.2"/>
    <row r="942" ht="20.100000000000001" customHeight="1" x14ac:dyDescent="0.2"/>
    <row r="943" ht="20.100000000000001" customHeight="1" x14ac:dyDescent="0.2"/>
    <row r="944" ht="20.100000000000001" customHeight="1" x14ac:dyDescent="0.2"/>
    <row r="945" ht="20.100000000000001" customHeight="1" x14ac:dyDescent="0.2"/>
    <row r="946" ht="20.100000000000001" customHeight="1" x14ac:dyDescent="0.2"/>
    <row r="947" ht="20.100000000000001" customHeight="1" x14ac:dyDescent="0.2"/>
    <row r="948" ht="20.100000000000001" customHeight="1" x14ac:dyDescent="0.2"/>
    <row r="949" ht="20.100000000000001" customHeight="1" x14ac:dyDescent="0.2"/>
    <row r="950" ht="20.100000000000001" customHeight="1" x14ac:dyDescent="0.2"/>
    <row r="951" ht="20.100000000000001" customHeight="1" x14ac:dyDescent="0.2"/>
    <row r="952" ht="20.100000000000001" customHeight="1" x14ac:dyDescent="0.2"/>
    <row r="953" ht="20.100000000000001" customHeight="1" x14ac:dyDescent="0.2"/>
    <row r="954" ht="20.100000000000001" customHeight="1" x14ac:dyDescent="0.2"/>
    <row r="955" ht="20.100000000000001" customHeight="1" x14ac:dyDescent="0.2"/>
    <row r="956" ht="20.100000000000001" customHeight="1" x14ac:dyDescent="0.2"/>
    <row r="957" ht="20.100000000000001" customHeight="1" x14ac:dyDescent="0.2"/>
    <row r="958" ht="20.100000000000001" customHeight="1" x14ac:dyDescent="0.2"/>
    <row r="959" ht="20.100000000000001" customHeight="1" x14ac:dyDescent="0.2"/>
    <row r="960" ht="20.100000000000001" customHeight="1" x14ac:dyDescent="0.2"/>
    <row r="961" ht="20.100000000000001" customHeight="1" x14ac:dyDescent="0.2"/>
    <row r="962" ht="20.100000000000001" customHeight="1" x14ac:dyDescent="0.2"/>
    <row r="963" ht="20.100000000000001" customHeight="1" x14ac:dyDescent="0.2"/>
    <row r="964" ht="20.100000000000001" customHeight="1" x14ac:dyDescent="0.2"/>
    <row r="965" ht="20.100000000000001" customHeight="1" x14ac:dyDescent="0.2"/>
    <row r="966" ht="20.100000000000001" customHeight="1" x14ac:dyDescent="0.2"/>
    <row r="967" ht="20.100000000000001" customHeight="1" x14ac:dyDescent="0.2"/>
    <row r="968" ht="20.100000000000001" customHeight="1" x14ac:dyDescent="0.2"/>
    <row r="969" ht="20.100000000000001" customHeight="1" x14ac:dyDescent="0.2"/>
    <row r="970" ht="20.100000000000001" customHeight="1" x14ac:dyDescent="0.2"/>
    <row r="971" ht="20.100000000000001" customHeight="1" x14ac:dyDescent="0.2"/>
    <row r="972" ht="20.100000000000001" customHeight="1" x14ac:dyDescent="0.2"/>
    <row r="973" ht="20.100000000000001" customHeight="1" x14ac:dyDescent="0.2"/>
    <row r="974" ht="20.100000000000001" customHeight="1" x14ac:dyDescent="0.2"/>
    <row r="975" ht="20.100000000000001" customHeight="1" x14ac:dyDescent="0.2"/>
    <row r="976" ht="20.100000000000001" customHeight="1" x14ac:dyDescent="0.2"/>
    <row r="977" ht="20.100000000000001" customHeight="1" x14ac:dyDescent="0.2"/>
    <row r="978" ht="20.100000000000001" customHeight="1" x14ac:dyDescent="0.2"/>
    <row r="979" ht="20.100000000000001" customHeight="1" x14ac:dyDescent="0.2"/>
    <row r="980" ht="20.100000000000001" customHeight="1" x14ac:dyDescent="0.2"/>
    <row r="981" ht="20.100000000000001" customHeight="1" x14ac:dyDescent="0.2"/>
    <row r="982" ht="20.100000000000001" customHeight="1" x14ac:dyDescent="0.2"/>
    <row r="983" ht="20.100000000000001" customHeight="1" x14ac:dyDescent="0.2"/>
    <row r="984" ht="20.100000000000001" customHeight="1" x14ac:dyDescent="0.2"/>
    <row r="985" ht="20.100000000000001" customHeight="1" x14ac:dyDescent="0.2"/>
    <row r="986" ht="20.100000000000001" customHeight="1" x14ac:dyDescent="0.2"/>
    <row r="987" ht="20.100000000000001" customHeight="1" x14ac:dyDescent="0.2"/>
    <row r="988" ht="20.100000000000001" customHeight="1" x14ac:dyDescent="0.2"/>
    <row r="989" ht="20.100000000000001" customHeight="1" x14ac:dyDescent="0.2"/>
    <row r="990" ht="20.100000000000001" customHeight="1" x14ac:dyDescent="0.2"/>
    <row r="991" ht="20.100000000000001" customHeight="1" x14ac:dyDescent="0.2"/>
    <row r="992" ht="20.100000000000001" customHeight="1" x14ac:dyDescent="0.2"/>
    <row r="993" ht="20.100000000000001" customHeight="1" x14ac:dyDescent="0.2"/>
    <row r="994" ht="20.100000000000001" customHeight="1" x14ac:dyDescent="0.2"/>
    <row r="995" ht="20.100000000000001" customHeight="1" x14ac:dyDescent="0.2"/>
    <row r="996" ht="20.100000000000001" customHeight="1" x14ac:dyDescent="0.2"/>
    <row r="997" ht="20.100000000000001" customHeight="1" x14ac:dyDescent="0.2"/>
    <row r="998" ht="20.100000000000001" customHeight="1" x14ac:dyDescent="0.2"/>
    <row r="999" ht="20.100000000000001" customHeight="1" x14ac:dyDescent="0.2"/>
    <row r="1000" ht="20.100000000000001" customHeight="1" x14ac:dyDescent="0.2"/>
    <row r="1001" ht="20.100000000000001" customHeight="1" x14ac:dyDescent="0.2"/>
    <row r="1002" ht="20.100000000000001" customHeight="1" x14ac:dyDescent="0.2"/>
    <row r="1003" ht="20.100000000000001" customHeight="1" x14ac:dyDescent="0.2"/>
    <row r="1004" ht="20.100000000000001" customHeight="1" x14ac:dyDescent="0.2"/>
    <row r="1005" ht="20.100000000000001" customHeight="1" x14ac:dyDescent="0.2"/>
    <row r="1006" ht="20.100000000000001" customHeight="1" x14ac:dyDescent="0.2"/>
    <row r="1007" ht="20.100000000000001" customHeight="1" x14ac:dyDescent="0.2"/>
    <row r="1008" ht="20.100000000000001" customHeight="1" x14ac:dyDescent="0.2"/>
    <row r="1009" ht="20.100000000000001" customHeight="1" x14ac:dyDescent="0.2"/>
    <row r="1010" ht="20.100000000000001" customHeight="1" x14ac:dyDescent="0.2"/>
    <row r="1011" ht="20.100000000000001" customHeight="1" x14ac:dyDescent="0.2"/>
    <row r="1012" ht="20.100000000000001" customHeight="1" x14ac:dyDescent="0.2"/>
    <row r="1013" ht="20.100000000000001" customHeight="1" x14ac:dyDescent="0.2"/>
    <row r="1014" ht="20.100000000000001" customHeight="1" x14ac:dyDescent="0.2"/>
    <row r="1015" ht="20.100000000000001" customHeight="1" x14ac:dyDescent="0.2"/>
    <row r="1016" ht="20.100000000000001" customHeight="1" x14ac:dyDescent="0.2"/>
    <row r="1017" ht="20.100000000000001" customHeight="1" x14ac:dyDescent="0.2"/>
    <row r="1018" ht="20.100000000000001" customHeight="1" x14ac:dyDescent="0.2"/>
    <row r="1019" ht="20.100000000000001" customHeight="1" x14ac:dyDescent="0.2"/>
    <row r="1020" ht="20.100000000000001" customHeight="1" x14ac:dyDescent="0.2"/>
    <row r="1021" ht="20.100000000000001" customHeight="1" x14ac:dyDescent="0.2"/>
    <row r="1022" ht="20.100000000000001" customHeight="1" x14ac:dyDescent="0.2"/>
    <row r="1023" ht="20.100000000000001" customHeight="1" x14ac:dyDescent="0.2"/>
    <row r="1024" ht="20.100000000000001" customHeight="1" x14ac:dyDescent="0.2"/>
    <row r="1025" ht="20.100000000000001" customHeight="1" x14ac:dyDescent="0.2"/>
    <row r="1026" ht="20.100000000000001" customHeight="1" x14ac:dyDescent="0.2"/>
    <row r="1027" ht="20.100000000000001" customHeight="1" x14ac:dyDescent="0.2"/>
    <row r="1028" ht="20.100000000000001" customHeight="1" x14ac:dyDescent="0.2"/>
    <row r="1029" ht="20.100000000000001" customHeight="1" x14ac:dyDescent="0.2"/>
    <row r="1030" ht="20.100000000000001" customHeight="1" x14ac:dyDescent="0.2"/>
    <row r="1031" ht="20.100000000000001" customHeight="1" x14ac:dyDescent="0.2"/>
    <row r="1032" ht="20.100000000000001" customHeight="1" x14ac:dyDescent="0.2"/>
    <row r="1033" ht="20.100000000000001" customHeight="1" x14ac:dyDescent="0.2"/>
    <row r="1034" ht="20.100000000000001" customHeight="1" x14ac:dyDescent="0.2"/>
    <row r="1035" ht="20.100000000000001" customHeight="1" x14ac:dyDescent="0.2"/>
    <row r="1036" ht="20.100000000000001" customHeight="1" x14ac:dyDescent="0.2"/>
    <row r="1037" ht="20.100000000000001" customHeight="1" x14ac:dyDescent="0.2"/>
    <row r="1038" ht="20.100000000000001" customHeight="1" x14ac:dyDescent="0.2"/>
    <row r="1039" ht="20.100000000000001" customHeight="1" x14ac:dyDescent="0.2"/>
    <row r="1040" ht="20.100000000000001" customHeight="1" x14ac:dyDescent="0.2"/>
    <row r="1041" ht="20.100000000000001" customHeight="1" x14ac:dyDescent="0.2"/>
    <row r="1042" ht="20.100000000000001" customHeight="1" x14ac:dyDescent="0.2"/>
    <row r="1043" ht="20.100000000000001" customHeight="1" x14ac:dyDescent="0.2"/>
    <row r="1044" ht="20.100000000000001" customHeight="1" x14ac:dyDescent="0.2"/>
    <row r="1045" ht="20.100000000000001" customHeight="1" x14ac:dyDescent="0.2"/>
    <row r="1046" ht="20.100000000000001" customHeight="1" x14ac:dyDescent="0.2"/>
    <row r="1047" ht="20.100000000000001" customHeight="1" x14ac:dyDescent="0.2"/>
    <row r="1048" ht="20.100000000000001" customHeight="1" x14ac:dyDescent="0.2"/>
    <row r="1049" ht="20.100000000000001" customHeight="1" x14ac:dyDescent="0.2"/>
    <row r="1050" ht="20.100000000000001" customHeight="1" x14ac:dyDescent="0.2"/>
    <row r="1051" ht="20.100000000000001" customHeight="1" x14ac:dyDescent="0.2"/>
    <row r="1052" ht="20.100000000000001" customHeight="1" x14ac:dyDescent="0.2"/>
    <row r="1053" ht="20.100000000000001" customHeight="1" x14ac:dyDescent="0.2"/>
    <row r="1054" ht="20.100000000000001" customHeight="1" x14ac:dyDescent="0.2"/>
    <row r="1055" ht="20.100000000000001" customHeight="1" x14ac:dyDescent="0.2"/>
    <row r="1056" ht="20.100000000000001" customHeight="1" x14ac:dyDescent="0.2"/>
    <row r="1057" ht="20.100000000000001" customHeight="1" x14ac:dyDescent="0.2"/>
    <row r="1058" ht="20.100000000000001" customHeight="1" x14ac:dyDescent="0.2"/>
    <row r="1059" ht="20.100000000000001" customHeight="1" x14ac:dyDescent="0.2"/>
    <row r="1060" ht="20.100000000000001" customHeight="1" x14ac:dyDescent="0.2"/>
    <row r="1061" ht="20.100000000000001" customHeight="1" x14ac:dyDescent="0.2"/>
    <row r="1062" ht="20.100000000000001" customHeight="1" x14ac:dyDescent="0.2"/>
    <row r="1063" ht="20.100000000000001" customHeight="1" x14ac:dyDescent="0.2"/>
    <row r="1064" ht="20.100000000000001" customHeight="1" x14ac:dyDescent="0.2"/>
    <row r="1065" ht="20.100000000000001" customHeight="1" x14ac:dyDescent="0.2"/>
    <row r="1066" ht="20.100000000000001" customHeight="1" x14ac:dyDescent="0.2"/>
    <row r="1067" ht="20.100000000000001" customHeight="1" x14ac:dyDescent="0.2"/>
    <row r="1068" ht="20.100000000000001" customHeight="1" x14ac:dyDescent="0.2"/>
    <row r="1069" ht="20.100000000000001" customHeight="1" x14ac:dyDescent="0.2"/>
    <row r="1070" ht="20.100000000000001" customHeight="1" x14ac:dyDescent="0.2"/>
    <row r="1071" ht="20.100000000000001" customHeight="1" x14ac:dyDescent="0.2"/>
    <row r="1072" ht="20.100000000000001" customHeight="1" x14ac:dyDescent="0.2"/>
    <row r="1073" ht="20.100000000000001" customHeight="1" x14ac:dyDescent="0.2"/>
    <row r="1074" ht="20.100000000000001" customHeight="1" x14ac:dyDescent="0.2"/>
    <row r="1075" ht="20.100000000000001" customHeight="1" x14ac:dyDescent="0.2"/>
    <row r="1076" ht="20.100000000000001" customHeight="1" x14ac:dyDescent="0.2"/>
    <row r="1077" ht="20.100000000000001" customHeight="1" x14ac:dyDescent="0.2"/>
    <row r="1078" ht="20.100000000000001" customHeight="1" x14ac:dyDescent="0.2"/>
    <row r="1079" ht="20.100000000000001" customHeight="1" x14ac:dyDescent="0.2"/>
    <row r="1080" ht="20.100000000000001" customHeight="1" x14ac:dyDescent="0.2"/>
    <row r="1081" ht="20.100000000000001" customHeight="1" x14ac:dyDescent="0.2"/>
    <row r="1082" ht="20.100000000000001" customHeight="1" x14ac:dyDescent="0.2"/>
    <row r="1083" ht="20.100000000000001" customHeight="1" x14ac:dyDescent="0.2"/>
    <row r="1084" ht="20.100000000000001" customHeight="1" x14ac:dyDescent="0.2"/>
    <row r="1085" ht="20.100000000000001" customHeight="1" x14ac:dyDescent="0.2"/>
    <row r="1086" ht="20.100000000000001" customHeight="1" x14ac:dyDescent="0.2"/>
    <row r="1087" ht="20.100000000000001" customHeight="1" x14ac:dyDescent="0.2"/>
    <row r="1088" ht="20.100000000000001" customHeight="1" x14ac:dyDescent="0.2"/>
    <row r="1089" ht="20.100000000000001" customHeight="1" x14ac:dyDescent="0.2"/>
    <row r="1090" ht="20.100000000000001" customHeight="1" x14ac:dyDescent="0.2"/>
    <row r="1091" ht="20.100000000000001" customHeight="1" x14ac:dyDescent="0.2"/>
    <row r="1092" ht="20.100000000000001" customHeight="1" x14ac:dyDescent="0.2"/>
    <row r="1093" ht="20.100000000000001" customHeight="1" x14ac:dyDescent="0.2"/>
    <row r="1094" ht="20.100000000000001" customHeight="1" x14ac:dyDescent="0.2"/>
    <row r="1095" ht="20.100000000000001" customHeight="1" x14ac:dyDescent="0.2"/>
    <row r="1096" ht="20.100000000000001" customHeight="1" x14ac:dyDescent="0.2"/>
    <row r="1097" ht="20.100000000000001" customHeight="1" x14ac:dyDescent="0.2"/>
    <row r="1098" ht="20.100000000000001" customHeight="1" x14ac:dyDescent="0.2"/>
    <row r="1099" ht="20.100000000000001" customHeight="1" x14ac:dyDescent="0.2"/>
    <row r="1100" ht="20.100000000000001" customHeight="1" x14ac:dyDescent="0.2"/>
    <row r="1101" ht="20.100000000000001" customHeight="1" x14ac:dyDescent="0.2"/>
    <row r="1102" ht="20.100000000000001" customHeight="1" x14ac:dyDescent="0.2"/>
    <row r="1103" ht="20.100000000000001" customHeight="1" x14ac:dyDescent="0.2"/>
    <row r="1104" ht="20.100000000000001" customHeight="1" x14ac:dyDescent="0.2"/>
    <row r="1105" ht="20.100000000000001" customHeight="1" x14ac:dyDescent="0.2"/>
    <row r="1106" ht="20.100000000000001" customHeight="1" x14ac:dyDescent="0.2"/>
    <row r="1107" ht="20.100000000000001" customHeight="1" x14ac:dyDescent="0.2"/>
    <row r="1108" ht="20.100000000000001" customHeight="1" x14ac:dyDescent="0.2"/>
    <row r="1109" ht="20.100000000000001" customHeight="1" x14ac:dyDescent="0.2"/>
    <row r="1110" ht="20.100000000000001" customHeight="1" x14ac:dyDescent="0.2"/>
    <row r="1111" ht="20.100000000000001" customHeight="1" x14ac:dyDescent="0.2"/>
    <row r="1112" ht="20.100000000000001" customHeight="1" x14ac:dyDescent="0.2"/>
    <row r="1113" ht="20.100000000000001" customHeight="1" x14ac:dyDescent="0.2"/>
    <row r="1114" ht="20.100000000000001" customHeight="1" x14ac:dyDescent="0.2"/>
    <row r="1115" ht="20.100000000000001" customHeight="1" x14ac:dyDescent="0.2"/>
    <row r="1116" ht="20.100000000000001" customHeight="1" x14ac:dyDescent="0.2"/>
    <row r="1117" ht="20.100000000000001" customHeight="1" x14ac:dyDescent="0.2"/>
    <row r="1118" ht="20.100000000000001" customHeight="1" x14ac:dyDescent="0.2"/>
    <row r="1119" ht="20.100000000000001" customHeight="1" x14ac:dyDescent="0.2"/>
    <row r="1120" ht="20.100000000000001" customHeight="1" x14ac:dyDescent="0.2"/>
    <row r="1121" ht="20.100000000000001" customHeight="1" x14ac:dyDescent="0.2"/>
    <row r="1122" ht="20.100000000000001" customHeight="1" x14ac:dyDescent="0.2"/>
    <row r="1123" ht="20.100000000000001" customHeight="1" x14ac:dyDescent="0.2"/>
    <row r="1124" ht="20.100000000000001" customHeight="1" x14ac:dyDescent="0.2"/>
    <row r="1125" ht="20.100000000000001" customHeight="1" x14ac:dyDescent="0.2"/>
    <row r="1126" ht="20.100000000000001" customHeight="1" x14ac:dyDescent="0.2"/>
    <row r="1127" ht="20.100000000000001" customHeight="1" x14ac:dyDescent="0.2"/>
    <row r="1128" ht="20.100000000000001" customHeight="1" x14ac:dyDescent="0.2"/>
    <row r="1129" ht="20.100000000000001" customHeight="1" x14ac:dyDescent="0.2"/>
    <row r="1130" ht="20.100000000000001" customHeight="1" x14ac:dyDescent="0.2"/>
    <row r="1131" ht="20.100000000000001" customHeight="1" x14ac:dyDescent="0.2"/>
    <row r="1132" ht="20.100000000000001" customHeight="1" x14ac:dyDescent="0.2"/>
    <row r="1133" ht="20.100000000000001" customHeight="1" x14ac:dyDescent="0.2"/>
    <row r="1134" ht="20.100000000000001" customHeight="1" x14ac:dyDescent="0.2"/>
    <row r="1135" ht="20.100000000000001" customHeight="1" x14ac:dyDescent="0.2"/>
    <row r="1136" ht="20.100000000000001" customHeight="1" x14ac:dyDescent="0.2"/>
    <row r="1137" ht="20.100000000000001" customHeight="1" x14ac:dyDescent="0.2"/>
    <row r="1138" ht="20.100000000000001" customHeight="1" x14ac:dyDescent="0.2"/>
    <row r="1139" ht="20.100000000000001" customHeight="1" x14ac:dyDescent="0.2"/>
    <row r="1140" ht="20.100000000000001" customHeight="1" x14ac:dyDescent="0.2"/>
    <row r="1141" ht="20.100000000000001" customHeight="1" x14ac:dyDescent="0.2"/>
    <row r="1142" ht="20.100000000000001" customHeight="1" x14ac:dyDescent="0.2"/>
    <row r="1143" ht="20.100000000000001" customHeight="1" x14ac:dyDescent="0.2"/>
    <row r="1144" ht="20.100000000000001" customHeight="1" x14ac:dyDescent="0.2"/>
    <row r="1145" ht="20.100000000000001" customHeight="1" x14ac:dyDescent="0.2"/>
    <row r="1146" ht="20.100000000000001" customHeight="1" x14ac:dyDescent="0.2"/>
    <row r="1147" ht="20.100000000000001" customHeight="1" x14ac:dyDescent="0.2"/>
    <row r="1148" ht="20.100000000000001" customHeight="1" x14ac:dyDescent="0.2"/>
    <row r="1149" ht="20.100000000000001" customHeight="1" x14ac:dyDescent="0.2"/>
    <row r="1150" ht="20.100000000000001" customHeight="1" x14ac:dyDescent="0.2"/>
    <row r="1151" ht="20.100000000000001" customHeight="1" x14ac:dyDescent="0.2"/>
    <row r="1152" ht="20.100000000000001" customHeight="1" x14ac:dyDescent="0.2"/>
    <row r="1153" ht="20.100000000000001" customHeight="1" x14ac:dyDescent="0.2"/>
    <row r="1154" ht="20.100000000000001" customHeight="1" x14ac:dyDescent="0.2"/>
    <row r="1155" ht="20.100000000000001" customHeight="1" x14ac:dyDescent="0.2"/>
    <row r="1156" ht="20.100000000000001" customHeight="1" x14ac:dyDescent="0.2"/>
    <row r="1157" ht="20.100000000000001" customHeight="1" x14ac:dyDescent="0.2"/>
    <row r="1158" ht="20.100000000000001" customHeight="1" x14ac:dyDescent="0.2"/>
    <row r="1159" ht="20.100000000000001" customHeight="1" x14ac:dyDescent="0.2"/>
    <row r="1160" ht="20.100000000000001" customHeight="1" x14ac:dyDescent="0.2"/>
    <row r="1161" ht="20.100000000000001" customHeight="1" x14ac:dyDescent="0.2"/>
    <row r="1162" ht="20.100000000000001" customHeight="1" x14ac:dyDescent="0.2"/>
    <row r="1163" ht="20.100000000000001" customHeight="1" x14ac:dyDescent="0.2"/>
    <row r="1164" ht="20.100000000000001" customHeight="1" x14ac:dyDescent="0.2"/>
    <row r="1165" ht="20.100000000000001" customHeight="1" x14ac:dyDescent="0.2"/>
    <row r="1166" ht="20.100000000000001" customHeight="1" x14ac:dyDescent="0.2"/>
    <row r="1167" ht="20.100000000000001" customHeight="1" x14ac:dyDescent="0.2"/>
    <row r="1168" ht="20.100000000000001" customHeight="1" x14ac:dyDescent="0.2"/>
    <row r="1169" ht="20.100000000000001" customHeight="1" x14ac:dyDescent="0.2"/>
    <row r="1170" ht="20.100000000000001" customHeight="1" x14ac:dyDescent="0.2"/>
    <row r="1171" ht="20.100000000000001" customHeight="1" x14ac:dyDescent="0.2"/>
    <row r="1172" ht="20.100000000000001" customHeight="1" x14ac:dyDescent="0.2"/>
    <row r="1173" ht="20.100000000000001" customHeight="1" x14ac:dyDescent="0.2"/>
    <row r="1174" ht="20.100000000000001" customHeight="1" x14ac:dyDescent="0.2"/>
    <row r="1175" ht="20.100000000000001" customHeight="1" x14ac:dyDescent="0.2"/>
    <row r="1176" ht="20.100000000000001" customHeight="1" x14ac:dyDescent="0.2"/>
    <row r="1177" ht="20.100000000000001" customHeight="1" x14ac:dyDescent="0.2"/>
    <row r="1178" ht="20.100000000000001" customHeight="1" x14ac:dyDescent="0.2"/>
    <row r="1179" ht="20.100000000000001" customHeight="1" x14ac:dyDescent="0.2"/>
    <row r="1180" ht="20.100000000000001" customHeight="1" x14ac:dyDescent="0.2"/>
    <row r="1181" ht="20.100000000000001" customHeight="1" x14ac:dyDescent="0.2"/>
    <row r="1182" ht="20.100000000000001" customHeight="1" x14ac:dyDescent="0.2"/>
    <row r="1183" ht="20.100000000000001" customHeight="1" x14ac:dyDescent="0.2"/>
    <row r="1184" ht="20.100000000000001" customHeight="1" x14ac:dyDescent="0.2"/>
    <row r="1185" ht="20.100000000000001" customHeight="1" x14ac:dyDescent="0.2"/>
    <row r="1186" ht="20.100000000000001" customHeight="1" x14ac:dyDescent="0.2"/>
    <row r="1187" ht="20.100000000000001" customHeight="1" x14ac:dyDescent="0.2"/>
    <row r="1188" ht="20.100000000000001" customHeight="1" x14ac:dyDescent="0.2"/>
    <row r="1189" ht="20.100000000000001" customHeight="1" x14ac:dyDescent="0.2"/>
    <row r="1190" ht="20.100000000000001" customHeight="1" x14ac:dyDescent="0.2"/>
    <row r="1191" ht="20.100000000000001" customHeight="1" x14ac:dyDescent="0.2"/>
    <row r="1192" ht="20.100000000000001" customHeight="1" x14ac:dyDescent="0.2"/>
    <row r="1193" ht="20.100000000000001" customHeight="1" x14ac:dyDescent="0.2"/>
    <row r="1194" ht="20.100000000000001" customHeight="1" x14ac:dyDescent="0.2"/>
    <row r="1195" ht="20.100000000000001" customHeight="1" x14ac:dyDescent="0.2"/>
    <row r="1196" ht="20.100000000000001" customHeight="1" x14ac:dyDescent="0.2"/>
    <row r="1197" ht="20.100000000000001" customHeight="1" x14ac:dyDescent="0.2"/>
    <row r="1198" ht="20.100000000000001" customHeight="1" x14ac:dyDescent="0.2"/>
    <row r="1199" ht="20.100000000000001" customHeight="1" x14ac:dyDescent="0.2"/>
    <row r="1200" ht="20.100000000000001" customHeight="1" x14ac:dyDescent="0.2"/>
    <row r="1201" ht="20.100000000000001" customHeight="1" x14ac:dyDescent="0.2"/>
    <row r="1202" ht="20.100000000000001" customHeight="1" x14ac:dyDescent="0.2"/>
    <row r="1203" ht="20.100000000000001" customHeight="1" x14ac:dyDescent="0.2"/>
    <row r="1204" ht="20.100000000000001" customHeight="1" x14ac:dyDescent="0.2"/>
    <row r="1205" ht="20.100000000000001" customHeight="1" x14ac:dyDescent="0.2"/>
    <row r="1206" ht="20.100000000000001" customHeight="1" x14ac:dyDescent="0.2"/>
    <row r="1207" ht="20.100000000000001" customHeight="1" x14ac:dyDescent="0.2"/>
    <row r="1208" ht="20.100000000000001" customHeight="1" x14ac:dyDescent="0.2"/>
    <row r="1209" ht="20.100000000000001" customHeight="1" x14ac:dyDescent="0.2"/>
    <row r="1210" ht="20.100000000000001" customHeight="1" x14ac:dyDescent="0.2"/>
    <row r="1211" ht="20.100000000000001" customHeight="1" x14ac:dyDescent="0.2"/>
    <row r="1212" ht="20.100000000000001" customHeight="1" x14ac:dyDescent="0.2"/>
    <row r="1213" ht="20.100000000000001" customHeight="1" x14ac:dyDescent="0.2"/>
    <row r="1214" ht="20.100000000000001" customHeight="1" x14ac:dyDescent="0.2"/>
    <row r="1215" ht="20.100000000000001" customHeight="1" x14ac:dyDescent="0.2"/>
    <row r="1216" ht="20.100000000000001" customHeight="1" x14ac:dyDescent="0.2"/>
    <row r="1217" ht="20.100000000000001" customHeight="1" x14ac:dyDescent="0.2"/>
    <row r="1218" ht="20.100000000000001" customHeight="1" x14ac:dyDescent="0.2"/>
    <row r="1219" ht="20.100000000000001" customHeight="1" x14ac:dyDescent="0.2"/>
    <row r="1220" ht="20.100000000000001" customHeight="1" x14ac:dyDescent="0.2"/>
    <row r="1221" ht="20.100000000000001" customHeight="1" x14ac:dyDescent="0.2"/>
    <row r="1222" ht="20.100000000000001" customHeight="1" x14ac:dyDescent="0.2"/>
    <row r="1223" ht="20.100000000000001" customHeight="1" x14ac:dyDescent="0.2"/>
    <row r="1224" ht="20.100000000000001" customHeight="1" x14ac:dyDescent="0.2"/>
    <row r="1225" ht="20.100000000000001" customHeight="1" x14ac:dyDescent="0.2"/>
    <row r="1226" ht="20.100000000000001" customHeight="1" x14ac:dyDescent="0.2"/>
    <row r="1227" ht="20.100000000000001" customHeight="1" x14ac:dyDescent="0.2"/>
    <row r="1228" ht="20.100000000000001" customHeight="1" x14ac:dyDescent="0.2"/>
    <row r="1229" ht="20.100000000000001" customHeight="1" x14ac:dyDescent="0.2"/>
    <row r="1230" ht="20.100000000000001" customHeight="1" x14ac:dyDescent="0.2"/>
    <row r="1231" ht="20.100000000000001" customHeight="1" x14ac:dyDescent="0.2"/>
    <row r="1232" ht="20.100000000000001" customHeight="1" x14ac:dyDescent="0.2"/>
    <row r="1233" ht="20.100000000000001" customHeight="1" x14ac:dyDescent="0.2"/>
    <row r="1234" ht="20.100000000000001" customHeight="1" x14ac:dyDescent="0.2"/>
    <row r="1235" ht="20.100000000000001" customHeight="1" x14ac:dyDescent="0.2"/>
    <row r="1236" ht="20.100000000000001" customHeight="1" x14ac:dyDescent="0.2"/>
    <row r="1237" ht="20.100000000000001" customHeight="1" x14ac:dyDescent="0.2"/>
    <row r="1238" ht="20.100000000000001" customHeight="1" x14ac:dyDescent="0.2"/>
    <row r="1239" ht="20.100000000000001" customHeight="1" x14ac:dyDescent="0.2"/>
    <row r="1240" ht="20.100000000000001" customHeight="1" x14ac:dyDescent="0.2"/>
    <row r="1241" ht="20.100000000000001" customHeight="1" x14ac:dyDescent="0.2"/>
    <row r="1242" ht="20.100000000000001" customHeight="1" x14ac:dyDescent="0.2"/>
    <row r="1243" ht="20.100000000000001" customHeight="1" x14ac:dyDescent="0.2"/>
    <row r="1244" ht="20.100000000000001" customHeight="1" x14ac:dyDescent="0.2"/>
    <row r="1245" ht="20.100000000000001" customHeight="1" x14ac:dyDescent="0.2"/>
    <row r="1246" ht="20.100000000000001" customHeight="1" x14ac:dyDescent="0.2"/>
    <row r="1247" ht="20.100000000000001" customHeight="1" x14ac:dyDescent="0.2"/>
    <row r="1248" ht="20.100000000000001" customHeight="1" x14ac:dyDescent="0.2"/>
    <row r="1249" ht="20.100000000000001" customHeight="1" x14ac:dyDescent="0.2"/>
    <row r="1250" ht="20.100000000000001" customHeight="1" x14ac:dyDescent="0.2"/>
    <row r="1251" ht="20.100000000000001" customHeight="1" x14ac:dyDescent="0.2"/>
    <row r="1252" ht="20.100000000000001" customHeight="1" x14ac:dyDescent="0.2"/>
    <row r="1253" ht="20.100000000000001" customHeight="1" x14ac:dyDescent="0.2"/>
    <row r="1254" ht="20.100000000000001" customHeight="1" x14ac:dyDescent="0.2"/>
    <row r="1255" ht="20.100000000000001" customHeight="1" x14ac:dyDescent="0.2"/>
    <row r="1256" ht="20.100000000000001" customHeight="1" x14ac:dyDescent="0.2"/>
    <row r="1257" ht="20.100000000000001" customHeight="1" x14ac:dyDescent="0.2"/>
    <row r="1258" ht="20.100000000000001" customHeight="1" x14ac:dyDescent="0.2"/>
    <row r="1259" ht="20.100000000000001" customHeight="1" x14ac:dyDescent="0.2"/>
    <row r="1260" ht="20.100000000000001" customHeight="1" x14ac:dyDescent="0.2"/>
    <row r="1261" ht="20.100000000000001" customHeight="1" x14ac:dyDescent="0.2"/>
    <row r="1262" ht="20.100000000000001" customHeight="1" x14ac:dyDescent="0.2"/>
    <row r="1263" ht="20.100000000000001" customHeight="1" x14ac:dyDescent="0.2"/>
    <row r="1264" ht="20.100000000000001" customHeight="1" x14ac:dyDescent="0.2"/>
    <row r="1265" ht="20.100000000000001" customHeight="1" x14ac:dyDescent="0.2"/>
    <row r="1266" ht="20.100000000000001" customHeight="1" x14ac:dyDescent="0.2"/>
    <row r="1267" ht="20.100000000000001" customHeight="1" x14ac:dyDescent="0.2"/>
    <row r="1268" ht="20.100000000000001" customHeight="1" x14ac:dyDescent="0.2"/>
    <row r="1269" ht="20.100000000000001" customHeight="1" x14ac:dyDescent="0.2"/>
    <row r="1270" ht="20.100000000000001" customHeight="1" x14ac:dyDescent="0.2"/>
    <row r="1271" ht="20.100000000000001" customHeight="1" x14ac:dyDescent="0.2"/>
    <row r="1272" ht="20.100000000000001" customHeight="1" x14ac:dyDescent="0.2"/>
    <row r="1273" ht="20.100000000000001" customHeight="1" x14ac:dyDescent="0.2"/>
    <row r="1274" ht="20.100000000000001" customHeight="1" x14ac:dyDescent="0.2"/>
    <row r="1275" ht="20.100000000000001" customHeight="1" x14ac:dyDescent="0.2"/>
    <row r="1276" ht="20.100000000000001" customHeight="1" x14ac:dyDescent="0.2"/>
    <row r="1277" ht="20.100000000000001" customHeight="1" x14ac:dyDescent="0.2"/>
    <row r="1278" ht="20.100000000000001" customHeight="1" x14ac:dyDescent="0.2"/>
    <row r="1279" ht="20.100000000000001" customHeight="1" x14ac:dyDescent="0.2"/>
    <row r="1280" ht="20.100000000000001" customHeight="1" x14ac:dyDescent="0.2"/>
    <row r="1281" ht="20.100000000000001" customHeight="1" x14ac:dyDescent="0.2"/>
    <row r="1282" ht="20.100000000000001" customHeight="1" x14ac:dyDescent="0.2"/>
    <row r="1283" ht="20.100000000000001" customHeight="1" x14ac:dyDescent="0.2"/>
    <row r="1284" ht="20.100000000000001" customHeight="1" x14ac:dyDescent="0.2"/>
    <row r="1285" ht="20.100000000000001" customHeight="1" x14ac:dyDescent="0.2"/>
    <row r="1286" ht="20.100000000000001" customHeight="1" x14ac:dyDescent="0.2"/>
    <row r="1287" ht="20.100000000000001" customHeight="1" x14ac:dyDescent="0.2"/>
    <row r="1288" ht="20.100000000000001" customHeight="1" x14ac:dyDescent="0.2"/>
    <row r="1289" ht="20.100000000000001" customHeight="1" x14ac:dyDescent="0.2"/>
    <row r="1290" ht="20.100000000000001" customHeight="1" x14ac:dyDescent="0.2"/>
    <row r="1291" ht="20.100000000000001" customHeight="1" x14ac:dyDescent="0.2"/>
    <row r="1292" ht="20.100000000000001" customHeight="1" x14ac:dyDescent="0.2"/>
    <row r="1293" ht="20.100000000000001" customHeight="1" x14ac:dyDescent="0.2"/>
    <row r="1294" ht="20.100000000000001" customHeight="1" x14ac:dyDescent="0.2"/>
    <row r="1295" ht="20.100000000000001" customHeight="1" x14ac:dyDescent="0.2"/>
    <row r="1296" ht="20.100000000000001" customHeight="1" x14ac:dyDescent="0.2"/>
    <row r="1297" ht="20.100000000000001" customHeight="1" x14ac:dyDescent="0.2"/>
    <row r="1298" ht="20.100000000000001" customHeight="1" x14ac:dyDescent="0.2"/>
    <row r="1299" ht="20.100000000000001" customHeight="1" x14ac:dyDescent="0.2"/>
    <row r="1300" ht="20.100000000000001" customHeight="1" x14ac:dyDescent="0.2"/>
    <row r="1301" ht="20.100000000000001" customHeight="1" x14ac:dyDescent="0.2"/>
    <row r="1302" ht="20.100000000000001" customHeight="1" x14ac:dyDescent="0.2"/>
    <row r="1303" ht="20.100000000000001" customHeight="1" x14ac:dyDescent="0.2"/>
    <row r="1304" ht="20.100000000000001" customHeight="1" x14ac:dyDescent="0.2"/>
    <row r="1305" ht="20.100000000000001" customHeight="1" x14ac:dyDescent="0.2"/>
    <row r="1306" ht="20.100000000000001" customHeight="1" x14ac:dyDescent="0.2"/>
    <row r="1307" ht="20.100000000000001" customHeight="1" x14ac:dyDescent="0.2"/>
    <row r="1308" ht="20.100000000000001" customHeight="1" x14ac:dyDescent="0.2"/>
    <row r="1309" ht="20.100000000000001" customHeight="1" x14ac:dyDescent="0.2"/>
    <row r="1310" ht="20.100000000000001" customHeight="1" x14ac:dyDescent="0.2"/>
    <row r="1311" ht="20.100000000000001" customHeight="1" x14ac:dyDescent="0.2"/>
    <row r="1312" ht="20.100000000000001" customHeight="1" x14ac:dyDescent="0.2"/>
    <row r="1313" ht="20.100000000000001" customHeight="1" x14ac:dyDescent="0.2"/>
    <row r="1314" ht="20.100000000000001" customHeight="1" x14ac:dyDescent="0.2"/>
    <row r="1315" ht="20.100000000000001" customHeight="1" x14ac:dyDescent="0.2"/>
    <row r="1316" ht="20.100000000000001" customHeight="1" x14ac:dyDescent="0.2"/>
    <row r="1317" ht="20.100000000000001" customHeight="1" x14ac:dyDescent="0.2"/>
    <row r="1318" ht="20.100000000000001" customHeight="1" x14ac:dyDescent="0.2"/>
    <row r="1319" ht="20.100000000000001" customHeight="1" x14ac:dyDescent="0.2"/>
    <row r="1320" ht="20.100000000000001" customHeight="1" x14ac:dyDescent="0.2"/>
    <row r="1321" ht="20.100000000000001" customHeight="1" x14ac:dyDescent="0.2"/>
    <row r="1322" ht="20.100000000000001" customHeight="1" x14ac:dyDescent="0.2"/>
    <row r="1323" ht="20.100000000000001" customHeight="1" x14ac:dyDescent="0.2"/>
    <row r="1324" ht="20.100000000000001" customHeight="1" x14ac:dyDescent="0.2"/>
    <row r="1325" ht="20.100000000000001" customHeight="1" x14ac:dyDescent="0.2"/>
    <row r="1326" ht="20.100000000000001" customHeight="1" x14ac:dyDescent="0.2"/>
    <row r="1327" ht="20.100000000000001" customHeight="1" x14ac:dyDescent="0.2"/>
    <row r="1328" ht="20.100000000000001" customHeight="1" x14ac:dyDescent="0.2"/>
    <row r="1329" ht="20.100000000000001" customHeight="1" x14ac:dyDescent="0.2"/>
    <row r="1330" ht="20.100000000000001" customHeight="1" x14ac:dyDescent="0.2"/>
    <row r="1331" ht="20.100000000000001" customHeight="1" x14ac:dyDescent="0.2"/>
    <row r="1332" ht="20.100000000000001" customHeight="1" x14ac:dyDescent="0.2"/>
    <row r="1333" ht="20.100000000000001" customHeight="1" x14ac:dyDescent="0.2"/>
    <row r="1334" ht="20.100000000000001" customHeight="1" x14ac:dyDescent="0.2"/>
    <row r="1335" ht="20.100000000000001" customHeight="1" x14ac:dyDescent="0.2"/>
    <row r="1336" ht="20.100000000000001" customHeight="1" x14ac:dyDescent="0.2"/>
    <row r="1337" ht="20.100000000000001" customHeight="1" x14ac:dyDescent="0.2"/>
    <row r="1338" ht="20.100000000000001" customHeight="1" x14ac:dyDescent="0.2"/>
    <row r="1339" ht="20.100000000000001" customHeight="1" x14ac:dyDescent="0.2"/>
    <row r="1340" ht="20.100000000000001" customHeight="1" x14ac:dyDescent="0.2"/>
    <row r="1341" ht="20.100000000000001" customHeight="1" x14ac:dyDescent="0.2"/>
    <row r="1342" ht="20.100000000000001" customHeight="1" x14ac:dyDescent="0.2"/>
    <row r="1343" ht="20.100000000000001" customHeight="1" x14ac:dyDescent="0.2"/>
    <row r="1344" ht="20.100000000000001" customHeight="1" x14ac:dyDescent="0.2"/>
    <row r="1345" ht="20.100000000000001" customHeight="1" x14ac:dyDescent="0.2"/>
    <row r="1346" ht="20.100000000000001" customHeight="1" x14ac:dyDescent="0.2"/>
    <row r="1347" ht="20.100000000000001" customHeight="1" x14ac:dyDescent="0.2"/>
    <row r="1348" ht="20.100000000000001" customHeight="1" x14ac:dyDescent="0.2"/>
    <row r="1349" ht="20.100000000000001" customHeight="1" x14ac:dyDescent="0.2"/>
    <row r="1350" ht="20.100000000000001" customHeight="1" x14ac:dyDescent="0.2"/>
    <row r="1351" ht="20.100000000000001" customHeight="1" x14ac:dyDescent="0.2"/>
    <row r="1352" ht="20.100000000000001" customHeight="1" x14ac:dyDescent="0.2"/>
    <row r="1353" ht="20.100000000000001" customHeight="1" x14ac:dyDescent="0.2"/>
    <row r="1354" ht="20.100000000000001" customHeight="1" x14ac:dyDescent="0.2"/>
    <row r="1355" ht="20.100000000000001" customHeight="1" x14ac:dyDescent="0.2"/>
    <row r="1356" ht="20.100000000000001" customHeight="1" x14ac:dyDescent="0.2"/>
    <row r="1357" ht="20.100000000000001" customHeight="1" x14ac:dyDescent="0.2"/>
    <row r="1358" ht="20.100000000000001" customHeight="1" x14ac:dyDescent="0.2"/>
    <row r="1359" ht="20.100000000000001" customHeight="1" x14ac:dyDescent="0.2"/>
    <row r="1360" ht="20.100000000000001" customHeight="1" x14ac:dyDescent="0.2"/>
    <row r="1361" ht="20.100000000000001" customHeight="1" x14ac:dyDescent="0.2"/>
    <row r="1362" ht="20.100000000000001" customHeight="1" x14ac:dyDescent="0.2"/>
    <row r="1363" ht="20.100000000000001" customHeight="1" x14ac:dyDescent="0.2"/>
    <row r="1364" ht="20.100000000000001" customHeight="1" x14ac:dyDescent="0.2"/>
    <row r="1365" ht="20.100000000000001" customHeight="1" x14ac:dyDescent="0.2"/>
    <row r="1366" ht="20.100000000000001" customHeight="1" x14ac:dyDescent="0.2"/>
    <row r="1367" ht="20.100000000000001" customHeight="1" x14ac:dyDescent="0.2"/>
    <row r="1368" ht="20.100000000000001" customHeight="1" x14ac:dyDescent="0.2"/>
    <row r="1369" ht="20.100000000000001" customHeight="1" x14ac:dyDescent="0.2"/>
    <row r="1370" ht="20.100000000000001" customHeight="1" x14ac:dyDescent="0.2"/>
    <row r="1371" ht="20.100000000000001" customHeight="1" x14ac:dyDescent="0.2"/>
    <row r="1372" ht="20.100000000000001" customHeight="1" x14ac:dyDescent="0.2"/>
    <row r="1373" ht="20.100000000000001" customHeight="1" x14ac:dyDescent="0.2"/>
    <row r="1374" ht="20.100000000000001" customHeight="1" x14ac:dyDescent="0.2"/>
    <row r="1375" ht="20.100000000000001" customHeight="1" x14ac:dyDescent="0.2"/>
    <row r="1376" ht="20.100000000000001" customHeight="1" x14ac:dyDescent="0.2"/>
    <row r="1377" ht="20.100000000000001" customHeight="1" x14ac:dyDescent="0.2"/>
    <row r="1378" ht="20.100000000000001" customHeight="1" x14ac:dyDescent="0.2"/>
    <row r="1379" ht="20.100000000000001" customHeight="1" x14ac:dyDescent="0.2"/>
    <row r="1380" ht="20.100000000000001" customHeight="1" x14ac:dyDescent="0.2"/>
    <row r="1381" ht="20.100000000000001" customHeight="1" x14ac:dyDescent="0.2"/>
    <row r="1382" ht="20.100000000000001" customHeight="1" x14ac:dyDescent="0.2"/>
    <row r="1383" ht="20.100000000000001" customHeight="1" x14ac:dyDescent="0.2"/>
    <row r="1384" ht="20.100000000000001" customHeight="1" x14ac:dyDescent="0.2"/>
    <row r="1385" ht="20.100000000000001" customHeight="1" x14ac:dyDescent="0.2"/>
    <row r="1386" ht="20.100000000000001" customHeight="1" x14ac:dyDescent="0.2"/>
    <row r="1387" ht="20.100000000000001" customHeight="1" x14ac:dyDescent="0.2"/>
    <row r="1388" ht="20.100000000000001" customHeight="1" x14ac:dyDescent="0.2"/>
    <row r="1389" ht="20.100000000000001" customHeight="1" x14ac:dyDescent="0.2"/>
    <row r="1390" ht="20.100000000000001" customHeight="1" x14ac:dyDescent="0.2"/>
    <row r="1391" ht="20.100000000000001" customHeight="1" x14ac:dyDescent="0.2"/>
    <row r="1392" ht="20.100000000000001" customHeight="1" x14ac:dyDescent="0.2"/>
    <row r="1393" ht="20.100000000000001" customHeight="1" x14ac:dyDescent="0.2"/>
    <row r="1394" ht="20.100000000000001" customHeight="1" x14ac:dyDescent="0.2"/>
    <row r="1395" ht="20.100000000000001" customHeight="1" x14ac:dyDescent="0.2"/>
    <row r="1396" ht="20.100000000000001" customHeight="1" x14ac:dyDescent="0.2"/>
    <row r="1397" ht="20.100000000000001" customHeight="1" x14ac:dyDescent="0.2"/>
    <row r="1398" ht="20.100000000000001" customHeight="1" x14ac:dyDescent="0.2"/>
    <row r="1399" ht="20.100000000000001" customHeight="1" x14ac:dyDescent="0.2"/>
    <row r="1400" ht="20.100000000000001" customHeight="1" x14ac:dyDescent="0.2"/>
    <row r="1401" ht="20.100000000000001" customHeight="1" x14ac:dyDescent="0.2"/>
    <row r="1402" ht="20.100000000000001" customHeight="1" x14ac:dyDescent="0.2"/>
    <row r="1403" ht="20.100000000000001" customHeight="1" x14ac:dyDescent="0.2"/>
    <row r="1404" ht="20.100000000000001" customHeight="1" x14ac:dyDescent="0.2"/>
    <row r="1405" ht="20.100000000000001" customHeight="1" x14ac:dyDescent="0.2"/>
    <row r="1406" ht="20.100000000000001" customHeight="1" x14ac:dyDescent="0.2"/>
    <row r="1407" ht="20.100000000000001" customHeight="1" x14ac:dyDescent="0.2"/>
    <row r="1408" ht="20.100000000000001" customHeight="1" x14ac:dyDescent="0.2"/>
    <row r="1409" ht="20.100000000000001" customHeight="1" x14ac:dyDescent="0.2"/>
    <row r="1410" ht="20.100000000000001" customHeight="1" x14ac:dyDescent="0.2"/>
    <row r="1411" ht="20.100000000000001" customHeight="1" x14ac:dyDescent="0.2"/>
    <row r="1412" ht="20.100000000000001" customHeight="1" x14ac:dyDescent="0.2"/>
    <row r="1413" ht="20.100000000000001" customHeight="1" x14ac:dyDescent="0.2"/>
    <row r="1414" ht="20.100000000000001" customHeight="1" x14ac:dyDescent="0.2"/>
    <row r="1415" ht="20.100000000000001" customHeight="1" x14ac:dyDescent="0.2"/>
    <row r="1416" ht="20.100000000000001" customHeight="1" x14ac:dyDescent="0.2"/>
    <row r="1417" ht="20.100000000000001" customHeight="1" x14ac:dyDescent="0.2"/>
    <row r="1418" ht="20.100000000000001" customHeight="1" x14ac:dyDescent="0.2"/>
    <row r="1419" ht="20.100000000000001" customHeight="1" x14ac:dyDescent="0.2"/>
    <row r="1420" ht="20.100000000000001" customHeight="1" x14ac:dyDescent="0.2"/>
    <row r="1421" ht="20.100000000000001" customHeight="1" x14ac:dyDescent="0.2"/>
    <row r="1422" ht="20.100000000000001" customHeight="1" x14ac:dyDescent="0.2"/>
    <row r="1423" ht="20.100000000000001" customHeight="1" x14ac:dyDescent="0.2"/>
    <row r="1424" ht="20.100000000000001" customHeight="1" x14ac:dyDescent="0.2"/>
    <row r="1425" ht="20.100000000000001" customHeight="1" x14ac:dyDescent="0.2"/>
    <row r="1426" ht="20.100000000000001" customHeight="1" x14ac:dyDescent="0.2"/>
    <row r="1427" ht="20.100000000000001" customHeight="1" x14ac:dyDescent="0.2"/>
    <row r="1428" ht="20.100000000000001" customHeight="1" x14ac:dyDescent="0.2"/>
    <row r="1429" ht="20.100000000000001" customHeight="1" x14ac:dyDescent="0.2"/>
    <row r="1430" ht="20.100000000000001" customHeight="1" x14ac:dyDescent="0.2"/>
    <row r="1431" ht="20.100000000000001" customHeight="1" x14ac:dyDescent="0.2"/>
    <row r="1432" ht="20.100000000000001" customHeight="1" x14ac:dyDescent="0.2"/>
    <row r="1433" ht="20.100000000000001" customHeight="1" x14ac:dyDescent="0.2"/>
    <row r="1434" ht="20.100000000000001" customHeight="1" x14ac:dyDescent="0.2"/>
    <row r="1435" ht="20.100000000000001" customHeight="1" x14ac:dyDescent="0.2"/>
    <row r="1436" ht="20.100000000000001" customHeight="1" x14ac:dyDescent="0.2"/>
    <row r="1437" ht="20.100000000000001" customHeight="1" x14ac:dyDescent="0.2"/>
    <row r="1438" ht="20.100000000000001" customHeight="1" x14ac:dyDescent="0.2"/>
    <row r="1439" ht="20.100000000000001" customHeight="1" x14ac:dyDescent="0.2"/>
    <row r="1440" ht="20.100000000000001" customHeight="1" x14ac:dyDescent="0.2"/>
    <row r="1441" ht="20.100000000000001" customHeight="1" x14ac:dyDescent="0.2"/>
    <row r="1442" ht="20.100000000000001" customHeight="1" x14ac:dyDescent="0.2"/>
    <row r="1443" ht="20.100000000000001" customHeight="1" x14ac:dyDescent="0.2"/>
    <row r="1444" ht="20.100000000000001" customHeight="1" x14ac:dyDescent="0.2"/>
    <row r="1445" ht="20.100000000000001" customHeight="1" x14ac:dyDescent="0.2"/>
    <row r="1446" ht="20.100000000000001" customHeight="1" x14ac:dyDescent="0.2"/>
    <row r="1447" ht="20.100000000000001" customHeight="1" x14ac:dyDescent="0.2"/>
    <row r="1448" ht="20.100000000000001" customHeight="1" x14ac:dyDescent="0.2"/>
    <row r="1449" ht="20.100000000000001" customHeight="1" x14ac:dyDescent="0.2"/>
    <row r="1450" ht="20.100000000000001" customHeight="1" x14ac:dyDescent="0.2"/>
    <row r="1451" ht="20.100000000000001" customHeight="1" x14ac:dyDescent="0.2"/>
    <row r="1452" ht="20.100000000000001" customHeight="1" x14ac:dyDescent="0.2"/>
    <row r="1453" ht="20.100000000000001" customHeight="1" x14ac:dyDescent="0.2"/>
    <row r="1454" ht="20.100000000000001" customHeight="1" x14ac:dyDescent="0.2"/>
    <row r="1455" ht="20.100000000000001" customHeight="1" x14ac:dyDescent="0.2"/>
    <row r="1456" ht="20.100000000000001" customHeight="1" x14ac:dyDescent="0.2"/>
    <row r="1457" ht="20.100000000000001" customHeight="1" x14ac:dyDescent="0.2"/>
    <row r="1458" ht="20.100000000000001" customHeight="1" x14ac:dyDescent="0.2"/>
    <row r="1459" ht="20.100000000000001" customHeight="1" x14ac:dyDescent="0.2"/>
    <row r="1460" ht="20.100000000000001" customHeight="1" x14ac:dyDescent="0.2"/>
    <row r="1461" ht="20.100000000000001" customHeight="1" x14ac:dyDescent="0.2"/>
    <row r="1462" ht="20.100000000000001" customHeight="1" x14ac:dyDescent="0.2"/>
    <row r="1463" ht="20.100000000000001" customHeight="1" x14ac:dyDescent="0.2"/>
    <row r="1464" ht="20.100000000000001" customHeight="1" x14ac:dyDescent="0.2"/>
    <row r="1465" ht="20.100000000000001" customHeight="1" x14ac:dyDescent="0.2"/>
    <row r="1466" ht="20.100000000000001" customHeight="1" x14ac:dyDescent="0.2"/>
    <row r="1467" ht="20.100000000000001" customHeight="1" x14ac:dyDescent="0.2"/>
    <row r="1468" ht="20.100000000000001" customHeight="1" x14ac:dyDescent="0.2"/>
    <row r="1469" ht="20.100000000000001" customHeight="1" x14ac:dyDescent="0.2"/>
    <row r="1470" ht="20.100000000000001" customHeight="1" x14ac:dyDescent="0.2"/>
    <row r="1471" ht="20.100000000000001" customHeight="1" x14ac:dyDescent="0.2"/>
    <row r="1472" ht="20.100000000000001" customHeight="1" x14ac:dyDescent="0.2"/>
    <row r="1473" ht="20.100000000000001" customHeight="1" x14ac:dyDescent="0.2"/>
    <row r="1474" ht="20.100000000000001" customHeight="1" x14ac:dyDescent="0.2"/>
    <row r="1475" ht="20.100000000000001" customHeight="1" x14ac:dyDescent="0.2"/>
    <row r="1476" ht="20.100000000000001" customHeight="1" x14ac:dyDescent="0.2"/>
    <row r="1477" ht="20.100000000000001" customHeight="1" x14ac:dyDescent="0.2"/>
    <row r="1478" ht="20.100000000000001" customHeight="1" x14ac:dyDescent="0.2"/>
    <row r="1479" ht="20.100000000000001" customHeight="1" x14ac:dyDescent="0.2"/>
    <row r="1480" ht="20.100000000000001" customHeight="1" x14ac:dyDescent="0.2"/>
    <row r="1481" ht="20.100000000000001" customHeight="1" x14ac:dyDescent="0.2"/>
    <row r="1482" ht="20.100000000000001" customHeight="1" x14ac:dyDescent="0.2"/>
    <row r="1483" ht="20.100000000000001" customHeight="1" x14ac:dyDescent="0.2"/>
    <row r="1484" ht="20.100000000000001" customHeight="1" x14ac:dyDescent="0.2"/>
    <row r="1485" ht="20.100000000000001" customHeight="1" x14ac:dyDescent="0.2"/>
    <row r="1486" ht="20.100000000000001" customHeight="1" x14ac:dyDescent="0.2"/>
    <row r="1487" ht="20.100000000000001" customHeight="1" x14ac:dyDescent="0.2"/>
    <row r="1488" ht="20.100000000000001" customHeight="1" x14ac:dyDescent="0.2"/>
    <row r="1489" ht="20.100000000000001" customHeight="1" x14ac:dyDescent="0.2"/>
    <row r="1490" ht="20.100000000000001" customHeight="1" x14ac:dyDescent="0.2"/>
    <row r="1491" ht="20.100000000000001" customHeight="1" x14ac:dyDescent="0.2"/>
    <row r="1492" ht="20.100000000000001" customHeight="1" x14ac:dyDescent="0.2"/>
    <row r="1493" ht="20.100000000000001" customHeight="1" x14ac:dyDescent="0.2"/>
    <row r="1494" ht="20.100000000000001" customHeight="1" x14ac:dyDescent="0.2"/>
    <row r="1495" ht="20.100000000000001" customHeight="1" x14ac:dyDescent="0.2"/>
    <row r="1496" ht="20.100000000000001" customHeight="1" x14ac:dyDescent="0.2"/>
    <row r="1497" ht="20.100000000000001" customHeight="1" x14ac:dyDescent="0.2"/>
    <row r="1498" ht="20.100000000000001" customHeight="1" x14ac:dyDescent="0.2"/>
    <row r="1499" ht="20.100000000000001" customHeight="1" x14ac:dyDescent="0.2"/>
    <row r="1500" ht="20.100000000000001" customHeight="1" x14ac:dyDescent="0.2"/>
    <row r="1501" ht="20.100000000000001" customHeight="1" x14ac:dyDescent="0.2"/>
    <row r="1502" ht="20.100000000000001" customHeight="1" x14ac:dyDescent="0.2"/>
    <row r="1503" ht="20.100000000000001" customHeight="1" x14ac:dyDescent="0.2"/>
    <row r="1504" ht="20.100000000000001" customHeight="1" x14ac:dyDescent="0.2"/>
    <row r="1505" ht="20.100000000000001" customHeight="1" x14ac:dyDescent="0.2"/>
    <row r="1506" ht="20.100000000000001" customHeight="1" x14ac:dyDescent="0.2"/>
    <row r="1507" ht="20.100000000000001" customHeight="1" x14ac:dyDescent="0.2"/>
    <row r="1508" ht="20.100000000000001" customHeight="1" x14ac:dyDescent="0.2"/>
    <row r="1509" ht="20.100000000000001" customHeight="1" x14ac:dyDescent="0.2"/>
    <row r="1510" ht="20.100000000000001" customHeight="1" x14ac:dyDescent="0.2"/>
    <row r="1511" ht="20.100000000000001" customHeight="1" x14ac:dyDescent="0.2"/>
    <row r="1512" ht="20.100000000000001" customHeight="1" x14ac:dyDescent="0.2"/>
    <row r="1513" ht="20.100000000000001" customHeight="1" x14ac:dyDescent="0.2"/>
    <row r="1514" ht="20.100000000000001" customHeight="1" x14ac:dyDescent="0.2"/>
    <row r="1515" ht="20.100000000000001" customHeight="1" x14ac:dyDescent="0.2"/>
    <row r="1516" ht="20.100000000000001" customHeight="1" x14ac:dyDescent="0.2"/>
    <row r="1517" ht="20.100000000000001" customHeight="1" x14ac:dyDescent="0.2"/>
    <row r="1518" ht="20.100000000000001" customHeight="1" x14ac:dyDescent="0.2"/>
    <row r="1519" ht="20.100000000000001" customHeight="1" x14ac:dyDescent="0.2"/>
    <row r="1520" ht="20.100000000000001" customHeight="1" x14ac:dyDescent="0.2"/>
    <row r="1521" ht="20.100000000000001" customHeight="1" x14ac:dyDescent="0.2"/>
    <row r="1522" ht="20.100000000000001" customHeight="1" x14ac:dyDescent="0.2"/>
    <row r="1523" ht="20.100000000000001" customHeight="1" x14ac:dyDescent="0.2"/>
    <row r="1524" ht="20.100000000000001" customHeight="1" x14ac:dyDescent="0.2"/>
    <row r="1525" ht="20.100000000000001" customHeight="1" x14ac:dyDescent="0.2"/>
    <row r="1526" ht="20.100000000000001" customHeight="1" x14ac:dyDescent="0.2"/>
    <row r="1527" ht="20.100000000000001" customHeight="1" x14ac:dyDescent="0.2"/>
    <row r="1528" ht="20.100000000000001" customHeight="1" x14ac:dyDescent="0.2"/>
    <row r="1529" ht="20.100000000000001" customHeight="1" x14ac:dyDescent="0.2"/>
    <row r="1530" ht="20.100000000000001" customHeight="1" x14ac:dyDescent="0.2"/>
    <row r="1531" ht="20.100000000000001" customHeight="1" x14ac:dyDescent="0.2"/>
    <row r="1532" ht="20.100000000000001" customHeight="1" x14ac:dyDescent="0.2"/>
    <row r="1533" ht="20.100000000000001" customHeight="1" x14ac:dyDescent="0.2"/>
    <row r="1534" ht="20.100000000000001" customHeight="1" x14ac:dyDescent="0.2"/>
    <row r="1535" ht="20.100000000000001" customHeight="1" x14ac:dyDescent="0.2"/>
    <row r="1536" ht="20.100000000000001" customHeight="1" x14ac:dyDescent="0.2"/>
    <row r="1537" ht="20.100000000000001" customHeight="1" x14ac:dyDescent="0.2"/>
    <row r="1538" ht="20.100000000000001" customHeight="1" x14ac:dyDescent="0.2"/>
    <row r="1539" ht="20.100000000000001" customHeight="1" x14ac:dyDescent="0.2"/>
    <row r="1540" ht="20.100000000000001" customHeight="1" x14ac:dyDescent="0.2"/>
    <row r="1541" ht="20.100000000000001" customHeight="1" x14ac:dyDescent="0.2"/>
    <row r="1542" ht="20.100000000000001" customHeight="1" x14ac:dyDescent="0.2"/>
    <row r="1543" ht="20.100000000000001" customHeight="1" x14ac:dyDescent="0.2"/>
    <row r="1544" ht="20.100000000000001" customHeight="1" x14ac:dyDescent="0.2"/>
    <row r="1545" ht="20.100000000000001" customHeight="1" x14ac:dyDescent="0.2"/>
    <row r="1546" ht="20.100000000000001" customHeight="1" x14ac:dyDescent="0.2"/>
    <row r="1547" ht="20.100000000000001" customHeight="1" x14ac:dyDescent="0.2"/>
    <row r="1548" ht="20.100000000000001" customHeight="1" x14ac:dyDescent="0.2"/>
    <row r="1549" ht="20.100000000000001" customHeight="1" x14ac:dyDescent="0.2"/>
    <row r="1550" ht="20.100000000000001" customHeight="1" x14ac:dyDescent="0.2"/>
    <row r="1551" ht="20.100000000000001" customHeight="1" x14ac:dyDescent="0.2"/>
    <row r="1552" ht="20.100000000000001" customHeight="1" x14ac:dyDescent="0.2"/>
    <row r="1553" ht="20.100000000000001" customHeight="1" x14ac:dyDescent="0.2"/>
    <row r="1554" ht="20.100000000000001" customHeight="1" x14ac:dyDescent="0.2"/>
    <row r="1555" ht="20.100000000000001" customHeight="1" x14ac:dyDescent="0.2"/>
    <row r="1556" ht="20.100000000000001" customHeight="1" x14ac:dyDescent="0.2"/>
    <row r="1557" ht="20.100000000000001" customHeight="1" x14ac:dyDescent="0.2"/>
    <row r="1558" ht="20.100000000000001" customHeight="1" x14ac:dyDescent="0.2"/>
    <row r="1559" ht="20.100000000000001" customHeight="1" x14ac:dyDescent="0.2"/>
    <row r="1560" ht="20.100000000000001" customHeight="1" x14ac:dyDescent="0.2"/>
    <row r="1561" ht="20.100000000000001" customHeight="1" x14ac:dyDescent="0.2"/>
    <row r="1562" ht="20.100000000000001" customHeight="1" x14ac:dyDescent="0.2"/>
    <row r="1563" ht="20.100000000000001" customHeight="1" x14ac:dyDescent="0.2"/>
    <row r="1564" ht="20.100000000000001" customHeight="1" x14ac:dyDescent="0.2"/>
    <row r="1565" ht="20.100000000000001" customHeight="1" x14ac:dyDescent="0.2"/>
    <row r="1566" ht="20.100000000000001" customHeight="1" x14ac:dyDescent="0.2"/>
    <row r="1567" ht="20.100000000000001" customHeight="1" x14ac:dyDescent="0.2"/>
    <row r="1568" ht="20.100000000000001" customHeight="1" x14ac:dyDescent="0.2"/>
    <row r="1569" ht="20.100000000000001" customHeight="1" x14ac:dyDescent="0.2"/>
    <row r="1570" ht="20.100000000000001" customHeight="1" x14ac:dyDescent="0.2"/>
    <row r="1571" ht="20.100000000000001" customHeight="1" x14ac:dyDescent="0.2"/>
    <row r="1572" ht="20.100000000000001" customHeight="1" x14ac:dyDescent="0.2"/>
    <row r="1573" ht="20.100000000000001" customHeight="1" x14ac:dyDescent="0.2"/>
    <row r="1574" ht="20.100000000000001" customHeight="1" x14ac:dyDescent="0.2"/>
    <row r="1575" ht="20.100000000000001" customHeight="1" x14ac:dyDescent="0.2"/>
    <row r="1576" ht="20.100000000000001" customHeight="1" x14ac:dyDescent="0.2"/>
    <row r="1577" ht="20.100000000000001" customHeight="1" x14ac:dyDescent="0.2"/>
    <row r="1578" ht="20.100000000000001" customHeight="1" x14ac:dyDescent="0.2"/>
    <row r="1579" ht="20.100000000000001" customHeight="1" x14ac:dyDescent="0.2"/>
    <row r="1580" ht="20.100000000000001" customHeight="1" x14ac:dyDescent="0.2"/>
    <row r="1581" ht="20.100000000000001" customHeight="1" x14ac:dyDescent="0.2"/>
    <row r="1582" ht="20.100000000000001" customHeight="1" x14ac:dyDescent="0.2"/>
    <row r="1583" ht="20.100000000000001" customHeight="1" x14ac:dyDescent="0.2"/>
    <row r="1584" ht="20.100000000000001" customHeight="1" x14ac:dyDescent="0.2"/>
    <row r="1585" ht="20.100000000000001" customHeight="1" x14ac:dyDescent="0.2"/>
    <row r="1586" ht="20.100000000000001" customHeight="1" x14ac:dyDescent="0.2"/>
    <row r="1587" ht="20.100000000000001" customHeight="1" x14ac:dyDescent="0.2"/>
    <row r="1588" ht="20.100000000000001" customHeight="1" x14ac:dyDescent="0.2"/>
    <row r="1589" ht="20.100000000000001" customHeight="1" x14ac:dyDescent="0.2"/>
    <row r="1590" ht="20.100000000000001" customHeight="1" x14ac:dyDescent="0.2"/>
    <row r="1591" ht="20.100000000000001" customHeight="1" x14ac:dyDescent="0.2"/>
    <row r="1592" ht="20.100000000000001" customHeight="1" x14ac:dyDescent="0.2"/>
    <row r="1593" ht="20.100000000000001" customHeight="1" x14ac:dyDescent="0.2"/>
    <row r="1594" ht="20.100000000000001" customHeight="1" x14ac:dyDescent="0.2"/>
    <row r="1595" ht="20.100000000000001" customHeight="1" x14ac:dyDescent="0.2"/>
    <row r="1596" ht="20.100000000000001" customHeight="1" x14ac:dyDescent="0.2"/>
    <row r="1597" ht="20.100000000000001" customHeight="1" x14ac:dyDescent="0.2"/>
    <row r="1598" ht="20.100000000000001" customHeight="1" x14ac:dyDescent="0.2"/>
    <row r="1599" ht="20.100000000000001" customHeight="1" x14ac:dyDescent="0.2"/>
    <row r="1600" ht="20.100000000000001" customHeight="1" x14ac:dyDescent="0.2"/>
    <row r="1601" ht="20.100000000000001" customHeight="1" x14ac:dyDescent="0.2"/>
    <row r="1602" ht="20.100000000000001" customHeight="1" x14ac:dyDescent="0.2"/>
    <row r="1603" ht="20.100000000000001" customHeight="1" x14ac:dyDescent="0.2"/>
    <row r="1604" ht="20.100000000000001" customHeight="1" x14ac:dyDescent="0.2"/>
    <row r="1605" ht="20.100000000000001" customHeight="1" x14ac:dyDescent="0.2"/>
    <row r="1606" ht="20.100000000000001" customHeight="1" x14ac:dyDescent="0.2"/>
    <row r="1607" ht="20.100000000000001" customHeight="1" x14ac:dyDescent="0.2"/>
    <row r="1608" ht="20.100000000000001" customHeight="1" x14ac:dyDescent="0.2"/>
    <row r="1609" ht="20.100000000000001" customHeight="1" x14ac:dyDescent="0.2"/>
    <row r="1610" ht="20.100000000000001" customHeight="1" x14ac:dyDescent="0.2"/>
    <row r="1611" ht="20.100000000000001" customHeight="1" x14ac:dyDescent="0.2"/>
    <row r="1612" ht="20.100000000000001" customHeight="1" x14ac:dyDescent="0.2"/>
    <row r="1613" ht="20.100000000000001" customHeight="1" x14ac:dyDescent="0.2"/>
    <row r="1614" ht="20.100000000000001" customHeight="1" x14ac:dyDescent="0.2"/>
    <row r="1615" ht="20.100000000000001" customHeight="1" x14ac:dyDescent="0.2"/>
    <row r="1616" ht="20.100000000000001" customHeight="1" x14ac:dyDescent="0.2"/>
    <row r="1617" ht="20.100000000000001" customHeight="1" x14ac:dyDescent="0.2"/>
    <row r="1618" ht="20.100000000000001" customHeight="1" x14ac:dyDescent="0.2"/>
    <row r="1619" ht="20.100000000000001" customHeight="1" x14ac:dyDescent="0.2"/>
    <row r="1620" ht="20.100000000000001" customHeight="1" x14ac:dyDescent="0.2"/>
    <row r="1621" ht="20.100000000000001" customHeight="1" x14ac:dyDescent="0.2"/>
    <row r="1622" ht="20.100000000000001" customHeight="1" x14ac:dyDescent="0.2"/>
    <row r="1623" ht="20.100000000000001" customHeight="1" x14ac:dyDescent="0.2"/>
    <row r="1624" ht="20.100000000000001" customHeight="1" x14ac:dyDescent="0.2"/>
    <row r="1625" ht="20.100000000000001" customHeight="1" x14ac:dyDescent="0.2"/>
    <row r="1626" ht="20.100000000000001" customHeight="1" x14ac:dyDescent="0.2"/>
    <row r="1627" ht="20.100000000000001" customHeight="1" x14ac:dyDescent="0.2"/>
    <row r="1628" ht="20.100000000000001" customHeight="1" x14ac:dyDescent="0.2"/>
    <row r="1629" ht="20.100000000000001" customHeight="1" x14ac:dyDescent="0.2"/>
    <row r="1630" ht="20.100000000000001" customHeight="1" x14ac:dyDescent="0.2"/>
    <row r="1631" ht="20.100000000000001" customHeight="1" x14ac:dyDescent="0.2"/>
    <row r="1632" ht="20.100000000000001" customHeight="1" x14ac:dyDescent="0.2"/>
    <row r="1633" ht="20.100000000000001" customHeight="1" x14ac:dyDescent="0.2"/>
    <row r="1634" ht="20.100000000000001" customHeight="1" x14ac:dyDescent="0.2"/>
    <row r="1635" ht="20.100000000000001" customHeight="1" x14ac:dyDescent="0.2"/>
    <row r="1636" ht="20.100000000000001" customHeight="1" x14ac:dyDescent="0.2"/>
    <row r="1637" ht="20.100000000000001" customHeight="1" x14ac:dyDescent="0.2"/>
    <row r="1638" ht="20.100000000000001" customHeight="1" x14ac:dyDescent="0.2"/>
    <row r="1639" ht="20.100000000000001" customHeight="1" x14ac:dyDescent="0.2"/>
    <row r="1640" ht="20.100000000000001" customHeight="1" x14ac:dyDescent="0.2"/>
    <row r="1641" ht="20.100000000000001" customHeight="1" x14ac:dyDescent="0.2"/>
    <row r="1642" ht="20.100000000000001" customHeight="1" x14ac:dyDescent="0.2"/>
    <row r="1643" ht="20.100000000000001" customHeight="1" x14ac:dyDescent="0.2"/>
    <row r="1644" ht="20.100000000000001" customHeight="1" x14ac:dyDescent="0.2"/>
    <row r="1645" ht="20.100000000000001" customHeight="1" x14ac:dyDescent="0.2"/>
    <row r="1646" ht="20.100000000000001" customHeight="1" x14ac:dyDescent="0.2"/>
    <row r="1647" ht="20.100000000000001" customHeight="1" x14ac:dyDescent="0.2"/>
    <row r="1648" ht="20.100000000000001" customHeight="1" x14ac:dyDescent="0.2"/>
    <row r="1649" ht="20.100000000000001" customHeight="1" x14ac:dyDescent="0.2"/>
    <row r="1650" ht="20.100000000000001" customHeight="1" x14ac:dyDescent="0.2"/>
    <row r="1651" ht="20.100000000000001" customHeight="1" x14ac:dyDescent="0.2"/>
    <row r="1652" ht="20.100000000000001" customHeight="1" x14ac:dyDescent="0.2"/>
    <row r="1653" ht="20.100000000000001" customHeight="1" x14ac:dyDescent="0.2"/>
    <row r="1654" ht="20.100000000000001" customHeight="1" x14ac:dyDescent="0.2"/>
    <row r="1655" ht="20.100000000000001" customHeight="1" x14ac:dyDescent="0.2"/>
    <row r="1656" ht="20.100000000000001" customHeight="1" x14ac:dyDescent="0.2"/>
    <row r="1657" ht="20.100000000000001" customHeight="1" x14ac:dyDescent="0.2"/>
    <row r="1658" ht="20.100000000000001" customHeight="1" x14ac:dyDescent="0.2"/>
    <row r="1659" ht="20.100000000000001" customHeight="1" x14ac:dyDescent="0.2"/>
    <row r="1660" ht="20.100000000000001" customHeight="1" x14ac:dyDescent="0.2"/>
    <row r="1661" ht="20.100000000000001" customHeight="1" x14ac:dyDescent="0.2"/>
    <row r="1662" ht="20.100000000000001" customHeight="1" x14ac:dyDescent="0.2"/>
    <row r="1663" ht="20.100000000000001" customHeight="1" x14ac:dyDescent="0.2"/>
    <row r="1664" ht="20.100000000000001" customHeight="1" x14ac:dyDescent="0.2"/>
    <row r="1665" ht="20.100000000000001" customHeight="1" x14ac:dyDescent="0.2"/>
    <row r="1666" ht="20.100000000000001" customHeight="1" x14ac:dyDescent="0.2"/>
    <row r="1667" ht="20.100000000000001" customHeight="1" x14ac:dyDescent="0.2"/>
    <row r="1668" ht="20.100000000000001" customHeight="1" x14ac:dyDescent="0.2"/>
    <row r="1669" ht="20.100000000000001" customHeight="1" x14ac:dyDescent="0.2"/>
    <row r="1670" ht="20.100000000000001" customHeight="1" x14ac:dyDescent="0.2"/>
    <row r="1671" ht="20.100000000000001" customHeight="1" x14ac:dyDescent="0.2"/>
    <row r="1672" ht="20.100000000000001" customHeight="1" x14ac:dyDescent="0.2"/>
    <row r="1673" ht="20.100000000000001" customHeight="1" x14ac:dyDescent="0.2"/>
    <row r="1674" ht="20.100000000000001" customHeight="1" x14ac:dyDescent="0.2"/>
    <row r="1675" ht="20.100000000000001" customHeight="1" x14ac:dyDescent="0.2"/>
    <row r="1676" ht="20.100000000000001" customHeight="1" x14ac:dyDescent="0.2"/>
    <row r="1677" ht="20.100000000000001" customHeight="1" x14ac:dyDescent="0.2"/>
    <row r="1678" ht="20.100000000000001" customHeight="1" x14ac:dyDescent="0.2"/>
    <row r="1679" ht="20.100000000000001" customHeight="1" x14ac:dyDescent="0.2"/>
    <row r="1680" ht="20.100000000000001" customHeight="1" x14ac:dyDescent="0.2"/>
    <row r="1681" ht="20.100000000000001" customHeight="1" x14ac:dyDescent="0.2"/>
    <row r="1682" ht="20.100000000000001" customHeight="1" x14ac:dyDescent="0.2"/>
    <row r="1683" ht="20.100000000000001" customHeight="1" x14ac:dyDescent="0.2"/>
    <row r="1684" ht="20.100000000000001" customHeight="1" x14ac:dyDescent="0.2"/>
    <row r="1685" ht="20.100000000000001" customHeight="1" x14ac:dyDescent="0.2"/>
    <row r="1686" ht="20.100000000000001" customHeight="1" x14ac:dyDescent="0.2"/>
    <row r="1687" ht="20.100000000000001" customHeight="1" x14ac:dyDescent="0.2"/>
    <row r="1688" ht="20.100000000000001" customHeight="1" x14ac:dyDescent="0.2"/>
    <row r="1689" ht="20.100000000000001" customHeight="1" x14ac:dyDescent="0.2"/>
    <row r="1690" ht="20.100000000000001" customHeight="1" x14ac:dyDescent="0.2"/>
    <row r="1691" ht="20.100000000000001" customHeight="1" x14ac:dyDescent="0.2"/>
    <row r="1692" ht="20.100000000000001" customHeight="1" x14ac:dyDescent="0.2"/>
    <row r="1693" ht="20.100000000000001" customHeight="1" x14ac:dyDescent="0.2"/>
    <row r="1694" ht="20.100000000000001" customHeight="1" x14ac:dyDescent="0.2"/>
    <row r="1695" ht="20.100000000000001" customHeight="1" x14ac:dyDescent="0.2"/>
    <row r="1696" ht="20.100000000000001" customHeight="1" x14ac:dyDescent="0.2"/>
    <row r="1697" ht="20.100000000000001" customHeight="1" x14ac:dyDescent="0.2"/>
    <row r="1698" ht="20.100000000000001" customHeight="1" x14ac:dyDescent="0.2"/>
    <row r="1699" ht="20.100000000000001" customHeight="1" x14ac:dyDescent="0.2"/>
    <row r="1700" ht="20.100000000000001" customHeight="1" x14ac:dyDescent="0.2"/>
    <row r="1701" ht="20.100000000000001" customHeight="1" x14ac:dyDescent="0.2"/>
    <row r="1702" ht="20.100000000000001" customHeight="1" x14ac:dyDescent="0.2"/>
    <row r="1703" ht="20.100000000000001" customHeight="1" x14ac:dyDescent="0.2"/>
    <row r="1704" ht="20.100000000000001" customHeight="1" x14ac:dyDescent="0.2"/>
    <row r="1705" ht="20.100000000000001" customHeight="1" x14ac:dyDescent="0.2"/>
    <row r="1706" ht="20.100000000000001" customHeight="1" x14ac:dyDescent="0.2"/>
    <row r="1707" ht="20.100000000000001" customHeight="1" x14ac:dyDescent="0.2"/>
    <row r="1708" ht="20.100000000000001" customHeight="1" x14ac:dyDescent="0.2"/>
    <row r="1709" ht="20.100000000000001" customHeight="1" x14ac:dyDescent="0.2"/>
    <row r="1710" ht="20.100000000000001" customHeight="1" x14ac:dyDescent="0.2"/>
    <row r="1711" ht="20.100000000000001" customHeight="1" x14ac:dyDescent="0.2"/>
    <row r="1712" ht="20.100000000000001" customHeight="1" x14ac:dyDescent="0.2"/>
    <row r="1713" ht="20.100000000000001" customHeight="1" x14ac:dyDescent="0.2"/>
    <row r="1714" ht="20.100000000000001" customHeight="1" x14ac:dyDescent="0.2"/>
    <row r="1715" ht="20.100000000000001" customHeight="1" x14ac:dyDescent="0.2"/>
    <row r="1716" ht="20.100000000000001" customHeight="1" x14ac:dyDescent="0.2"/>
    <row r="1717" ht="20.100000000000001" customHeight="1" x14ac:dyDescent="0.2"/>
    <row r="1718" ht="20.100000000000001" customHeight="1" x14ac:dyDescent="0.2"/>
    <row r="1719" ht="20.100000000000001" customHeight="1" x14ac:dyDescent="0.2"/>
    <row r="1720" ht="20.100000000000001" customHeight="1" x14ac:dyDescent="0.2"/>
    <row r="1721" ht="20.100000000000001" customHeight="1" x14ac:dyDescent="0.2"/>
    <row r="1722" ht="20.100000000000001" customHeight="1" x14ac:dyDescent="0.2"/>
    <row r="1723" ht="20.100000000000001" customHeight="1" x14ac:dyDescent="0.2"/>
    <row r="1724" ht="20.100000000000001" customHeight="1" x14ac:dyDescent="0.2"/>
    <row r="1725" ht="20.100000000000001" customHeight="1" x14ac:dyDescent="0.2"/>
    <row r="1726" ht="20.100000000000001" customHeight="1" x14ac:dyDescent="0.2"/>
    <row r="1727" ht="20.100000000000001" customHeight="1" x14ac:dyDescent="0.2"/>
    <row r="1728" ht="20.100000000000001" customHeight="1" x14ac:dyDescent="0.2"/>
    <row r="1729" ht="20.100000000000001" customHeight="1" x14ac:dyDescent="0.2"/>
    <row r="1730" ht="20.100000000000001" customHeight="1" x14ac:dyDescent="0.2"/>
    <row r="1731" ht="20.100000000000001" customHeight="1" x14ac:dyDescent="0.2"/>
    <row r="1732" ht="20.100000000000001" customHeight="1" x14ac:dyDescent="0.2"/>
    <row r="1733" ht="20.100000000000001" customHeight="1" x14ac:dyDescent="0.2"/>
    <row r="1734" ht="20.100000000000001" customHeight="1" x14ac:dyDescent="0.2"/>
    <row r="1735" ht="20.100000000000001" customHeight="1" x14ac:dyDescent="0.2"/>
    <row r="1736" ht="20.100000000000001" customHeight="1" x14ac:dyDescent="0.2"/>
    <row r="1737" ht="20.100000000000001" customHeight="1" x14ac:dyDescent="0.2"/>
    <row r="1738" ht="20.100000000000001" customHeight="1" x14ac:dyDescent="0.2"/>
    <row r="1739" ht="20.100000000000001" customHeight="1" x14ac:dyDescent="0.2"/>
    <row r="1740" ht="20.100000000000001" customHeight="1" x14ac:dyDescent="0.2"/>
    <row r="1741" ht="20.100000000000001" customHeight="1" x14ac:dyDescent="0.2"/>
    <row r="1742" ht="20.100000000000001" customHeight="1" x14ac:dyDescent="0.2"/>
    <row r="1743" ht="20.100000000000001" customHeight="1" x14ac:dyDescent="0.2"/>
    <row r="1744" ht="20.100000000000001" customHeight="1" x14ac:dyDescent="0.2"/>
    <row r="1745" ht="20.100000000000001" customHeight="1" x14ac:dyDescent="0.2"/>
    <row r="1746" ht="20.100000000000001" customHeight="1" x14ac:dyDescent="0.2"/>
    <row r="1747" ht="20.100000000000001" customHeight="1" x14ac:dyDescent="0.2"/>
    <row r="1748" ht="20.100000000000001" customHeight="1" x14ac:dyDescent="0.2"/>
    <row r="1749" ht="20.100000000000001" customHeight="1" x14ac:dyDescent="0.2"/>
    <row r="1750" ht="20.100000000000001" customHeight="1" x14ac:dyDescent="0.2"/>
    <row r="1751" ht="20.100000000000001" customHeight="1" x14ac:dyDescent="0.2"/>
    <row r="1752" ht="20.100000000000001" customHeight="1" x14ac:dyDescent="0.2"/>
    <row r="1753" ht="20.100000000000001" customHeight="1" x14ac:dyDescent="0.2"/>
    <row r="1754" ht="20.100000000000001" customHeight="1" x14ac:dyDescent="0.2"/>
    <row r="1755" ht="20.100000000000001" customHeight="1" x14ac:dyDescent="0.2"/>
    <row r="1756" ht="20.100000000000001" customHeight="1" x14ac:dyDescent="0.2"/>
    <row r="1757" ht="20.100000000000001" customHeight="1" x14ac:dyDescent="0.2"/>
    <row r="1758" ht="20.100000000000001" customHeight="1" x14ac:dyDescent="0.2"/>
    <row r="1759" ht="20.100000000000001" customHeight="1" x14ac:dyDescent="0.2"/>
    <row r="1760" ht="20.100000000000001" customHeight="1" x14ac:dyDescent="0.2"/>
    <row r="1761" ht="20.100000000000001" customHeight="1" x14ac:dyDescent="0.2"/>
    <row r="1762" ht="20.100000000000001" customHeight="1" x14ac:dyDescent="0.2"/>
    <row r="1763" ht="20.100000000000001" customHeight="1" x14ac:dyDescent="0.2"/>
    <row r="1764" ht="20.100000000000001" customHeight="1" x14ac:dyDescent="0.2"/>
    <row r="1765" ht="20.100000000000001" customHeight="1" x14ac:dyDescent="0.2"/>
    <row r="1766" ht="20.100000000000001" customHeight="1" x14ac:dyDescent="0.2"/>
    <row r="1767" ht="20.100000000000001" customHeight="1" x14ac:dyDescent="0.2"/>
    <row r="1768" ht="20.100000000000001" customHeight="1" x14ac:dyDescent="0.2"/>
    <row r="1769" ht="20.100000000000001" customHeight="1" x14ac:dyDescent="0.2"/>
    <row r="1770" ht="20.100000000000001" customHeight="1" x14ac:dyDescent="0.2"/>
    <row r="1771" ht="20.100000000000001" customHeight="1" x14ac:dyDescent="0.2"/>
    <row r="1772" ht="20.100000000000001" customHeight="1" x14ac:dyDescent="0.2"/>
    <row r="1773" ht="20.100000000000001" customHeight="1" x14ac:dyDescent="0.2"/>
    <row r="1774" ht="20.100000000000001" customHeight="1" x14ac:dyDescent="0.2"/>
    <row r="1775" ht="20.100000000000001" customHeight="1" x14ac:dyDescent="0.2"/>
    <row r="1776" ht="20.100000000000001" customHeight="1" x14ac:dyDescent="0.2"/>
    <row r="1777" ht="20.100000000000001" customHeight="1" x14ac:dyDescent="0.2"/>
    <row r="1778" ht="20.100000000000001" customHeight="1" x14ac:dyDescent="0.2"/>
    <row r="1779" ht="20.100000000000001" customHeight="1" x14ac:dyDescent="0.2"/>
    <row r="1780" ht="20.100000000000001" customHeight="1" x14ac:dyDescent="0.2"/>
    <row r="1781" ht="20.100000000000001" customHeight="1" x14ac:dyDescent="0.2"/>
    <row r="1782" ht="20.100000000000001" customHeight="1" x14ac:dyDescent="0.2"/>
    <row r="1783" ht="20.100000000000001" customHeight="1" x14ac:dyDescent="0.2"/>
    <row r="1784" ht="20.100000000000001" customHeight="1" x14ac:dyDescent="0.2"/>
    <row r="1785" ht="20.100000000000001" customHeight="1" x14ac:dyDescent="0.2"/>
    <row r="1786" ht="20.100000000000001" customHeight="1" x14ac:dyDescent="0.2"/>
    <row r="1787" ht="20.100000000000001" customHeight="1" x14ac:dyDescent="0.2"/>
    <row r="1788" ht="20.100000000000001" customHeight="1" x14ac:dyDescent="0.2"/>
    <row r="1789" ht="20.100000000000001" customHeight="1" x14ac:dyDescent="0.2"/>
    <row r="1790" ht="20.100000000000001" customHeight="1" x14ac:dyDescent="0.2"/>
    <row r="1791" ht="20.100000000000001" customHeight="1" x14ac:dyDescent="0.2"/>
    <row r="1792" ht="20.100000000000001" customHeight="1" x14ac:dyDescent="0.2"/>
    <row r="1793" ht="20.100000000000001" customHeight="1" x14ac:dyDescent="0.2"/>
    <row r="1794" ht="20.100000000000001" customHeight="1" x14ac:dyDescent="0.2"/>
    <row r="1795" ht="20.100000000000001" customHeight="1" x14ac:dyDescent="0.2"/>
    <row r="1796" ht="20.100000000000001" customHeight="1" x14ac:dyDescent="0.2"/>
    <row r="1797" ht="20.100000000000001" customHeight="1" x14ac:dyDescent="0.2"/>
    <row r="1798" ht="20.100000000000001" customHeight="1" x14ac:dyDescent="0.2"/>
    <row r="1799" ht="20.100000000000001" customHeight="1" x14ac:dyDescent="0.2"/>
    <row r="1800" ht="20.100000000000001" customHeight="1" x14ac:dyDescent="0.2"/>
    <row r="1801" ht="20.100000000000001" customHeight="1" x14ac:dyDescent="0.2"/>
    <row r="1802" ht="20.100000000000001" customHeight="1" x14ac:dyDescent="0.2"/>
    <row r="1803" ht="20.100000000000001" customHeight="1" x14ac:dyDescent="0.2"/>
    <row r="1804" ht="20.100000000000001" customHeight="1" x14ac:dyDescent="0.2"/>
    <row r="1805" ht="20.100000000000001" customHeight="1" x14ac:dyDescent="0.2"/>
    <row r="1806" ht="20.100000000000001" customHeight="1" x14ac:dyDescent="0.2"/>
    <row r="1807" ht="20.100000000000001" customHeight="1" x14ac:dyDescent="0.2"/>
    <row r="1808" ht="20.100000000000001" customHeight="1" x14ac:dyDescent="0.2"/>
    <row r="1809" ht="20.100000000000001" customHeight="1" x14ac:dyDescent="0.2"/>
    <row r="1810" ht="20.100000000000001" customHeight="1" x14ac:dyDescent="0.2"/>
    <row r="1811" ht="20.100000000000001" customHeight="1" x14ac:dyDescent="0.2"/>
    <row r="1812" ht="20.100000000000001" customHeight="1" x14ac:dyDescent="0.2"/>
    <row r="1813" ht="20.100000000000001" customHeight="1" x14ac:dyDescent="0.2"/>
    <row r="1814" ht="20.100000000000001" customHeight="1" x14ac:dyDescent="0.2"/>
    <row r="1815" ht="20.100000000000001" customHeight="1" x14ac:dyDescent="0.2"/>
    <row r="1816" ht="20.100000000000001" customHeight="1" x14ac:dyDescent="0.2"/>
    <row r="1817" ht="20.100000000000001" customHeight="1" x14ac:dyDescent="0.2"/>
    <row r="1818" ht="20.100000000000001" customHeight="1" x14ac:dyDescent="0.2"/>
    <row r="1819" ht="20.100000000000001" customHeight="1" x14ac:dyDescent="0.2"/>
    <row r="1820" ht="20.100000000000001" customHeight="1" x14ac:dyDescent="0.2"/>
    <row r="1821" ht="20.100000000000001" customHeight="1" x14ac:dyDescent="0.2"/>
    <row r="1822" ht="20.100000000000001" customHeight="1" x14ac:dyDescent="0.2"/>
    <row r="1823" ht="20.100000000000001" customHeight="1" x14ac:dyDescent="0.2"/>
    <row r="1824" ht="20.100000000000001" customHeight="1" x14ac:dyDescent="0.2"/>
    <row r="1825" ht="20.100000000000001" customHeight="1" x14ac:dyDescent="0.2"/>
    <row r="1826" ht="20.100000000000001" customHeight="1" x14ac:dyDescent="0.2"/>
    <row r="1827" ht="20.100000000000001" customHeight="1" x14ac:dyDescent="0.2"/>
    <row r="1828" ht="20.100000000000001" customHeight="1" x14ac:dyDescent="0.2"/>
    <row r="1829" ht="20.100000000000001" customHeight="1" x14ac:dyDescent="0.2"/>
    <row r="1830" ht="20.100000000000001" customHeight="1" x14ac:dyDescent="0.2"/>
    <row r="1831" ht="20.100000000000001" customHeight="1" x14ac:dyDescent="0.2"/>
    <row r="1832" ht="20.100000000000001" customHeight="1" x14ac:dyDescent="0.2"/>
    <row r="1833" ht="20.100000000000001" customHeight="1" x14ac:dyDescent="0.2"/>
    <row r="1834" ht="20.100000000000001" customHeight="1" x14ac:dyDescent="0.2"/>
    <row r="1835" ht="20.100000000000001" customHeight="1" x14ac:dyDescent="0.2"/>
    <row r="1836" ht="20.100000000000001" customHeight="1" x14ac:dyDescent="0.2"/>
    <row r="1837" ht="20.100000000000001" customHeight="1" x14ac:dyDescent="0.2"/>
    <row r="1838" ht="20.100000000000001" customHeight="1" x14ac:dyDescent="0.2"/>
    <row r="1839" ht="20.100000000000001" customHeight="1" x14ac:dyDescent="0.2"/>
    <row r="1840" ht="20.100000000000001" customHeight="1" x14ac:dyDescent="0.2"/>
    <row r="1841" ht="20.100000000000001" customHeight="1" x14ac:dyDescent="0.2"/>
    <row r="1842" ht="20.100000000000001" customHeight="1" x14ac:dyDescent="0.2"/>
    <row r="1843" ht="20.100000000000001" customHeight="1" x14ac:dyDescent="0.2"/>
    <row r="1844" ht="20.100000000000001" customHeight="1" x14ac:dyDescent="0.2"/>
    <row r="1845" ht="20.100000000000001" customHeight="1" x14ac:dyDescent="0.2"/>
    <row r="1846" ht="20.100000000000001" customHeight="1" x14ac:dyDescent="0.2"/>
    <row r="1847" ht="20.100000000000001" customHeight="1" x14ac:dyDescent="0.2"/>
    <row r="1848" ht="20.100000000000001" customHeight="1" x14ac:dyDescent="0.2"/>
    <row r="1849" ht="20.100000000000001" customHeight="1" x14ac:dyDescent="0.2"/>
    <row r="1850" ht="20.100000000000001" customHeight="1" x14ac:dyDescent="0.2"/>
    <row r="1851" ht="20.100000000000001" customHeight="1" x14ac:dyDescent="0.2"/>
    <row r="1852" ht="20.100000000000001" customHeight="1" x14ac:dyDescent="0.2"/>
    <row r="1853" ht="20.100000000000001" customHeight="1" x14ac:dyDescent="0.2"/>
    <row r="1854" ht="20.100000000000001" customHeight="1" x14ac:dyDescent="0.2"/>
    <row r="1855" ht="20.100000000000001" customHeight="1" x14ac:dyDescent="0.2"/>
    <row r="1856" ht="20.100000000000001" customHeight="1" x14ac:dyDescent="0.2"/>
    <row r="1857" ht="20.100000000000001" customHeight="1" x14ac:dyDescent="0.2"/>
    <row r="1858" ht="20.100000000000001" customHeight="1" x14ac:dyDescent="0.2"/>
    <row r="1859" ht="20.100000000000001" customHeight="1" x14ac:dyDescent="0.2"/>
    <row r="1860" ht="20.100000000000001" customHeight="1" x14ac:dyDescent="0.2"/>
    <row r="1861" ht="20.100000000000001" customHeight="1" x14ac:dyDescent="0.2"/>
    <row r="1862" ht="20.100000000000001" customHeight="1" x14ac:dyDescent="0.2"/>
    <row r="1863" ht="20.100000000000001" customHeight="1" x14ac:dyDescent="0.2"/>
    <row r="1864" ht="20.100000000000001" customHeight="1" x14ac:dyDescent="0.2"/>
    <row r="1865" ht="20.100000000000001" customHeight="1" x14ac:dyDescent="0.2"/>
    <row r="1866" ht="20.100000000000001" customHeight="1" x14ac:dyDescent="0.2"/>
    <row r="1867" ht="20.100000000000001" customHeight="1" x14ac:dyDescent="0.2"/>
    <row r="1868" ht="20.100000000000001" customHeight="1" x14ac:dyDescent="0.2"/>
    <row r="1869" ht="20.100000000000001" customHeight="1" x14ac:dyDescent="0.2"/>
    <row r="1870" ht="20.100000000000001" customHeight="1" x14ac:dyDescent="0.2"/>
    <row r="1871" ht="20.100000000000001" customHeight="1" x14ac:dyDescent="0.2"/>
    <row r="1872" ht="20.100000000000001" customHeight="1" x14ac:dyDescent="0.2"/>
    <row r="1873" ht="20.100000000000001" customHeight="1" x14ac:dyDescent="0.2"/>
    <row r="1874" ht="20.100000000000001" customHeight="1" x14ac:dyDescent="0.2"/>
    <row r="1875" ht="20.100000000000001" customHeight="1" x14ac:dyDescent="0.2"/>
    <row r="1876" ht="20.100000000000001" customHeight="1" x14ac:dyDescent="0.2"/>
    <row r="1877" ht="20.100000000000001" customHeight="1" x14ac:dyDescent="0.2"/>
    <row r="1878" ht="20.100000000000001" customHeight="1" x14ac:dyDescent="0.2"/>
    <row r="1879" ht="20.100000000000001" customHeight="1" x14ac:dyDescent="0.2"/>
    <row r="1880" ht="20.100000000000001" customHeight="1" x14ac:dyDescent="0.2"/>
    <row r="1881" ht="20.100000000000001" customHeight="1" x14ac:dyDescent="0.2"/>
    <row r="1882" ht="20.100000000000001" customHeight="1" x14ac:dyDescent="0.2"/>
    <row r="1883" ht="20.100000000000001" customHeight="1" x14ac:dyDescent="0.2"/>
    <row r="1884" ht="20.100000000000001" customHeight="1" x14ac:dyDescent="0.2"/>
    <row r="1885" ht="20.100000000000001" customHeight="1" x14ac:dyDescent="0.2"/>
    <row r="1886" ht="20.100000000000001" customHeight="1" x14ac:dyDescent="0.2"/>
    <row r="1887" ht="20.100000000000001" customHeight="1" x14ac:dyDescent="0.2"/>
    <row r="1888" ht="20.100000000000001" customHeight="1" x14ac:dyDescent="0.2"/>
    <row r="1889" ht="20.100000000000001" customHeight="1" x14ac:dyDescent="0.2"/>
    <row r="1890" ht="20.100000000000001" customHeight="1" x14ac:dyDescent="0.2"/>
    <row r="1891" ht="20.100000000000001" customHeight="1" x14ac:dyDescent="0.2"/>
    <row r="1892" ht="20.100000000000001" customHeight="1" x14ac:dyDescent="0.2"/>
    <row r="1893" ht="20.100000000000001" customHeight="1" x14ac:dyDescent="0.2"/>
    <row r="1894" ht="20.100000000000001" customHeight="1" x14ac:dyDescent="0.2"/>
    <row r="1895" ht="20.100000000000001" customHeight="1" x14ac:dyDescent="0.2"/>
    <row r="1896" ht="20.100000000000001" customHeight="1" x14ac:dyDescent="0.2"/>
    <row r="1897" ht="20.100000000000001" customHeight="1" x14ac:dyDescent="0.2"/>
    <row r="1898" ht="20.100000000000001" customHeight="1" x14ac:dyDescent="0.2"/>
    <row r="1899" ht="20.100000000000001" customHeight="1" x14ac:dyDescent="0.2"/>
    <row r="1900" ht="20.100000000000001" customHeight="1" x14ac:dyDescent="0.2"/>
    <row r="1901" ht="20.100000000000001" customHeight="1" x14ac:dyDescent="0.2"/>
    <row r="1902" ht="20.100000000000001" customHeight="1" x14ac:dyDescent="0.2"/>
    <row r="1903" ht="20.100000000000001" customHeight="1" x14ac:dyDescent="0.2"/>
    <row r="1904" ht="20.100000000000001" customHeight="1" x14ac:dyDescent="0.2"/>
    <row r="1905" ht="20.100000000000001" customHeight="1" x14ac:dyDescent="0.2"/>
    <row r="1906" ht="20.100000000000001" customHeight="1" x14ac:dyDescent="0.2"/>
    <row r="1907" ht="20.100000000000001" customHeight="1" x14ac:dyDescent="0.2"/>
    <row r="1908" ht="20.100000000000001" customHeight="1" x14ac:dyDescent="0.2"/>
    <row r="1909" ht="20.100000000000001" customHeight="1" x14ac:dyDescent="0.2"/>
    <row r="1910" ht="20.100000000000001" customHeight="1" x14ac:dyDescent="0.2"/>
    <row r="1911" ht="20.100000000000001" customHeight="1" x14ac:dyDescent="0.2"/>
    <row r="1912" ht="20.100000000000001" customHeight="1" x14ac:dyDescent="0.2"/>
    <row r="1913" ht="20.100000000000001" customHeight="1" x14ac:dyDescent="0.2"/>
    <row r="1914" ht="20.100000000000001" customHeight="1" x14ac:dyDescent="0.2"/>
    <row r="1915" ht="20.100000000000001" customHeight="1" x14ac:dyDescent="0.2"/>
    <row r="1916" ht="20.100000000000001" customHeight="1" x14ac:dyDescent="0.2"/>
    <row r="1917" ht="20.100000000000001" customHeight="1" x14ac:dyDescent="0.2"/>
    <row r="1918" ht="20.100000000000001" customHeight="1" x14ac:dyDescent="0.2"/>
    <row r="1919" ht="20.100000000000001" customHeight="1" x14ac:dyDescent="0.2"/>
    <row r="1920" ht="20.100000000000001" customHeight="1" x14ac:dyDescent="0.2"/>
    <row r="1921" ht="20.100000000000001" customHeight="1" x14ac:dyDescent="0.2"/>
    <row r="1922" ht="20.100000000000001" customHeight="1" x14ac:dyDescent="0.2"/>
    <row r="1923" ht="20.100000000000001" customHeight="1" x14ac:dyDescent="0.2"/>
    <row r="1924" ht="20.100000000000001" customHeight="1" x14ac:dyDescent="0.2"/>
    <row r="1925" ht="20.100000000000001" customHeight="1" x14ac:dyDescent="0.2"/>
    <row r="1926" ht="20.100000000000001" customHeight="1" x14ac:dyDescent="0.2"/>
    <row r="1927" ht="20.100000000000001" customHeight="1" x14ac:dyDescent="0.2"/>
    <row r="1928" ht="20.100000000000001" customHeight="1" x14ac:dyDescent="0.2"/>
    <row r="1929" ht="20.100000000000001" customHeight="1" x14ac:dyDescent="0.2"/>
    <row r="1930" ht="20.100000000000001" customHeight="1" x14ac:dyDescent="0.2"/>
    <row r="1931" ht="20.100000000000001" customHeight="1" x14ac:dyDescent="0.2"/>
    <row r="1932" ht="20.100000000000001" customHeight="1" x14ac:dyDescent="0.2"/>
    <row r="1933" ht="20.100000000000001" customHeight="1" x14ac:dyDescent="0.2"/>
    <row r="1934" ht="20.100000000000001" customHeight="1" x14ac:dyDescent="0.2"/>
    <row r="1935" ht="20.100000000000001" customHeight="1" x14ac:dyDescent="0.2"/>
    <row r="1936" ht="20.100000000000001" customHeight="1" x14ac:dyDescent="0.2"/>
    <row r="1937" ht="20.100000000000001" customHeight="1" x14ac:dyDescent="0.2"/>
    <row r="1938" ht="20.100000000000001" customHeight="1" x14ac:dyDescent="0.2"/>
    <row r="1939" ht="20.100000000000001" customHeight="1" x14ac:dyDescent="0.2"/>
    <row r="1940" ht="20.100000000000001" customHeight="1" x14ac:dyDescent="0.2"/>
    <row r="1941" ht="20.100000000000001" customHeight="1" x14ac:dyDescent="0.2"/>
    <row r="1942" ht="20.100000000000001" customHeight="1" x14ac:dyDescent="0.2"/>
    <row r="1943" ht="20.100000000000001" customHeight="1" x14ac:dyDescent="0.2"/>
    <row r="1944" ht="20.100000000000001" customHeight="1" x14ac:dyDescent="0.2"/>
    <row r="1945" ht="20.100000000000001" customHeight="1" x14ac:dyDescent="0.2"/>
    <row r="1946" ht="20.100000000000001" customHeight="1" x14ac:dyDescent="0.2"/>
    <row r="1947" ht="20.100000000000001" customHeight="1" x14ac:dyDescent="0.2"/>
    <row r="1948" ht="20.100000000000001" customHeight="1" x14ac:dyDescent="0.2"/>
    <row r="1949" ht="20.100000000000001" customHeight="1" x14ac:dyDescent="0.2"/>
    <row r="1950" ht="20.100000000000001" customHeight="1" x14ac:dyDescent="0.2"/>
    <row r="1951" ht="20.100000000000001" customHeight="1" x14ac:dyDescent="0.2"/>
    <row r="1952" ht="20.100000000000001" customHeight="1" x14ac:dyDescent="0.2"/>
    <row r="1953" ht="20.100000000000001" customHeight="1" x14ac:dyDescent="0.2"/>
    <row r="1954" ht="20.100000000000001" customHeight="1" x14ac:dyDescent="0.2"/>
    <row r="1955" ht="20.100000000000001" customHeight="1" x14ac:dyDescent="0.2"/>
    <row r="1956" ht="20.100000000000001" customHeight="1" x14ac:dyDescent="0.2"/>
    <row r="1957" ht="20.100000000000001" customHeight="1" x14ac:dyDescent="0.2"/>
    <row r="1958" ht="20.100000000000001" customHeight="1" x14ac:dyDescent="0.2"/>
    <row r="1959" ht="20.100000000000001" customHeight="1" x14ac:dyDescent="0.2"/>
    <row r="1960" ht="20.100000000000001" customHeight="1" x14ac:dyDescent="0.2"/>
    <row r="1961" ht="20.100000000000001" customHeight="1" x14ac:dyDescent="0.2"/>
    <row r="1962" ht="20.100000000000001" customHeight="1" x14ac:dyDescent="0.2"/>
    <row r="1963" ht="20.100000000000001" customHeight="1" x14ac:dyDescent="0.2"/>
    <row r="1964" ht="20.100000000000001" customHeight="1" x14ac:dyDescent="0.2"/>
    <row r="1965" ht="20.100000000000001" customHeight="1" x14ac:dyDescent="0.2"/>
    <row r="1966" ht="20.100000000000001" customHeight="1" x14ac:dyDescent="0.2"/>
    <row r="1967" ht="20.100000000000001" customHeight="1" x14ac:dyDescent="0.2"/>
    <row r="1968" ht="20.100000000000001" customHeight="1" x14ac:dyDescent="0.2"/>
    <row r="1969" ht="20.100000000000001" customHeight="1" x14ac:dyDescent="0.2"/>
    <row r="1970" ht="20.100000000000001" customHeight="1" x14ac:dyDescent="0.2"/>
    <row r="1971" ht="20.100000000000001" customHeight="1" x14ac:dyDescent="0.2"/>
    <row r="1972" ht="20.100000000000001" customHeight="1" x14ac:dyDescent="0.2"/>
    <row r="1973" ht="20.100000000000001" customHeight="1" x14ac:dyDescent="0.2"/>
    <row r="1974" ht="20.100000000000001" customHeight="1" x14ac:dyDescent="0.2"/>
    <row r="1975" ht="20.100000000000001" customHeight="1" x14ac:dyDescent="0.2"/>
    <row r="1976" ht="20.100000000000001" customHeight="1" x14ac:dyDescent="0.2"/>
    <row r="1977" ht="20.100000000000001" customHeight="1" x14ac:dyDescent="0.2"/>
    <row r="1978" ht="20.100000000000001" customHeight="1" x14ac:dyDescent="0.2"/>
    <row r="1979" ht="20.100000000000001" customHeight="1" x14ac:dyDescent="0.2"/>
    <row r="1980" ht="20.100000000000001" customHeight="1" x14ac:dyDescent="0.2"/>
    <row r="1981" ht="20.100000000000001" customHeight="1" x14ac:dyDescent="0.2"/>
    <row r="1982" ht="20.100000000000001" customHeight="1" x14ac:dyDescent="0.2"/>
    <row r="1983" ht="20.100000000000001" customHeight="1" x14ac:dyDescent="0.2"/>
    <row r="1984" ht="20.100000000000001" customHeight="1" x14ac:dyDescent="0.2"/>
    <row r="1985" ht="20.100000000000001" customHeight="1" x14ac:dyDescent="0.2"/>
    <row r="1986" ht="20.100000000000001" customHeight="1" x14ac:dyDescent="0.2"/>
    <row r="1987" ht="20.100000000000001" customHeight="1" x14ac:dyDescent="0.2"/>
    <row r="1988" ht="20.100000000000001" customHeight="1" x14ac:dyDescent="0.2"/>
    <row r="1989" ht="20.100000000000001" customHeight="1" x14ac:dyDescent="0.2"/>
    <row r="1990" ht="20.100000000000001" customHeight="1" x14ac:dyDescent="0.2"/>
    <row r="1991" ht="20.100000000000001" customHeight="1" x14ac:dyDescent="0.2"/>
    <row r="1992" ht="20.100000000000001" customHeight="1" x14ac:dyDescent="0.2"/>
    <row r="1993" ht="20.100000000000001" customHeight="1" x14ac:dyDescent="0.2"/>
    <row r="1994" ht="20.100000000000001" customHeight="1" x14ac:dyDescent="0.2"/>
    <row r="1995" ht="20.100000000000001" customHeight="1" x14ac:dyDescent="0.2"/>
    <row r="1996" ht="20.100000000000001" customHeight="1" x14ac:dyDescent="0.2"/>
    <row r="1997" ht="20.100000000000001" customHeight="1" x14ac:dyDescent="0.2"/>
    <row r="1998" ht="20.100000000000001" customHeight="1" x14ac:dyDescent="0.2"/>
    <row r="1999" ht="20.100000000000001" customHeight="1" x14ac:dyDescent="0.2"/>
    <row r="2000" ht="20.100000000000001" customHeight="1" x14ac:dyDescent="0.2"/>
    <row r="2001" ht="20.100000000000001" customHeight="1" x14ac:dyDescent="0.2"/>
    <row r="2002" ht="20.100000000000001" customHeight="1" x14ac:dyDescent="0.2"/>
    <row r="2003" ht="20.100000000000001" customHeight="1" x14ac:dyDescent="0.2"/>
    <row r="2004" ht="20.100000000000001" customHeight="1" x14ac:dyDescent="0.2"/>
    <row r="2005" ht="20.100000000000001" customHeight="1" x14ac:dyDescent="0.2"/>
    <row r="2006" ht="20.100000000000001" customHeight="1" x14ac:dyDescent="0.2"/>
    <row r="2007" ht="20.100000000000001" customHeight="1" x14ac:dyDescent="0.2"/>
    <row r="2008" ht="20.100000000000001" customHeight="1" x14ac:dyDescent="0.2"/>
    <row r="2009" ht="20.100000000000001" customHeight="1" x14ac:dyDescent="0.2"/>
    <row r="2010" ht="20.100000000000001" customHeight="1" x14ac:dyDescent="0.2"/>
    <row r="2011" ht="20.100000000000001" customHeight="1" x14ac:dyDescent="0.2"/>
    <row r="2012" ht="20.100000000000001" customHeight="1" x14ac:dyDescent="0.2"/>
    <row r="2013" ht="20.100000000000001" customHeight="1" x14ac:dyDescent="0.2"/>
    <row r="2014" ht="20.100000000000001" customHeight="1" x14ac:dyDescent="0.2"/>
    <row r="2015" ht="20.100000000000001" customHeight="1" x14ac:dyDescent="0.2"/>
    <row r="2016" ht="20.100000000000001" customHeight="1" x14ac:dyDescent="0.2"/>
    <row r="2017" ht="20.100000000000001" customHeight="1" x14ac:dyDescent="0.2"/>
    <row r="2018" ht="20.100000000000001" customHeight="1" x14ac:dyDescent="0.2"/>
    <row r="2019" ht="20.100000000000001" customHeight="1" x14ac:dyDescent="0.2"/>
    <row r="2020" ht="20.100000000000001" customHeight="1" x14ac:dyDescent="0.2"/>
    <row r="2021" ht="20.100000000000001" customHeight="1" x14ac:dyDescent="0.2"/>
    <row r="2022" ht="20.100000000000001" customHeight="1" x14ac:dyDescent="0.2"/>
    <row r="2023" ht="20.100000000000001" customHeight="1" x14ac:dyDescent="0.2"/>
    <row r="2024" ht="20.100000000000001" customHeight="1" x14ac:dyDescent="0.2"/>
    <row r="2025" ht="20.100000000000001" customHeight="1" x14ac:dyDescent="0.2"/>
    <row r="2026" ht="20.100000000000001" customHeight="1" x14ac:dyDescent="0.2"/>
    <row r="2027" ht="20.100000000000001" customHeight="1" x14ac:dyDescent="0.2"/>
    <row r="2028" ht="20.100000000000001" customHeight="1" x14ac:dyDescent="0.2"/>
    <row r="2029" ht="20.100000000000001" customHeight="1" x14ac:dyDescent="0.2"/>
    <row r="2030" ht="20.100000000000001" customHeight="1" x14ac:dyDescent="0.2"/>
    <row r="2031" ht="20.100000000000001" customHeight="1" x14ac:dyDescent="0.2"/>
    <row r="2032" ht="20.100000000000001" customHeight="1" x14ac:dyDescent="0.2"/>
    <row r="2033" ht="20.100000000000001" customHeight="1" x14ac:dyDescent="0.2"/>
    <row r="2034" ht="20.100000000000001" customHeight="1" x14ac:dyDescent="0.2"/>
    <row r="2035" ht="20.100000000000001" customHeight="1" x14ac:dyDescent="0.2"/>
    <row r="2036" ht="20.100000000000001" customHeight="1" x14ac:dyDescent="0.2"/>
    <row r="2037" ht="20.100000000000001" customHeight="1" x14ac:dyDescent="0.2"/>
    <row r="2038" ht="20.100000000000001" customHeight="1" x14ac:dyDescent="0.2"/>
    <row r="2039" ht="20.100000000000001" customHeight="1" x14ac:dyDescent="0.2"/>
    <row r="2040" ht="20.100000000000001" customHeight="1" x14ac:dyDescent="0.2"/>
    <row r="2041" ht="20.100000000000001" customHeight="1" x14ac:dyDescent="0.2"/>
    <row r="2042" ht="20.100000000000001" customHeight="1" x14ac:dyDescent="0.2"/>
    <row r="2043" ht="20.100000000000001" customHeight="1" x14ac:dyDescent="0.2"/>
    <row r="2044" ht="20.100000000000001" customHeight="1" x14ac:dyDescent="0.2"/>
    <row r="2045" ht="20.100000000000001" customHeight="1" x14ac:dyDescent="0.2"/>
    <row r="2046" ht="20.100000000000001" customHeight="1" x14ac:dyDescent="0.2"/>
    <row r="2047" ht="20.100000000000001" customHeight="1" x14ac:dyDescent="0.2"/>
    <row r="2048" ht="20.100000000000001" customHeight="1" x14ac:dyDescent="0.2"/>
    <row r="2049" ht="20.100000000000001" customHeight="1" x14ac:dyDescent="0.2"/>
    <row r="2050" ht="20.100000000000001" customHeight="1" x14ac:dyDescent="0.2"/>
    <row r="2051" ht="20.100000000000001" customHeight="1" x14ac:dyDescent="0.2"/>
    <row r="2052" ht="20.100000000000001" customHeight="1" x14ac:dyDescent="0.2"/>
    <row r="2053" ht="20.100000000000001" customHeight="1" x14ac:dyDescent="0.2"/>
    <row r="2054" ht="20.100000000000001" customHeight="1" x14ac:dyDescent="0.2"/>
    <row r="2055" ht="20.100000000000001" customHeight="1" x14ac:dyDescent="0.2"/>
    <row r="2056" ht="20.100000000000001" customHeight="1" x14ac:dyDescent="0.2"/>
    <row r="2057" ht="20.100000000000001" customHeight="1" x14ac:dyDescent="0.2"/>
    <row r="2058" ht="20.100000000000001" customHeight="1" x14ac:dyDescent="0.2"/>
    <row r="2059" ht="20.100000000000001" customHeight="1" x14ac:dyDescent="0.2"/>
    <row r="2060" ht="20.100000000000001" customHeight="1" x14ac:dyDescent="0.2"/>
    <row r="2061" ht="20.100000000000001" customHeight="1" x14ac:dyDescent="0.2"/>
    <row r="2062" ht="20.100000000000001" customHeight="1" x14ac:dyDescent="0.2"/>
    <row r="2063" ht="20.100000000000001" customHeight="1" x14ac:dyDescent="0.2"/>
    <row r="2064" ht="20.100000000000001" customHeight="1" x14ac:dyDescent="0.2"/>
    <row r="2065" ht="20.100000000000001" customHeight="1" x14ac:dyDescent="0.2"/>
    <row r="2066" ht="20.100000000000001" customHeight="1" x14ac:dyDescent="0.2"/>
    <row r="2067" ht="20.100000000000001" customHeight="1" x14ac:dyDescent="0.2"/>
    <row r="2068" ht="20.100000000000001" customHeight="1" x14ac:dyDescent="0.2"/>
    <row r="2069" ht="20.100000000000001" customHeight="1" x14ac:dyDescent="0.2"/>
    <row r="2070" ht="20.100000000000001" customHeight="1" x14ac:dyDescent="0.2"/>
    <row r="2071" ht="20.100000000000001" customHeight="1" x14ac:dyDescent="0.2"/>
    <row r="2072" ht="20.100000000000001" customHeight="1" x14ac:dyDescent="0.2"/>
    <row r="2073" ht="20.100000000000001" customHeight="1" x14ac:dyDescent="0.2"/>
    <row r="2074" ht="20.100000000000001" customHeight="1" x14ac:dyDescent="0.2"/>
    <row r="2075" ht="20.100000000000001" customHeight="1" x14ac:dyDescent="0.2"/>
    <row r="2076" ht="20.100000000000001" customHeight="1" x14ac:dyDescent="0.2"/>
    <row r="2077" ht="20.100000000000001" customHeight="1" x14ac:dyDescent="0.2"/>
    <row r="2078" ht="20.100000000000001" customHeight="1" x14ac:dyDescent="0.2"/>
    <row r="2079" ht="20.100000000000001" customHeight="1" x14ac:dyDescent="0.2"/>
    <row r="2080" ht="20.100000000000001" customHeight="1" x14ac:dyDescent="0.2"/>
    <row r="2081" ht="20.100000000000001" customHeight="1" x14ac:dyDescent="0.2"/>
    <row r="2082" ht="20.100000000000001" customHeight="1" x14ac:dyDescent="0.2"/>
    <row r="2083" ht="20.100000000000001" customHeight="1" x14ac:dyDescent="0.2"/>
    <row r="2084" ht="20.100000000000001" customHeight="1" x14ac:dyDescent="0.2"/>
    <row r="2085" ht="20.100000000000001" customHeight="1" x14ac:dyDescent="0.2"/>
    <row r="2086" ht="20.100000000000001" customHeight="1" x14ac:dyDescent="0.2"/>
    <row r="2087" ht="20.100000000000001" customHeight="1" x14ac:dyDescent="0.2"/>
    <row r="2088" ht="20.100000000000001" customHeight="1" x14ac:dyDescent="0.2"/>
    <row r="2089" ht="20.100000000000001" customHeight="1" x14ac:dyDescent="0.2"/>
    <row r="2090" ht="20.100000000000001" customHeight="1" x14ac:dyDescent="0.2"/>
    <row r="2091" ht="20.100000000000001" customHeight="1" x14ac:dyDescent="0.2"/>
    <row r="2092" ht="20.100000000000001" customHeight="1" x14ac:dyDescent="0.2"/>
    <row r="2093" ht="20.100000000000001" customHeight="1" x14ac:dyDescent="0.2"/>
    <row r="2094" ht="20.100000000000001" customHeight="1" x14ac:dyDescent="0.2"/>
    <row r="2095" ht="20.100000000000001" customHeight="1" x14ac:dyDescent="0.2"/>
    <row r="2096" ht="20.100000000000001" customHeight="1" x14ac:dyDescent="0.2"/>
    <row r="2097" ht="20.100000000000001" customHeight="1" x14ac:dyDescent="0.2"/>
    <row r="2098" ht="20.100000000000001" customHeight="1" x14ac:dyDescent="0.2"/>
    <row r="2099" ht="20.100000000000001" customHeight="1" x14ac:dyDescent="0.2"/>
    <row r="2100" ht="20.100000000000001" customHeight="1" x14ac:dyDescent="0.2"/>
    <row r="2101" ht="20.100000000000001" customHeight="1" x14ac:dyDescent="0.2"/>
    <row r="2102" ht="20.100000000000001" customHeight="1" x14ac:dyDescent="0.2"/>
    <row r="2103" ht="20.100000000000001" customHeight="1" x14ac:dyDescent="0.2"/>
    <row r="2104" ht="20.100000000000001" customHeight="1" x14ac:dyDescent="0.2"/>
    <row r="2105" ht="20.100000000000001" customHeight="1" x14ac:dyDescent="0.2"/>
    <row r="2106" ht="20.100000000000001" customHeight="1" x14ac:dyDescent="0.2"/>
    <row r="2107" ht="20.100000000000001" customHeight="1" x14ac:dyDescent="0.2"/>
    <row r="2108" ht="20.100000000000001" customHeight="1" x14ac:dyDescent="0.2"/>
    <row r="2109" ht="20.100000000000001" customHeight="1" x14ac:dyDescent="0.2"/>
    <row r="2110" ht="20.100000000000001" customHeight="1" x14ac:dyDescent="0.2"/>
    <row r="2111" ht="20.100000000000001" customHeight="1" x14ac:dyDescent="0.2"/>
    <row r="2112" ht="20.100000000000001" customHeight="1" x14ac:dyDescent="0.2"/>
    <row r="2113" ht="20.100000000000001" customHeight="1" x14ac:dyDescent="0.2"/>
    <row r="2114" ht="20.100000000000001" customHeight="1" x14ac:dyDescent="0.2"/>
    <row r="2115" ht="20.100000000000001" customHeight="1" x14ac:dyDescent="0.2"/>
    <row r="2116" ht="20.100000000000001" customHeight="1" x14ac:dyDescent="0.2"/>
    <row r="2117" ht="20.100000000000001" customHeight="1" x14ac:dyDescent="0.2"/>
    <row r="2118" ht="20.100000000000001" customHeight="1" x14ac:dyDescent="0.2"/>
    <row r="2119" ht="20.100000000000001" customHeight="1" x14ac:dyDescent="0.2"/>
    <row r="2120" ht="20.100000000000001" customHeight="1" x14ac:dyDescent="0.2"/>
    <row r="2121" ht="20.100000000000001" customHeight="1" x14ac:dyDescent="0.2"/>
    <row r="2122" ht="20.100000000000001" customHeight="1" x14ac:dyDescent="0.2"/>
    <row r="2123" ht="20.100000000000001" customHeight="1" x14ac:dyDescent="0.2"/>
    <row r="2124" ht="20.100000000000001" customHeight="1" x14ac:dyDescent="0.2"/>
    <row r="2125" ht="20.100000000000001" customHeight="1" x14ac:dyDescent="0.2"/>
    <row r="2126" ht="20.100000000000001" customHeight="1" x14ac:dyDescent="0.2"/>
    <row r="2127" ht="20.100000000000001" customHeight="1" x14ac:dyDescent="0.2"/>
    <row r="2128" ht="20.100000000000001" customHeight="1" x14ac:dyDescent="0.2"/>
    <row r="2129" ht="20.100000000000001" customHeight="1" x14ac:dyDescent="0.2"/>
    <row r="2130" ht="20.100000000000001" customHeight="1" x14ac:dyDescent="0.2"/>
    <row r="2131" ht="20.100000000000001" customHeight="1" x14ac:dyDescent="0.2"/>
    <row r="2132" ht="20.100000000000001" customHeight="1" x14ac:dyDescent="0.2"/>
    <row r="2133" ht="20.100000000000001" customHeight="1" x14ac:dyDescent="0.2"/>
    <row r="2134" ht="20.100000000000001" customHeight="1" x14ac:dyDescent="0.2"/>
    <row r="2135" ht="20.100000000000001" customHeight="1" x14ac:dyDescent="0.2"/>
    <row r="2136" ht="20.100000000000001" customHeight="1" x14ac:dyDescent="0.2"/>
    <row r="2137" ht="20.100000000000001" customHeight="1" x14ac:dyDescent="0.2"/>
    <row r="2138" ht="20.100000000000001" customHeight="1" x14ac:dyDescent="0.2"/>
    <row r="2139" ht="20.100000000000001" customHeight="1" x14ac:dyDescent="0.2"/>
    <row r="2140" ht="20.100000000000001" customHeight="1" x14ac:dyDescent="0.2"/>
    <row r="2141" ht="20.100000000000001" customHeight="1" x14ac:dyDescent="0.2"/>
    <row r="2142" ht="20.100000000000001" customHeight="1" x14ac:dyDescent="0.2"/>
    <row r="2143" ht="20.100000000000001" customHeight="1" x14ac:dyDescent="0.2"/>
    <row r="2144" ht="20.100000000000001" customHeight="1" x14ac:dyDescent="0.2"/>
    <row r="2145" ht="20.100000000000001" customHeight="1" x14ac:dyDescent="0.2"/>
    <row r="2146" ht="20.100000000000001" customHeight="1" x14ac:dyDescent="0.2"/>
    <row r="2147" ht="20.100000000000001" customHeight="1" x14ac:dyDescent="0.2"/>
    <row r="2148" ht="20.100000000000001" customHeight="1" x14ac:dyDescent="0.2"/>
    <row r="2149" ht="20.100000000000001" customHeight="1" x14ac:dyDescent="0.2"/>
    <row r="2150" ht="20.100000000000001" customHeight="1" x14ac:dyDescent="0.2"/>
    <row r="2151" ht="20.100000000000001" customHeight="1" x14ac:dyDescent="0.2"/>
    <row r="2152" ht="20.100000000000001" customHeight="1" x14ac:dyDescent="0.2"/>
    <row r="2153" ht="20.100000000000001" customHeight="1" x14ac:dyDescent="0.2"/>
    <row r="2154" ht="20.100000000000001" customHeight="1" x14ac:dyDescent="0.2"/>
    <row r="2155" ht="20.100000000000001" customHeight="1" x14ac:dyDescent="0.2"/>
    <row r="2156" ht="20.100000000000001" customHeight="1" x14ac:dyDescent="0.2"/>
    <row r="2157" ht="20.100000000000001" customHeight="1" x14ac:dyDescent="0.2"/>
    <row r="2158" ht="20.100000000000001" customHeight="1" x14ac:dyDescent="0.2"/>
    <row r="2159" ht="20.100000000000001" customHeight="1" x14ac:dyDescent="0.2"/>
    <row r="2160" ht="20.100000000000001" customHeight="1" x14ac:dyDescent="0.2"/>
    <row r="2161" ht="20.100000000000001" customHeight="1" x14ac:dyDescent="0.2"/>
    <row r="2162" ht="20.100000000000001" customHeight="1" x14ac:dyDescent="0.2"/>
    <row r="2163" ht="20.100000000000001" customHeight="1" x14ac:dyDescent="0.2"/>
    <row r="2164" ht="20.100000000000001" customHeight="1" x14ac:dyDescent="0.2"/>
  </sheetData>
  <sortState ref="B14:H39">
    <sortCondition ref="B39"/>
  </sortState>
  <mergeCells count="3">
    <mergeCell ref="A2:H2"/>
    <mergeCell ref="A10:H10"/>
    <mergeCell ref="A43:H43"/>
  </mergeCells>
  <phoneticPr fontId="0" type="noConversion"/>
  <conditionalFormatting sqref="J6:J81 L6:L46 L48:L81">
    <cfRule type="cellIs" dxfId="6" priority="4" operator="notEqual">
      <formula>0</formula>
    </cfRule>
  </conditionalFormatting>
  <conditionalFormatting sqref="L47:L80">
    <cfRule type="cellIs" dxfId="5" priority="1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2" fitToHeight="4" orientation="portrait" horizontalDpi="300" verticalDpi="300" r:id="rId1"/>
  <headerFooter alignWithMargins="0">
    <oddHeader>&amp;A</oddHeader>
  </headerFooter>
  <rowBreaks count="1" manualBreakCount="1">
    <brk id="42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18BCE-AFEC-451F-854B-BFBC2CC1DC39}">
  <dimension ref="A1:U194"/>
  <sheetViews>
    <sheetView view="pageBreakPreview" zoomScale="80" zoomScaleNormal="80" zoomScaleSheetLayoutView="80" workbookViewId="0">
      <selection sqref="A1:H1"/>
    </sheetView>
  </sheetViews>
  <sheetFormatPr defaultRowHeight="14.25" x14ac:dyDescent="0.2"/>
  <cols>
    <col min="1" max="1" width="4.42578125" style="389" customWidth="1"/>
    <col min="2" max="2" width="37.7109375" style="389" bestFit="1" customWidth="1"/>
    <col min="3" max="3" width="14.42578125" style="389" customWidth="1"/>
    <col min="4" max="4" width="14.5703125" style="389" customWidth="1"/>
    <col min="5" max="5" width="13.7109375" style="389" customWidth="1"/>
    <col min="6" max="6" width="14.42578125" style="389" customWidth="1"/>
    <col min="7" max="7" width="14.140625" style="389" customWidth="1"/>
    <col min="8" max="8" width="15" style="389" customWidth="1"/>
    <col min="9" max="9" width="11.140625" style="144" bestFit="1" customWidth="1"/>
    <col min="10" max="16384" width="9.140625" style="144"/>
  </cols>
  <sheetData>
    <row r="1" spans="1:11" s="146" customFormat="1" ht="20.100000000000001" customHeight="1" x14ac:dyDescent="0.2">
      <c r="A1" s="620" t="s">
        <v>254</v>
      </c>
      <c r="B1" s="620"/>
      <c r="C1" s="620"/>
      <c r="D1" s="620"/>
      <c r="E1" s="620"/>
      <c r="F1" s="620"/>
      <c r="G1" s="620"/>
      <c r="H1" s="620"/>
    </row>
    <row r="2" spans="1:11" s="146" customFormat="1" ht="20.100000000000001" customHeight="1" x14ac:dyDescent="0.2">
      <c r="A2" s="168"/>
      <c r="B2" s="168"/>
      <c r="C2" s="168"/>
      <c r="D2" s="168"/>
      <c r="E2" s="168"/>
      <c r="F2" s="168"/>
      <c r="G2" s="168"/>
      <c r="H2" s="168"/>
    </row>
    <row r="3" spans="1:11" s="146" customFormat="1" ht="20.100000000000001" customHeight="1" thickBot="1" x14ac:dyDescent="0.25">
      <c r="A3" s="370"/>
      <c r="B3" s="370"/>
      <c r="C3" s="370"/>
      <c r="D3" s="370"/>
      <c r="E3" s="370"/>
      <c r="F3" s="370"/>
      <c r="G3" s="370"/>
      <c r="H3" s="370"/>
    </row>
    <row r="4" spans="1:11" ht="31.5" customHeight="1" thickBot="1" x14ac:dyDescent="0.25">
      <c r="A4" s="371" t="s">
        <v>3</v>
      </c>
      <c r="B4" s="372" t="s">
        <v>4</v>
      </c>
      <c r="C4" s="621" t="s">
        <v>251</v>
      </c>
      <c r="D4" s="622"/>
      <c r="E4" s="372" t="s">
        <v>6</v>
      </c>
      <c r="F4" s="621" t="s">
        <v>251</v>
      </c>
      <c r="G4" s="623"/>
      <c r="H4" s="622"/>
    </row>
    <row r="5" spans="1:11" ht="20.100000000000001" customHeight="1" thickBot="1" x14ac:dyDescent="0.25">
      <c r="A5" s="373"/>
      <c r="B5" s="374"/>
      <c r="C5" s="125" t="s">
        <v>198</v>
      </c>
      <c r="D5" s="125" t="s">
        <v>209</v>
      </c>
      <c r="E5" s="125" t="s">
        <v>208</v>
      </c>
      <c r="F5" s="125" t="s">
        <v>198</v>
      </c>
      <c r="G5" s="125" t="s">
        <v>209</v>
      </c>
      <c r="H5" s="201" t="s">
        <v>241</v>
      </c>
    </row>
    <row r="6" spans="1:11" ht="20.100000000000001" customHeight="1" x14ac:dyDescent="0.2">
      <c r="A6" s="371" t="s">
        <v>7</v>
      </c>
      <c r="B6" s="375" t="s">
        <v>0</v>
      </c>
      <c r="C6" s="376">
        <f>+C41</f>
        <v>404855.65664999996</v>
      </c>
      <c r="D6" s="376">
        <f>+D41</f>
        <v>153373.84014000004</v>
      </c>
      <c r="E6" s="175">
        <f>+D6/C6</f>
        <v>0.37883585821450583</v>
      </c>
      <c r="F6" s="377">
        <v>1.697776711185791E-2</v>
      </c>
      <c r="G6" s="377">
        <v>6.244605554211715E-3</v>
      </c>
      <c r="H6" s="378">
        <v>-1.1000000000000001</v>
      </c>
      <c r="I6" s="147"/>
      <c r="J6" s="3"/>
      <c r="K6" s="3"/>
    </row>
    <row r="7" spans="1:11" ht="20.100000000000001" customHeight="1" thickBot="1" x14ac:dyDescent="0.25">
      <c r="A7" s="379" t="s">
        <v>8</v>
      </c>
      <c r="B7" s="380" t="s">
        <v>1</v>
      </c>
      <c r="C7" s="381">
        <f>+C81</f>
        <v>6318593.5300799999</v>
      </c>
      <c r="D7" s="381">
        <f>+D81</f>
        <v>7049186.5625599967</v>
      </c>
      <c r="E7" s="175">
        <f>+D7/C7</f>
        <v>1.1156258950669908</v>
      </c>
      <c r="F7" s="382">
        <v>0.19724368859511751</v>
      </c>
      <c r="G7" s="382">
        <v>0.18652266789320762</v>
      </c>
      <c r="H7" s="378">
        <v>-1</v>
      </c>
      <c r="I7" s="147"/>
      <c r="J7" s="3"/>
      <c r="K7" s="3"/>
    </row>
    <row r="8" spans="1:11" s="146" customFormat="1" ht="20.100000000000001" customHeight="1" thickBot="1" x14ac:dyDescent="0.25">
      <c r="A8" s="383"/>
      <c r="B8" s="384" t="s">
        <v>2</v>
      </c>
      <c r="C8" s="385">
        <f>SUM(C6:C7)</f>
        <v>6723449.1867300002</v>
      </c>
      <c r="D8" s="385">
        <f>SUM(D6:D7)</f>
        <v>7202560.4026999967</v>
      </c>
      <c r="E8" s="127">
        <f>+D8/C8</f>
        <v>1.0712597362847054</v>
      </c>
      <c r="F8" s="386">
        <v>0.12031796139451896</v>
      </c>
      <c r="G8" s="386">
        <v>0.11551141685749088</v>
      </c>
      <c r="H8" s="387">
        <v>-0.4</v>
      </c>
      <c r="I8" s="147"/>
      <c r="J8" s="3"/>
      <c r="K8" s="3"/>
    </row>
    <row r="9" spans="1:11" ht="20.100000000000001" customHeight="1" x14ac:dyDescent="0.2">
      <c r="A9" s="388"/>
    </row>
    <row r="10" spans="1:11" s="146" customFormat="1" ht="20.100000000000001" customHeight="1" x14ac:dyDescent="0.2">
      <c r="A10" s="620" t="s">
        <v>253</v>
      </c>
      <c r="B10" s="620"/>
      <c r="C10" s="620"/>
      <c r="D10" s="620"/>
      <c r="E10" s="620"/>
      <c r="F10" s="620"/>
      <c r="G10" s="620"/>
      <c r="H10" s="620"/>
    </row>
    <row r="11" spans="1:11" s="146" customFormat="1" ht="20.100000000000001" customHeight="1" thickBot="1" x14ac:dyDescent="0.25">
      <c r="A11" s="370"/>
      <c r="B11" s="370"/>
      <c r="C11" s="370"/>
      <c r="D11" s="370"/>
      <c r="E11" s="370"/>
      <c r="F11" s="370"/>
      <c r="G11" s="370"/>
      <c r="H11" s="370"/>
    </row>
    <row r="12" spans="1:11" ht="30" customHeight="1" thickBot="1" x14ac:dyDescent="0.25">
      <c r="A12" s="371" t="s">
        <v>3</v>
      </c>
      <c r="B12" s="372" t="s">
        <v>10</v>
      </c>
      <c r="C12" s="390" t="s">
        <v>251</v>
      </c>
      <c r="D12" s="391"/>
      <c r="E12" s="372" t="s">
        <v>6</v>
      </c>
      <c r="F12" s="621" t="s">
        <v>251</v>
      </c>
      <c r="G12" s="623"/>
      <c r="H12" s="622"/>
    </row>
    <row r="13" spans="1:11" ht="20.100000000000001" customHeight="1" thickBot="1" x14ac:dyDescent="0.25">
      <c r="A13" s="373"/>
      <c r="B13" s="374"/>
      <c r="C13" s="125" t="str">
        <f>+C5</f>
        <v>2016</v>
      </c>
      <c r="D13" s="125" t="str">
        <f>+D5</f>
        <v>2017</v>
      </c>
      <c r="E13" s="125" t="str">
        <f>+E5</f>
        <v>17/16</v>
      </c>
      <c r="F13" s="125" t="str">
        <f>+F5</f>
        <v>2016</v>
      </c>
      <c r="G13" s="125" t="str">
        <f>+G5</f>
        <v>2017</v>
      </c>
      <c r="H13" s="201" t="s">
        <v>241</v>
      </c>
    </row>
    <row r="14" spans="1:11" ht="20.100000000000001" customHeight="1" x14ac:dyDescent="0.2">
      <c r="A14" s="11" t="s">
        <v>7</v>
      </c>
      <c r="B14" s="389" t="s">
        <v>107</v>
      </c>
      <c r="C14" s="392">
        <v>607.68341999999996</v>
      </c>
      <c r="D14" s="392">
        <v>1887.4460899999999</v>
      </c>
      <c r="E14" s="175">
        <f t="shared" ref="E14:E26" si="0">+IF(C14=0,"X",D14/C14)</f>
        <v>3.1059693713545782</v>
      </c>
      <c r="F14" s="393">
        <v>1.3384440655733272E-3</v>
      </c>
      <c r="G14" s="393">
        <v>4.2110692448533559E-3</v>
      </c>
      <c r="H14" s="378">
        <v>0.3</v>
      </c>
      <c r="I14" s="147"/>
      <c r="J14" s="3"/>
      <c r="K14" s="3"/>
    </row>
    <row r="15" spans="1:11" ht="20.100000000000001" customHeight="1" x14ac:dyDescent="0.2">
      <c r="A15" s="128" t="s">
        <v>8</v>
      </c>
      <c r="B15" s="389" t="s">
        <v>157</v>
      </c>
      <c r="C15" s="392">
        <v>14479.03161</v>
      </c>
      <c r="D15" s="392">
        <v>18350.876179999999</v>
      </c>
      <c r="E15" s="175">
        <f t="shared" si="0"/>
        <v>1.2674104646146289</v>
      </c>
      <c r="F15" s="393">
        <v>2.4478430868540593E-2</v>
      </c>
      <c r="G15" s="393">
        <v>3.0762936111363649E-2</v>
      </c>
      <c r="H15" s="378">
        <v>0.7</v>
      </c>
      <c r="I15" s="147"/>
      <c r="J15" s="3"/>
      <c r="K15" s="3"/>
    </row>
    <row r="16" spans="1:11" ht="20.100000000000001" customHeight="1" x14ac:dyDescent="0.2">
      <c r="A16" s="128" t="s">
        <v>9</v>
      </c>
      <c r="B16" s="389" t="s">
        <v>193</v>
      </c>
      <c r="C16" s="392">
        <v>11662.951230000001</v>
      </c>
      <c r="D16" s="392">
        <v>12295.372890000001</v>
      </c>
      <c r="E16" s="175">
        <f t="shared" si="0"/>
        <v>1.0542248396249188</v>
      </c>
      <c r="F16" s="393">
        <v>6.0299650922385024E-3</v>
      </c>
      <c r="G16" s="393">
        <v>6.5423783119502865E-3</v>
      </c>
      <c r="H16" s="378">
        <v>0.1</v>
      </c>
      <c r="I16" s="147"/>
      <c r="J16" s="3"/>
      <c r="K16" s="3"/>
    </row>
    <row r="17" spans="1:11" ht="20.100000000000001" customHeight="1" x14ac:dyDescent="0.2">
      <c r="A17" s="128" t="s">
        <v>11</v>
      </c>
      <c r="B17" s="389" t="s">
        <v>108</v>
      </c>
      <c r="C17" s="392">
        <v>7606.5795399999997</v>
      </c>
      <c r="D17" s="392">
        <v>9452.6767199999995</v>
      </c>
      <c r="E17" s="175">
        <f t="shared" si="0"/>
        <v>1.2426974135078852</v>
      </c>
      <c r="F17" s="393">
        <v>6.9533321417536041E-3</v>
      </c>
      <c r="G17" s="393">
        <v>8.972376106003016E-3</v>
      </c>
      <c r="H17" s="378">
        <v>0.2</v>
      </c>
      <c r="I17" s="147"/>
      <c r="J17" s="3"/>
      <c r="K17" s="3"/>
    </row>
    <row r="18" spans="1:11" ht="20.100000000000001" customHeight="1" x14ac:dyDescent="0.2">
      <c r="A18" s="128" t="s">
        <v>12</v>
      </c>
      <c r="B18" s="389" t="s">
        <v>302</v>
      </c>
      <c r="C18" s="392">
        <v>4709.5304299999998</v>
      </c>
      <c r="D18" s="392">
        <v>4138.5667700000004</v>
      </c>
      <c r="E18" s="175">
        <f t="shared" si="0"/>
        <v>0.87876420622257245</v>
      </c>
      <c r="F18" s="393">
        <v>2.0411223410799532E-2</v>
      </c>
      <c r="G18" s="393">
        <v>2.0766145247466852E-2</v>
      </c>
      <c r="H18" s="378">
        <v>0.1</v>
      </c>
      <c r="I18" s="147"/>
      <c r="J18" s="3"/>
      <c r="K18" s="3"/>
    </row>
    <row r="19" spans="1:11" ht="20.100000000000001" customHeight="1" x14ac:dyDescent="0.2">
      <c r="A19" s="128" t="s">
        <v>13</v>
      </c>
      <c r="B19" s="389" t="s">
        <v>109</v>
      </c>
      <c r="C19" s="392">
        <v>370.82895000000002</v>
      </c>
      <c r="D19" s="392">
        <v>406.61648000000002</v>
      </c>
      <c r="E19" s="175">
        <f t="shared" si="0"/>
        <v>1.0965068396089357</v>
      </c>
      <c r="F19" s="393">
        <v>1.4611660897930583E-3</v>
      </c>
      <c r="G19" s="393">
        <v>1.3543029564919789E-3</v>
      </c>
      <c r="H19" s="378">
        <v>0</v>
      </c>
      <c r="I19" s="147"/>
      <c r="J19" s="3"/>
      <c r="K19" s="3"/>
    </row>
    <row r="20" spans="1:11" ht="20.100000000000001" customHeight="1" x14ac:dyDescent="0.2">
      <c r="A20" s="128" t="s">
        <v>14</v>
      </c>
      <c r="B20" s="389" t="s">
        <v>110</v>
      </c>
      <c r="C20" s="392">
        <v>15923.98064</v>
      </c>
      <c r="D20" s="392">
        <v>17193.184959999999</v>
      </c>
      <c r="E20" s="175">
        <f t="shared" si="0"/>
        <v>1.0797039602529936</v>
      </c>
      <c r="F20" s="393">
        <v>3.2663714454604351E-2</v>
      </c>
      <c r="G20" s="393">
        <v>3.2234610423842985E-2</v>
      </c>
      <c r="H20" s="378">
        <v>-0.1</v>
      </c>
      <c r="I20" s="147"/>
      <c r="J20" s="3"/>
      <c r="K20" s="3"/>
    </row>
    <row r="21" spans="1:11" ht="20.100000000000001" customHeight="1" x14ac:dyDescent="0.2">
      <c r="A21" s="128" t="s">
        <v>15</v>
      </c>
      <c r="B21" s="389" t="s">
        <v>158</v>
      </c>
      <c r="C21" s="392">
        <v>1464.10529</v>
      </c>
      <c r="D21" s="392">
        <v>1486.8594700000001</v>
      </c>
      <c r="E21" s="175">
        <f t="shared" si="0"/>
        <v>1.0155413549526893</v>
      </c>
      <c r="F21" s="393">
        <v>2.4409393985070204E-2</v>
      </c>
      <c r="G21" s="393">
        <v>2.419467196673596E-2</v>
      </c>
      <c r="H21" s="378">
        <v>0</v>
      </c>
      <c r="I21" s="147"/>
      <c r="J21" s="3"/>
      <c r="K21" s="3"/>
    </row>
    <row r="22" spans="1:11" ht="20.100000000000001" customHeight="1" x14ac:dyDescent="0.2">
      <c r="A22" s="128" t="s">
        <v>16</v>
      </c>
      <c r="B22" s="389" t="s">
        <v>139</v>
      </c>
      <c r="C22" s="392">
        <v>19452.317279999999</v>
      </c>
      <c r="D22" s="392">
        <v>20419.253980000001</v>
      </c>
      <c r="E22" s="175">
        <f t="shared" si="0"/>
        <v>1.0497080469170716</v>
      </c>
      <c r="F22" s="393">
        <v>2.1506090810943675E-2</v>
      </c>
      <c r="G22" s="393">
        <v>4.8732609199072373E-2</v>
      </c>
      <c r="H22" s="378">
        <v>2.7</v>
      </c>
      <c r="I22" s="147"/>
      <c r="J22" s="3"/>
      <c r="K22" s="3"/>
    </row>
    <row r="23" spans="1:11" ht="20.100000000000001" customHeight="1" x14ac:dyDescent="0.2">
      <c r="A23" s="128" t="s">
        <v>17</v>
      </c>
      <c r="B23" s="389" t="s">
        <v>111</v>
      </c>
      <c r="C23" s="392">
        <v>69.71678</v>
      </c>
      <c r="D23" s="392">
        <v>288.14632999999998</v>
      </c>
      <c r="E23" s="175">
        <f t="shared" si="0"/>
        <v>4.133098660035647</v>
      </c>
      <c r="F23" s="393">
        <v>5.9153813492645067E-5</v>
      </c>
      <c r="G23" s="393">
        <v>2.3904471247477579E-4</v>
      </c>
      <c r="H23" s="378">
        <v>0</v>
      </c>
      <c r="I23" s="147"/>
      <c r="J23" s="3"/>
      <c r="K23" s="3"/>
    </row>
    <row r="24" spans="1:11" ht="20.100000000000001" customHeight="1" x14ac:dyDescent="0.2">
      <c r="A24" s="128" t="s">
        <v>18</v>
      </c>
      <c r="B24" s="389" t="s">
        <v>112</v>
      </c>
      <c r="C24" s="392">
        <v>68663.467969999998</v>
      </c>
      <c r="D24" s="392">
        <v>84120.872140000007</v>
      </c>
      <c r="E24" s="175">
        <f t="shared" si="0"/>
        <v>1.2251183143961437</v>
      </c>
      <c r="F24" s="393">
        <v>6.9739050671220076E-2</v>
      </c>
      <c r="G24" s="393">
        <v>8.6286441411057332E-2</v>
      </c>
      <c r="H24" s="378">
        <v>1.6</v>
      </c>
      <c r="I24" s="147"/>
      <c r="J24" s="3"/>
      <c r="K24" s="3"/>
    </row>
    <row r="25" spans="1:11" ht="20.100000000000001" customHeight="1" x14ac:dyDescent="0.2">
      <c r="A25" s="128" t="s">
        <v>19</v>
      </c>
      <c r="B25" s="389" t="s">
        <v>113</v>
      </c>
      <c r="C25" s="392">
        <v>1344.46767</v>
      </c>
      <c r="D25" s="392">
        <v>1529.92723</v>
      </c>
      <c r="E25" s="175">
        <f t="shared" si="0"/>
        <v>1.1379427442833192</v>
      </c>
      <c r="F25" s="393">
        <v>0.11356911128228291</v>
      </c>
      <c r="G25" s="393">
        <v>0.1171975321885463</v>
      </c>
      <c r="H25" s="378">
        <v>0.3</v>
      </c>
      <c r="I25" s="147"/>
      <c r="J25" s="3"/>
      <c r="K25" s="3"/>
    </row>
    <row r="26" spans="1:11" ht="20.100000000000001" customHeight="1" x14ac:dyDescent="0.2">
      <c r="A26" s="128" t="s">
        <v>20</v>
      </c>
      <c r="B26" s="389" t="s">
        <v>64</v>
      </c>
      <c r="C26" s="392">
        <v>2764.4841000000001</v>
      </c>
      <c r="D26" s="392">
        <v>2872.7354300000002</v>
      </c>
      <c r="E26" s="175">
        <f t="shared" si="0"/>
        <v>1.0391578775945935</v>
      </c>
      <c r="F26" s="393">
        <v>0.1317598368884195</v>
      </c>
      <c r="G26" s="393">
        <v>0.14009687319612932</v>
      </c>
      <c r="H26" s="378">
        <v>0.8</v>
      </c>
      <c r="I26" s="147"/>
      <c r="J26" s="3"/>
      <c r="K26" s="3"/>
    </row>
    <row r="27" spans="1:11" ht="20.100000000000001" customHeight="1" x14ac:dyDescent="0.2">
      <c r="A27" s="128" t="s">
        <v>21</v>
      </c>
      <c r="B27" s="389" t="s">
        <v>114</v>
      </c>
      <c r="C27" s="392">
        <v>204733.19065</v>
      </c>
      <c r="D27" s="392">
        <v>-71845.744099999996</v>
      </c>
      <c r="E27" s="175" t="s">
        <v>41</v>
      </c>
      <c r="F27" s="393">
        <v>0.14880162876278888</v>
      </c>
      <c r="G27" s="393">
        <v>-8.4484529969134595E-2</v>
      </c>
      <c r="H27" s="378">
        <v>-23.3</v>
      </c>
      <c r="I27" s="147"/>
      <c r="J27" s="3"/>
      <c r="K27" s="3"/>
    </row>
    <row r="28" spans="1:11" ht="20.100000000000001" customHeight="1" x14ac:dyDescent="0.2">
      <c r="A28" s="128" t="s">
        <v>22</v>
      </c>
      <c r="B28" s="389" t="s">
        <v>115</v>
      </c>
      <c r="C28" s="392">
        <v>10380.66253</v>
      </c>
      <c r="D28" s="392">
        <v>9465.5465999999997</v>
      </c>
      <c r="E28" s="175">
        <f t="shared" ref="E28:E40" si="1">+IF(C28=0,"X",D28/C28)</f>
        <v>0.91184416916017397</v>
      </c>
      <c r="F28" s="393">
        <v>7.6534089487979252E-3</v>
      </c>
      <c r="G28" s="393">
        <v>5.6106840174707882E-3</v>
      </c>
      <c r="H28" s="378">
        <v>-0.2</v>
      </c>
      <c r="I28" s="147"/>
      <c r="J28" s="3"/>
      <c r="K28" s="3"/>
    </row>
    <row r="29" spans="1:11" ht="20.100000000000001" customHeight="1" x14ac:dyDescent="0.2">
      <c r="A29" s="128" t="s">
        <v>23</v>
      </c>
      <c r="B29" s="389" t="s">
        <v>116</v>
      </c>
      <c r="C29" s="392">
        <v>240.95325</v>
      </c>
      <c r="D29" s="392">
        <v>751.41845999999998</v>
      </c>
      <c r="E29" s="175">
        <f t="shared" si="1"/>
        <v>3.1185238630315215</v>
      </c>
      <c r="F29" s="393">
        <v>1.6305133848545491E-4</v>
      </c>
      <c r="G29" s="393">
        <v>3.1919153709904403E-4</v>
      </c>
      <c r="H29" s="378">
        <v>0</v>
      </c>
      <c r="I29" s="147"/>
      <c r="J29" s="3"/>
      <c r="K29" s="3"/>
    </row>
    <row r="30" spans="1:11" ht="20.100000000000001" customHeight="1" x14ac:dyDescent="0.2">
      <c r="A30" s="128" t="s">
        <v>24</v>
      </c>
      <c r="B30" s="389" t="s">
        <v>194</v>
      </c>
      <c r="C30" s="392">
        <v>1964.7484099999999</v>
      </c>
      <c r="D30" s="392">
        <v>2095.59175</v>
      </c>
      <c r="E30" s="175">
        <f t="shared" si="1"/>
        <v>1.0665954680680974</v>
      </c>
      <c r="F30" s="393">
        <v>2.1816064034537214E-3</v>
      </c>
      <c r="G30" s="393">
        <v>4.4495707625286348E-3</v>
      </c>
      <c r="H30" s="378">
        <v>0.2</v>
      </c>
      <c r="I30" s="147"/>
      <c r="J30" s="3"/>
      <c r="K30" s="3"/>
    </row>
    <row r="31" spans="1:11" ht="20.100000000000001" customHeight="1" x14ac:dyDescent="0.2">
      <c r="A31" s="128" t="s">
        <v>25</v>
      </c>
      <c r="B31" s="389" t="s">
        <v>195</v>
      </c>
      <c r="C31" s="392">
        <v>3.0896699999999999</v>
      </c>
      <c r="D31" s="392">
        <v>75.818160000000006</v>
      </c>
      <c r="E31" s="175">
        <f t="shared" si="1"/>
        <v>24.539242054976746</v>
      </c>
      <c r="F31" s="393">
        <v>1.1379861542922155E-4</v>
      </c>
      <c r="G31" s="393">
        <v>2.2127938714402553E-3</v>
      </c>
      <c r="H31" s="378">
        <v>0.2</v>
      </c>
      <c r="I31" s="147"/>
      <c r="J31" s="3"/>
      <c r="K31" s="3"/>
    </row>
    <row r="32" spans="1:11" ht="20.100000000000001" customHeight="1" x14ac:dyDescent="0.2">
      <c r="A32" s="128" t="s">
        <v>26</v>
      </c>
      <c r="B32" s="389" t="s">
        <v>117</v>
      </c>
      <c r="C32" s="392">
        <v>12492.56726</v>
      </c>
      <c r="D32" s="392">
        <v>12945.03846</v>
      </c>
      <c r="E32" s="175">
        <f t="shared" si="1"/>
        <v>1.0362192326511437</v>
      </c>
      <c r="F32" s="393">
        <v>4.3203371618576868E-2</v>
      </c>
      <c r="G32" s="393">
        <v>3.9070834247810347E-2</v>
      </c>
      <c r="H32" s="378">
        <v>-0.4</v>
      </c>
      <c r="I32" s="147"/>
      <c r="J32" s="3"/>
      <c r="K32" s="3"/>
    </row>
    <row r="33" spans="1:11" ht="20.100000000000001" customHeight="1" x14ac:dyDescent="0.2">
      <c r="A33" s="128" t="s">
        <v>27</v>
      </c>
      <c r="B33" s="389" t="s">
        <v>196</v>
      </c>
      <c r="C33" s="392">
        <v>8082.0647600000002</v>
      </c>
      <c r="D33" s="392">
        <v>9454.6781599999995</v>
      </c>
      <c r="E33" s="175">
        <f t="shared" si="1"/>
        <v>1.1698344965996039</v>
      </c>
      <c r="F33" s="393">
        <v>3.2462616191083787E-2</v>
      </c>
      <c r="G33" s="393">
        <v>3.615291881083961E-2</v>
      </c>
      <c r="H33" s="378">
        <v>0.4</v>
      </c>
      <c r="I33" s="147"/>
      <c r="J33" s="3"/>
      <c r="K33" s="3"/>
    </row>
    <row r="34" spans="1:11" ht="20.100000000000001" customHeight="1" x14ac:dyDescent="0.2">
      <c r="A34" s="128" t="s">
        <v>28</v>
      </c>
      <c r="B34" s="389" t="s">
        <v>159</v>
      </c>
      <c r="C34" s="392">
        <v>610.65281000000004</v>
      </c>
      <c r="D34" s="392">
        <v>845.19105999999999</v>
      </c>
      <c r="E34" s="175">
        <f t="shared" si="1"/>
        <v>1.3840779018113418</v>
      </c>
      <c r="F34" s="393">
        <v>7.6004615438889439E-5</v>
      </c>
      <c r="G34" s="393">
        <v>9.8701921676325256E-5</v>
      </c>
      <c r="H34" s="378">
        <v>0</v>
      </c>
      <c r="I34" s="147"/>
      <c r="J34" s="3"/>
      <c r="K34" s="3"/>
    </row>
    <row r="35" spans="1:11" ht="20.100000000000001" customHeight="1" x14ac:dyDescent="0.2">
      <c r="A35" s="128" t="s">
        <v>31</v>
      </c>
      <c r="B35" s="389" t="s">
        <v>141</v>
      </c>
      <c r="C35" s="392">
        <v>0</v>
      </c>
      <c r="D35" s="392">
        <v>0</v>
      </c>
      <c r="E35" s="175" t="str">
        <f t="shared" si="1"/>
        <v>X</v>
      </c>
      <c r="F35" s="393">
        <v>0</v>
      </c>
      <c r="G35" s="393">
        <v>0</v>
      </c>
      <c r="H35" s="378">
        <v>0</v>
      </c>
      <c r="I35" s="147"/>
      <c r="J35" s="3"/>
      <c r="K35" s="3"/>
    </row>
    <row r="36" spans="1:11" ht="20.100000000000001" customHeight="1" x14ac:dyDescent="0.2">
      <c r="A36" s="128" t="s">
        <v>32</v>
      </c>
      <c r="B36" s="389" t="s">
        <v>211</v>
      </c>
      <c r="C36" s="392">
        <v>41.10586</v>
      </c>
      <c r="D36" s="392">
        <v>34.659190000000002</v>
      </c>
      <c r="E36" s="175">
        <f t="shared" si="1"/>
        <v>0.84316907613658987</v>
      </c>
      <c r="F36" s="393">
        <v>9.1161360065379995E-4</v>
      </c>
      <c r="G36" s="393">
        <v>9.1420825749034568E-4</v>
      </c>
      <c r="H36" s="378">
        <v>0</v>
      </c>
      <c r="I36" s="147"/>
      <c r="J36" s="3"/>
      <c r="K36" s="3"/>
    </row>
    <row r="37" spans="1:11" ht="20.100000000000001" customHeight="1" x14ac:dyDescent="0.2">
      <c r="A37" s="128" t="s">
        <v>33</v>
      </c>
      <c r="B37" s="389" t="s">
        <v>160</v>
      </c>
      <c r="C37" s="392">
        <v>304.25297999999998</v>
      </c>
      <c r="D37" s="392">
        <v>330.38395000000003</v>
      </c>
      <c r="E37" s="175">
        <f t="shared" si="1"/>
        <v>1.0858856665923209</v>
      </c>
      <c r="F37" s="393">
        <v>7.6111668803982291E-3</v>
      </c>
      <c r="G37" s="393">
        <v>9.3116753910415118E-3</v>
      </c>
      <c r="H37" s="378">
        <v>0.1</v>
      </c>
      <c r="I37" s="147"/>
      <c r="J37" s="3"/>
      <c r="K37" s="3"/>
    </row>
    <row r="38" spans="1:11" ht="20.100000000000001" customHeight="1" x14ac:dyDescent="0.2">
      <c r="A38" s="128" t="s">
        <v>34</v>
      </c>
      <c r="B38" s="389" t="s">
        <v>118</v>
      </c>
      <c r="C38" s="392">
        <v>5064.6470499999996</v>
      </c>
      <c r="D38" s="392">
        <v>4463.4181099999996</v>
      </c>
      <c r="E38" s="175">
        <f t="shared" si="1"/>
        <v>0.8812890742307502</v>
      </c>
      <c r="F38" s="393">
        <v>1.5378339651905328E-2</v>
      </c>
      <c r="G38" s="393">
        <v>5.9920198679172844E-3</v>
      </c>
      <c r="H38" s="378">
        <v>-0.9</v>
      </c>
      <c r="I38" s="147"/>
      <c r="J38" s="3"/>
      <c r="K38" s="3"/>
    </row>
    <row r="39" spans="1:11" ht="20.100000000000001" customHeight="1" x14ac:dyDescent="0.2">
      <c r="A39" s="128" t="s">
        <v>35</v>
      </c>
      <c r="B39" s="389" t="s">
        <v>197</v>
      </c>
      <c r="C39" s="392">
        <v>1564.0360900000001</v>
      </c>
      <c r="D39" s="392">
        <v>1449.7840900000001</v>
      </c>
      <c r="E39" s="175">
        <f t="shared" si="1"/>
        <v>0.92695053475396472</v>
      </c>
      <c r="F39" s="393">
        <v>2.0706330909054885E-3</v>
      </c>
      <c r="G39" s="393">
        <v>2.1896667822779918E-3</v>
      </c>
      <c r="H39" s="378">
        <v>0</v>
      </c>
      <c r="I39" s="147"/>
      <c r="J39" s="3"/>
      <c r="K39" s="3"/>
    </row>
    <row r="40" spans="1:11" ht="20.100000000000001" customHeight="1" thickBot="1" x14ac:dyDescent="0.25">
      <c r="A40" s="128" t="s">
        <v>36</v>
      </c>
      <c r="B40" s="389" t="s">
        <v>161</v>
      </c>
      <c r="C40" s="392">
        <v>10254.540419999999</v>
      </c>
      <c r="D40" s="392">
        <v>8865.5215800000005</v>
      </c>
      <c r="E40" s="175">
        <f t="shared" si="1"/>
        <v>0.86454596860421762</v>
      </c>
      <c r="F40" s="393">
        <v>1.3796671304199279E-2</v>
      </c>
      <c r="G40" s="393">
        <v>1.1001732276538995E-2</v>
      </c>
      <c r="H40" s="378">
        <v>-0.3</v>
      </c>
      <c r="I40" s="147"/>
      <c r="J40" s="3"/>
      <c r="K40" s="3"/>
    </row>
    <row r="41" spans="1:11" ht="20.100000000000001" customHeight="1" thickBot="1" x14ac:dyDescent="0.25">
      <c r="A41" s="93"/>
      <c r="B41" s="87" t="s">
        <v>2</v>
      </c>
      <c r="C41" s="215">
        <f>SUM(C14:C40)</f>
        <v>404855.65664999996</v>
      </c>
      <c r="D41" s="215">
        <f>SUM(D14:D40)</f>
        <v>153373.84014000004</v>
      </c>
      <c r="E41" s="127">
        <f>+D41/C41</f>
        <v>0.37883585821450583</v>
      </c>
      <c r="F41" s="394">
        <v>1.697776711185791E-2</v>
      </c>
      <c r="G41" s="394">
        <v>6.244605554211715E-3</v>
      </c>
      <c r="H41" s="387">
        <v>-1.1000000000000001</v>
      </c>
      <c r="I41" s="147"/>
      <c r="J41" s="3"/>
      <c r="K41" s="3"/>
    </row>
    <row r="42" spans="1:11" ht="20.100000000000001" customHeight="1" x14ac:dyDescent="0.2">
      <c r="C42" s="57"/>
      <c r="D42" s="57"/>
      <c r="E42" s="57"/>
      <c r="F42" s="57"/>
      <c r="G42" s="57"/>
      <c r="H42" s="57"/>
    </row>
    <row r="43" spans="1:11" s="146" customFormat="1" ht="20.100000000000001" customHeight="1" x14ac:dyDescent="0.2">
      <c r="A43" s="620" t="s">
        <v>252</v>
      </c>
      <c r="B43" s="620"/>
      <c r="C43" s="620"/>
      <c r="D43" s="620"/>
      <c r="E43" s="620"/>
      <c r="F43" s="620"/>
      <c r="G43" s="620"/>
      <c r="H43" s="620"/>
    </row>
    <row r="44" spans="1:11" s="146" customFormat="1" ht="20.100000000000001" customHeight="1" thickBot="1" x14ac:dyDescent="0.25">
      <c r="A44" s="370"/>
      <c r="B44" s="370"/>
      <c r="C44" s="370"/>
      <c r="D44" s="370"/>
      <c r="E44" s="370"/>
      <c r="F44" s="370"/>
      <c r="G44" s="370"/>
      <c r="H44" s="370"/>
    </row>
    <row r="45" spans="1:11" ht="31.5" customHeight="1" thickBot="1" x14ac:dyDescent="0.25">
      <c r="A45" s="371" t="s">
        <v>3</v>
      </c>
      <c r="B45" s="372" t="s">
        <v>10</v>
      </c>
      <c r="C45" s="621" t="s">
        <v>251</v>
      </c>
      <c r="D45" s="622"/>
      <c r="E45" s="372" t="s">
        <v>6</v>
      </c>
      <c r="F45" s="621" t="s">
        <v>251</v>
      </c>
      <c r="G45" s="623"/>
      <c r="H45" s="622"/>
    </row>
    <row r="46" spans="1:11" ht="20.100000000000001" customHeight="1" thickBot="1" x14ac:dyDescent="0.25">
      <c r="A46" s="373"/>
      <c r="B46" s="374"/>
      <c r="C46" s="125" t="str">
        <f>+C5</f>
        <v>2016</v>
      </c>
      <c r="D46" s="125" t="str">
        <f>+D5</f>
        <v>2017</v>
      </c>
      <c r="E46" s="125" t="str">
        <f>+E5</f>
        <v>17/16</v>
      </c>
      <c r="F46" s="125" t="str">
        <f>+F5</f>
        <v>2016</v>
      </c>
      <c r="G46" s="125" t="str">
        <f>+G5</f>
        <v>2017</v>
      </c>
      <c r="H46" s="201" t="s">
        <v>241</v>
      </c>
    </row>
    <row r="47" spans="1:11" ht="20.100000000000001" customHeight="1" x14ac:dyDescent="0.2">
      <c r="A47" s="11" t="s">
        <v>7</v>
      </c>
      <c r="B47" s="389" t="s">
        <v>119</v>
      </c>
      <c r="C47" s="392">
        <v>304378.37586999999</v>
      </c>
      <c r="D47" s="392">
        <v>244594.42718999999</v>
      </c>
      <c r="E47" s="175">
        <f t="shared" ref="E47:E65" si="2">+IF(C47=0,"X",D47/C47)</f>
        <v>0.80358674130801677</v>
      </c>
      <c r="F47" s="393">
        <v>0.1699599825016003</v>
      </c>
      <c r="G47" s="393">
        <v>0.13328811776620883</v>
      </c>
      <c r="H47" s="378">
        <v>-3.7</v>
      </c>
      <c r="I47" s="147"/>
      <c r="J47" s="3"/>
      <c r="K47" s="3"/>
    </row>
    <row r="48" spans="1:11" ht="20.100000000000001" customHeight="1" x14ac:dyDescent="0.2">
      <c r="A48" s="128" t="s">
        <v>8</v>
      </c>
      <c r="B48" s="389" t="s">
        <v>120</v>
      </c>
      <c r="C48" s="392">
        <v>40313.844969999998</v>
      </c>
      <c r="D48" s="392">
        <v>34659.12874</v>
      </c>
      <c r="E48" s="175">
        <f t="shared" si="2"/>
        <v>0.85973264931171867</v>
      </c>
      <c r="F48" s="393">
        <v>8.1471196555704922E-2</v>
      </c>
      <c r="G48" s="393">
        <v>7.8194980365897365E-2</v>
      </c>
      <c r="H48" s="378">
        <v>-0.3</v>
      </c>
      <c r="I48" s="147"/>
      <c r="J48" s="3"/>
      <c r="K48" s="3"/>
    </row>
    <row r="49" spans="1:11" ht="20.100000000000001" customHeight="1" x14ac:dyDescent="0.2">
      <c r="A49" s="128" t="s">
        <v>9</v>
      </c>
      <c r="B49" s="389" t="s">
        <v>162</v>
      </c>
      <c r="C49" s="392">
        <v>254410.18515</v>
      </c>
      <c r="D49" s="392">
        <v>373771.04381</v>
      </c>
      <c r="E49" s="175">
        <f t="shared" si="2"/>
        <v>1.4691669816191713</v>
      </c>
      <c r="F49" s="393">
        <v>0.20192547802819186</v>
      </c>
      <c r="G49" s="393">
        <v>0.20046735245729838</v>
      </c>
      <c r="H49" s="378">
        <v>-0.2</v>
      </c>
      <c r="I49" s="147"/>
      <c r="J49" s="3"/>
      <c r="K49" s="3"/>
    </row>
    <row r="50" spans="1:11" ht="20.100000000000001" customHeight="1" x14ac:dyDescent="0.2">
      <c r="A50" s="128" t="s">
        <v>11</v>
      </c>
      <c r="B50" s="389" t="s">
        <v>301</v>
      </c>
      <c r="C50" s="392">
        <v>66409.942039999994</v>
      </c>
      <c r="D50" s="392">
        <v>67272.922940000004</v>
      </c>
      <c r="E50" s="175">
        <f t="shared" si="2"/>
        <v>1.0129947546028608</v>
      </c>
      <c r="F50" s="393">
        <v>0.30094329293338129</v>
      </c>
      <c r="G50" s="393">
        <v>0.29188954408455453</v>
      </c>
      <c r="H50" s="378">
        <v>-0.9</v>
      </c>
      <c r="I50" s="147"/>
      <c r="J50" s="3"/>
      <c r="K50" s="3"/>
    </row>
    <row r="51" spans="1:11" ht="20.100000000000001" customHeight="1" x14ac:dyDescent="0.2">
      <c r="A51" s="128" t="s">
        <v>12</v>
      </c>
      <c r="B51" s="389" t="s">
        <v>121</v>
      </c>
      <c r="C51" s="392">
        <v>289446.72633999999</v>
      </c>
      <c r="D51" s="392">
        <v>364044.12005000003</v>
      </c>
      <c r="E51" s="175">
        <f t="shared" si="2"/>
        <v>1.2577240884817396</v>
      </c>
      <c r="F51" s="393">
        <v>0.24245339058918522</v>
      </c>
      <c r="G51" s="393">
        <v>0.2580139927859344</v>
      </c>
      <c r="H51" s="378">
        <v>1.6</v>
      </c>
      <c r="I51" s="147"/>
      <c r="J51" s="3"/>
      <c r="K51" s="3"/>
    </row>
    <row r="52" spans="1:11" ht="20.100000000000001" customHeight="1" x14ac:dyDescent="0.2">
      <c r="A52" s="128" t="s">
        <v>13</v>
      </c>
      <c r="B52" s="389" t="s">
        <v>142</v>
      </c>
      <c r="C52" s="392">
        <v>173431.00072000001</v>
      </c>
      <c r="D52" s="392">
        <v>175521.04433999999</v>
      </c>
      <c r="E52" s="175">
        <f t="shared" si="2"/>
        <v>1.0120511535499601</v>
      </c>
      <c r="F52" s="393">
        <v>0.47602906514100407</v>
      </c>
      <c r="G52" s="393">
        <v>0.43565661123480098</v>
      </c>
      <c r="H52" s="378">
        <v>-4</v>
      </c>
      <c r="I52" s="147"/>
      <c r="J52" s="3"/>
      <c r="K52" s="3"/>
    </row>
    <row r="53" spans="1:11" ht="20.100000000000001" customHeight="1" x14ac:dyDescent="0.2">
      <c r="A53" s="128" t="s">
        <v>14</v>
      </c>
      <c r="B53" s="389" t="s">
        <v>122</v>
      </c>
      <c r="C53" s="392">
        <v>2306.8438000000001</v>
      </c>
      <c r="D53" s="392">
        <v>3129.4061499999998</v>
      </c>
      <c r="E53" s="175">
        <f t="shared" si="2"/>
        <v>1.3565747927969807</v>
      </c>
      <c r="F53" s="393">
        <v>0.19344675857644547</v>
      </c>
      <c r="G53" s="393">
        <v>0.18135562262922567</v>
      </c>
      <c r="H53" s="378">
        <v>-1.2</v>
      </c>
      <c r="I53" s="147"/>
      <c r="J53" s="3"/>
      <c r="K53" s="3"/>
    </row>
    <row r="54" spans="1:11" ht="20.100000000000001" customHeight="1" x14ac:dyDescent="0.2">
      <c r="A54" s="128" t="s">
        <v>15</v>
      </c>
      <c r="B54" s="389" t="s">
        <v>143</v>
      </c>
      <c r="C54" s="392">
        <v>1414.8842999999999</v>
      </c>
      <c r="D54" s="392">
        <v>1365.83419</v>
      </c>
      <c r="E54" s="175">
        <f t="shared" si="2"/>
        <v>0.9653327766800438</v>
      </c>
      <c r="F54" s="393">
        <v>2.9264844808079005E-2</v>
      </c>
      <c r="G54" s="393">
        <v>2.6093865283040439E-2</v>
      </c>
      <c r="H54" s="378">
        <v>-0.3</v>
      </c>
      <c r="I54" s="147"/>
      <c r="J54" s="3"/>
      <c r="K54" s="3"/>
    </row>
    <row r="55" spans="1:11" ht="20.100000000000001" customHeight="1" x14ac:dyDescent="0.2">
      <c r="A55" s="128" t="s">
        <v>16</v>
      </c>
      <c r="B55" s="389" t="s">
        <v>123</v>
      </c>
      <c r="C55" s="392">
        <v>9461.7199999999993</v>
      </c>
      <c r="D55" s="392">
        <v>15429.714</v>
      </c>
      <c r="E55" s="175">
        <f t="shared" si="2"/>
        <v>1.6307514912722001</v>
      </c>
      <c r="F55" s="393">
        <v>0.59792745512562573</v>
      </c>
      <c r="G55" s="393">
        <v>0.61956908817680367</v>
      </c>
      <c r="H55" s="378">
        <v>2.2000000000000002</v>
      </c>
      <c r="I55" s="147"/>
      <c r="J55" s="3"/>
      <c r="K55" s="3"/>
    </row>
    <row r="56" spans="1:11" ht="20.100000000000001" customHeight="1" x14ac:dyDescent="0.2">
      <c r="A56" s="128" t="s">
        <v>17</v>
      </c>
      <c r="B56" s="389" t="s">
        <v>163</v>
      </c>
      <c r="C56" s="392">
        <v>898701.69880000001</v>
      </c>
      <c r="D56" s="392">
        <v>899298.24945999996</v>
      </c>
      <c r="E56" s="175">
        <f t="shared" si="2"/>
        <v>1.0006637916238463</v>
      </c>
      <c r="F56" s="393">
        <v>0.20971011913965468</v>
      </c>
      <c r="G56" s="393">
        <v>0.16546589875390938</v>
      </c>
      <c r="H56" s="378">
        <v>-4.5</v>
      </c>
      <c r="I56" s="147"/>
      <c r="J56" s="3"/>
      <c r="K56" s="3"/>
    </row>
    <row r="57" spans="1:11" ht="20.100000000000001" customHeight="1" x14ac:dyDescent="0.2">
      <c r="A57" s="128" t="s">
        <v>18</v>
      </c>
      <c r="B57" s="389" t="s">
        <v>124</v>
      </c>
      <c r="C57" s="392">
        <v>207171.56325000001</v>
      </c>
      <c r="D57" s="392">
        <v>208317.72773000001</v>
      </c>
      <c r="E57" s="175">
        <f t="shared" si="2"/>
        <v>1.0055324411421123</v>
      </c>
      <c r="F57" s="393">
        <v>0.72113650185081912</v>
      </c>
      <c r="G57" s="393">
        <v>0.76768615358593262</v>
      </c>
      <c r="H57" s="378">
        <v>4.7</v>
      </c>
      <c r="I57" s="147"/>
      <c r="J57" s="3"/>
      <c r="K57" s="3"/>
    </row>
    <row r="58" spans="1:11" ht="20.100000000000001" customHeight="1" x14ac:dyDescent="0.2">
      <c r="A58" s="128" t="s">
        <v>19</v>
      </c>
      <c r="B58" s="389" t="s">
        <v>125</v>
      </c>
      <c r="C58" s="392">
        <v>15552.30071</v>
      </c>
      <c r="D58" s="392">
        <v>20045.26917</v>
      </c>
      <c r="E58" s="175">
        <f t="shared" si="2"/>
        <v>1.2888941349437166</v>
      </c>
      <c r="F58" s="393">
        <v>5.245273322639591E-2</v>
      </c>
      <c r="G58" s="393">
        <v>5.2289092295633548E-2</v>
      </c>
      <c r="H58" s="378">
        <v>0</v>
      </c>
      <c r="I58" s="147"/>
      <c r="J58" s="3"/>
      <c r="K58" s="3"/>
    </row>
    <row r="59" spans="1:11" ht="20.100000000000001" customHeight="1" x14ac:dyDescent="0.2">
      <c r="A59" s="128" t="s">
        <v>20</v>
      </c>
      <c r="B59" s="389" t="s">
        <v>164</v>
      </c>
      <c r="C59" s="392">
        <v>614953.58334000001</v>
      </c>
      <c r="D59" s="392">
        <v>732153.96070000005</v>
      </c>
      <c r="E59" s="175">
        <f t="shared" si="2"/>
        <v>1.1905841034756626</v>
      </c>
      <c r="F59" s="393">
        <v>0.43343643836154344</v>
      </c>
      <c r="G59" s="393">
        <v>0.53454378655347046</v>
      </c>
      <c r="H59" s="378">
        <v>10.199999999999999</v>
      </c>
      <c r="I59" s="147"/>
      <c r="J59" s="3"/>
      <c r="K59" s="3"/>
    </row>
    <row r="60" spans="1:11" ht="20.100000000000001" customHeight="1" x14ac:dyDescent="0.2">
      <c r="A60" s="128" t="s">
        <v>21</v>
      </c>
      <c r="B60" s="389" t="s">
        <v>126</v>
      </c>
      <c r="C60" s="392">
        <v>258423.00594999999</v>
      </c>
      <c r="D60" s="392">
        <v>271876.57308</v>
      </c>
      <c r="E60" s="175">
        <f t="shared" si="2"/>
        <v>1.052060253229169</v>
      </c>
      <c r="F60" s="393">
        <v>0.41744757297143587</v>
      </c>
      <c r="G60" s="393">
        <v>0.43647572379308769</v>
      </c>
      <c r="H60" s="378">
        <v>1.9</v>
      </c>
      <c r="I60" s="147"/>
      <c r="J60" s="3"/>
      <c r="K60" s="3"/>
    </row>
    <row r="61" spans="1:11" ht="20.100000000000001" customHeight="1" x14ac:dyDescent="0.2">
      <c r="A61" s="128" t="s">
        <v>22</v>
      </c>
      <c r="B61" s="389" t="s">
        <v>165</v>
      </c>
      <c r="C61" s="392">
        <v>27321.986809999999</v>
      </c>
      <c r="D61" s="392">
        <v>28378.951400000002</v>
      </c>
      <c r="E61" s="175">
        <f t="shared" si="2"/>
        <v>1.0386854952149069</v>
      </c>
      <c r="F61" s="393">
        <v>0.23639924903233556</v>
      </c>
      <c r="G61" s="393">
        <v>0.2347588409193043</v>
      </c>
      <c r="H61" s="378">
        <v>-0.1</v>
      </c>
      <c r="I61" s="147"/>
      <c r="J61" s="3"/>
      <c r="K61" s="3"/>
    </row>
    <row r="62" spans="1:11" ht="20.100000000000001" customHeight="1" x14ac:dyDescent="0.2">
      <c r="A62" s="128" t="s">
        <v>23</v>
      </c>
      <c r="B62" s="389" t="s">
        <v>127</v>
      </c>
      <c r="C62" s="392">
        <v>374743.70344000001</v>
      </c>
      <c r="D62" s="392">
        <v>293621.47136999998</v>
      </c>
      <c r="E62" s="175">
        <f t="shared" si="2"/>
        <v>0.78352609710228671</v>
      </c>
      <c r="F62" s="393">
        <v>0.43053376689289519</v>
      </c>
      <c r="G62" s="393">
        <v>0.31757151149483481</v>
      </c>
      <c r="H62" s="378">
        <v>-11.3</v>
      </c>
      <c r="I62" s="147"/>
      <c r="J62" s="3"/>
      <c r="K62" s="3"/>
    </row>
    <row r="63" spans="1:11" ht="20.100000000000001" customHeight="1" x14ac:dyDescent="0.2">
      <c r="A63" s="128" t="s">
        <v>24</v>
      </c>
      <c r="B63" s="389" t="s">
        <v>128</v>
      </c>
      <c r="C63" s="392">
        <v>21259.464680000001</v>
      </c>
      <c r="D63" s="392">
        <v>25755.49439</v>
      </c>
      <c r="E63" s="175">
        <f t="shared" si="2"/>
        <v>1.2114836745738793</v>
      </c>
      <c r="F63" s="393">
        <v>0.45525015163595189</v>
      </c>
      <c r="G63" s="393">
        <v>0.45272738225290077</v>
      </c>
      <c r="H63" s="378">
        <v>-0.2</v>
      </c>
      <c r="I63" s="147"/>
      <c r="J63" s="3"/>
      <c r="K63" s="3"/>
    </row>
    <row r="64" spans="1:11" ht="20.100000000000001" customHeight="1" x14ac:dyDescent="0.2">
      <c r="A64" s="128" t="s">
        <v>25</v>
      </c>
      <c r="B64" s="389" t="s">
        <v>129</v>
      </c>
      <c r="C64" s="392">
        <v>442463.22580000001</v>
      </c>
      <c r="D64" s="392">
        <v>690200.86866000004</v>
      </c>
      <c r="E64" s="175">
        <f t="shared" si="2"/>
        <v>1.5599056111659348</v>
      </c>
      <c r="F64" s="393">
        <v>0.60672039104126563</v>
      </c>
      <c r="G64" s="393">
        <v>0.67889011585840853</v>
      </c>
      <c r="H64" s="378">
        <v>7.2</v>
      </c>
      <c r="I64" s="147"/>
      <c r="J64" s="3"/>
      <c r="K64" s="3"/>
    </row>
    <row r="65" spans="1:21" ht="20.100000000000001" customHeight="1" x14ac:dyDescent="0.2">
      <c r="A65" s="128" t="s">
        <v>26</v>
      </c>
      <c r="B65" s="389" t="s">
        <v>199</v>
      </c>
      <c r="C65" s="392">
        <v>201.10449</v>
      </c>
      <c r="D65" s="392">
        <v>196.75990999999999</v>
      </c>
      <c r="E65" s="175">
        <f t="shared" si="2"/>
        <v>0.97839640477445333</v>
      </c>
      <c r="F65" s="393">
        <v>0.4327784689190543</v>
      </c>
      <c r="G65" s="393">
        <v>5.780430171372735E-2</v>
      </c>
      <c r="H65" s="378">
        <v>-37.5</v>
      </c>
      <c r="I65" s="147"/>
      <c r="J65" s="3"/>
      <c r="K65" s="3"/>
    </row>
    <row r="66" spans="1:21" ht="20.100000000000001" customHeight="1" x14ac:dyDescent="0.2">
      <c r="A66" s="128" t="s">
        <v>27</v>
      </c>
      <c r="B66" s="389" t="s">
        <v>210</v>
      </c>
      <c r="C66" s="395" t="s">
        <v>41</v>
      </c>
      <c r="D66" s="392">
        <v>3390.0866999999998</v>
      </c>
      <c r="E66" s="175" t="s">
        <v>41</v>
      </c>
      <c r="F66" s="393" t="s">
        <v>41</v>
      </c>
      <c r="G66" s="393">
        <v>0.24212167606919172</v>
      </c>
      <c r="H66" s="378" t="s">
        <v>41</v>
      </c>
      <c r="I66" s="147"/>
      <c r="J66" s="3"/>
      <c r="K66" s="3"/>
    </row>
    <row r="67" spans="1:21" ht="20.100000000000001" customHeight="1" x14ac:dyDescent="0.2">
      <c r="A67" s="128" t="s">
        <v>28</v>
      </c>
      <c r="B67" s="389" t="s">
        <v>130</v>
      </c>
      <c r="C67" s="392">
        <v>60.561520000000002</v>
      </c>
      <c r="D67" s="392">
        <v>26.266529999999999</v>
      </c>
      <c r="E67" s="175">
        <f>+IF(C67=0,"X",D67/C67)</f>
        <v>0.43371649192424494</v>
      </c>
      <c r="F67" s="393">
        <v>9.0271762461244937E-2</v>
      </c>
      <c r="G67" s="393">
        <v>4.7437940556579974E-2</v>
      </c>
      <c r="H67" s="378">
        <v>-4.3</v>
      </c>
      <c r="I67" s="147"/>
      <c r="J67" s="3"/>
      <c r="K67" s="3"/>
      <c r="U67" s="145"/>
    </row>
    <row r="68" spans="1:21" ht="20.100000000000001" customHeight="1" x14ac:dyDescent="0.2">
      <c r="A68" s="128" t="s">
        <v>31</v>
      </c>
      <c r="B68" s="389" t="s">
        <v>200</v>
      </c>
      <c r="C68" s="392">
        <v>303251.80656</v>
      </c>
      <c r="D68" s="392">
        <v>264722.89103</v>
      </c>
      <c r="E68" s="175">
        <f>+IF(C68=0,"X",D68/C68)</f>
        <v>0.87294744929284751</v>
      </c>
      <c r="F68" s="393">
        <v>0.82929133484352802</v>
      </c>
      <c r="G68" s="393" t="s">
        <v>41</v>
      </c>
      <c r="H68" s="378" t="s">
        <v>41</v>
      </c>
      <c r="I68" s="147"/>
      <c r="J68" s="3"/>
      <c r="K68" s="3"/>
    </row>
    <row r="69" spans="1:21" ht="20.100000000000001" customHeight="1" x14ac:dyDescent="0.2">
      <c r="A69" s="128" t="s">
        <v>32</v>
      </c>
      <c r="B69" s="389" t="s">
        <v>166</v>
      </c>
      <c r="C69" s="392">
        <v>39685.993210000001</v>
      </c>
      <c r="D69" s="392">
        <v>78972.93995</v>
      </c>
      <c r="E69" s="175">
        <f>+IF(C69=0,"X",D69/C69)</f>
        <v>1.9899449040398602</v>
      </c>
      <c r="F69" s="393">
        <v>0.4089856875725793</v>
      </c>
      <c r="G69" s="393">
        <v>0.35638533438358433</v>
      </c>
      <c r="H69" s="378">
        <v>-5.3</v>
      </c>
      <c r="I69" s="147"/>
      <c r="J69" s="3"/>
      <c r="K69" s="3"/>
    </row>
    <row r="70" spans="1:21" ht="20.100000000000001" customHeight="1" x14ac:dyDescent="0.2">
      <c r="A70" s="128" t="s">
        <v>33</v>
      </c>
      <c r="B70" s="389" t="s">
        <v>206</v>
      </c>
      <c r="C70" s="395" t="s">
        <v>41</v>
      </c>
      <c r="D70" s="392">
        <v>79046.073940000002</v>
      </c>
      <c r="E70" s="175" t="s">
        <v>41</v>
      </c>
      <c r="F70" s="393" t="s">
        <v>41</v>
      </c>
      <c r="G70" s="393">
        <v>0.73363305300237569</v>
      </c>
      <c r="H70" s="378" t="s">
        <v>41</v>
      </c>
      <c r="I70" s="147"/>
      <c r="J70" s="3"/>
      <c r="K70" s="3"/>
    </row>
    <row r="71" spans="1:21" ht="20.100000000000001" customHeight="1" x14ac:dyDescent="0.2">
      <c r="A71" s="128" t="s">
        <v>34</v>
      </c>
      <c r="B71" s="389" t="s">
        <v>131</v>
      </c>
      <c r="C71" s="392">
        <v>24480.23271</v>
      </c>
      <c r="D71" s="392">
        <v>30977.11996</v>
      </c>
      <c r="E71" s="175">
        <f t="shared" ref="E71:E81" si="3">+IF(C71=0,"X",D71/C71)</f>
        <v>1.2653931981351658</v>
      </c>
      <c r="F71" s="393">
        <v>9.3013449697560591E-2</v>
      </c>
      <c r="G71" s="393">
        <v>0.12795991760712599</v>
      </c>
      <c r="H71" s="378">
        <v>3.5</v>
      </c>
      <c r="I71" s="147"/>
      <c r="J71" s="3"/>
      <c r="K71" s="3"/>
    </row>
    <row r="72" spans="1:21" ht="20.100000000000001" customHeight="1" x14ac:dyDescent="0.2">
      <c r="A72" s="128" t="s">
        <v>35</v>
      </c>
      <c r="B72" s="389" t="s">
        <v>132</v>
      </c>
      <c r="C72" s="392">
        <v>363593.28644</v>
      </c>
      <c r="D72" s="392">
        <v>509672.79495000001</v>
      </c>
      <c r="E72" s="175">
        <f t="shared" si="3"/>
        <v>1.4017662425516375</v>
      </c>
      <c r="F72" s="393">
        <v>3.4037894971247928E-2</v>
      </c>
      <c r="G72" s="393">
        <v>4.0942852266344143E-2</v>
      </c>
      <c r="H72" s="378">
        <v>0.7</v>
      </c>
      <c r="I72" s="147"/>
      <c r="J72" s="3"/>
      <c r="K72" s="3"/>
    </row>
    <row r="73" spans="1:21" ht="20.100000000000001" customHeight="1" x14ac:dyDescent="0.2">
      <c r="A73" s="128" t="s">
        <v>36</v>
      </c>
      <c r="B73" s="389" t="s">
        <v>201</v>
      </c>
      <c r="C73" s="392">
        <v>131307.81841000001</v>
      </c>
      <c r="D73" s="392">
        <v>335249.67388000002</v>
      </c>
      <c r="E73" s="175">
        <f t="shared" si="3"/>
        <v>2.5531585090630706</v>
      </c>
      <c r="F73" s="393">
        <v>0.95322024884211121</v>
      </c>
      <c r="G73" s="393">
        <v>0.87294386344932462</v>
      </c>
      <c r="H73" s="378">
        <v>-8</v>
      </c>
      <c r="I73" s="147"/>
      <c r="J73" s="3"/>
      <c r="K73" s="3"/>
    </row>
    <row r="74" spans="1:21" ht="20.100000000000001" customHeight="1" x14ac:dyDescent="0.2">
      <c r="A74" s="128" t="s">
        <v>37</v>
      </c>
      <c r="B74" s="389" t="s">
        <v>212</v>
      </c>
      <c r="C74" s="392">
        <v>584.91782000000001</v>
      </c>
      <c r="D74" s="392">
        <v>603.66623000000004</v>
      </c>
      <c r="E74" s="175">
        <f t="shared" si="3"/>
        <v>1.0320530668735652</v>
      </c>
      <c r="F74" s="393">
        <v>3.2552333737385646E-3</v>
      </c>
      <c r="G74" s="393">
        <v>3.160329698194712E-3</v>
      </c>
      <c r="H74" s="378">
        <v>0</v>
      </c>
      <c r="I74" s="147"/>
      <c r="J74" s="3"/>
      <c r="K74" s="3"/>
    </row>
    <row r="75" spans="1:21" ht="20.100000000000001" customHeight="1" x14ac:dyDescent="0.2">
      <c r="A75" s="128" t="s">
        <v>38</v>
      </c>
      <c r="B75" s="389" t="s">
        <v>133</v>
      </c>
      <c r="C75" s="392">
        <v>175.41199</v>
      </c>
      <c r="D75" s="392">
        <v>519.51674000000003</v>
      </c>
      <c r="E75" s="175">
        <f t="shared" si="3"/>
        <v>2.9616945797148757</v>
      </c>
      <c r="F75" s="393">
        <v>3.5854429692441171E-3</v>
      </c>
      <c r="G75" s="393">
        <v>1.0965593687173132E-2</v>
      </c>
      <c r="H75" s="378">
        <v>0.7</v>
      </c>
      <c r="I75" s="147"/>
      <c r="J75" s="3"/>
      <c r="K75" s="3"/>
    </row>
    <row r="76" spans="1:21" ht="20.100000000000001" customHeight="1" x14ac:dyDescent="0.2">
      <c r="A76" s="128" t="s">
        <v>39</v>
      </c>
      <c r="B76" s="389" t="s">
        <v>144</v>
      </c>
      <c r="C76" s="392">
        <v>503892.35544000001</v>
      </c>
      <c r="D76" s="392">
        <v>411176.99907000002</v>
      </c>
      <c r="E76" s="175">
        <f t="shared" si="3"/>
        <v>0.81600166113049932</v>
      </c>
      <c r="F76" s="393">
        <v>0.755782675371097</v>
      </c>
      <c r="G76" s="393">
        <v>0.5888099025674538</v>
      </c>
      <c r="H76" s="378">
        <v>-16.7</v>
      </c>
      <c r="I76" s="147"/>
      <c r="J76" s="3"/>
      <c r="K76" s="3"/>
    </row>
    <row r="77" spans="1:21" ht="20.100000000000001" customHeight="1" x14ac:dyDescent="0.2">
      <c r="A77" s="128" t="s">
        <v>40</v>
      </c>
      <c r="B77" s="389" t="s">
        <v>145</v>
      </c>
      <c r="C77" s="392">
        <v>148102.87224</v>
      </c>
      <c r="D77" s="392">
        <v>125435.60967000001</v>
      </c>
      <c r="E77" s="175">
        <f t="shared" si="3"/>
        <v>0.84694920343430069</v>
      </c>
      <c r="F77" s="393">
        <v>0.56926752279466353</v>
      </c>
      <c r="G77" s="393">
        <v>0.60498667907727743</v>
      </c>
      <c r="H77" s="378">
        <v>3.6</v>
      </c>
      <c r="I77" s="147"/>
      <c r="J77" s="3"/>
      <c r="K77" s="3"/>
    </row>
    <row r="78" spans="1:21" ht="20.100000000000001" customHeight="1" x14ac:dyDescent="0.2">
      <c r="A78" s="128" t="s">
        <v>202</v>
      </c>
      <c r="B78" s="389" t="s">
        <v>134</v>
      </c>
      <c r="C78" s="392">
        <v>533660.16281000001</v>
      </c>
      <c r="D78" s="392">
        <v>512310.864</v>
      </c>
      <c r="E78" s="175">
        <f t="shared" si="3"/>
        <v>0.95999458026324325</v>
      </c>
      <c r="F78" s="393">
        <v>0.47959484277632947</v>
      </c>
      <c r="G78" s="393">
        <v>0.45713828527057182</v>
      </c>
      <c r="H78" s="378">
        <v>-2.2999999999999998</v>
      </c>
      <c r="I78" s="147"/>
      <c r="J78" s="3"/>
      <c r="K78" s="3"/>
    </row>
    <row r="79" spans="1:21" ht="20.100000000000001" customHeight="1" x14ac:dyDescent="0.2">
      <c r="A79" s="128" t="s">
        <v>203</v>
      </c>
      <c r="B79" s="389" t="s">
        <v>135</v>
      </c>
      <c r="C79" s="392">
        <v>267432.95046999998</v>
      </c>
      <c r="D79" s="392">
        <v>247449.09263</v>
      </c>
      <c r="E79" s="175">
        <f t="shared" si="3"/>
        <v>0.92527525944398636</v>
      </c>
      <c r="F79" s="393">
        <v>6.4921796181203861E-2</v>
      </c>
      <c r="G79" s="393">
        <v>4.8325902366844906E-2</v>
      </c>
      <c r="H79" s="378">
        <v>-1.7</v>
      </c>
      <c r="I79" s="147"/>
      <c r="J79" s="3"/>
      <c r="K79" s="3"/>
    </row>
    <row r="80" spans="1:21" ht="20.100000000000001" customHeight="1" thickBot="1" x14ac:dyDescent="0.25">
      <c r="A80" s="128" t="s">
        <v>205</v>
      </c>
      <c r="B80" s="389" t="s">
        <v>136</v>
      </c>
      <c r="C80" s="392">
        <v>0</v>
      </c>
      <c r="D80" s="392">
        <v>0</v>
      </c>
      <c r="E80" s="175" t="str">
        <f t="shared" si="3"/>
        <v>X</v>
      </c>
      <c r="F80" s="393">
        <v>0</v>
      </c>
      <c r="G80" s="393">
        <v>0</v>
      </c>
      <c r="H80" s="378">
        <v>0</v>
      </c>
      <c r="I80" s="147"/>
      <c r="J80" s="3"/>
      <c r="K80" s="3"/>
    </row>
    <row r="81" spans="1:11" ht="20.100000000000001" customHeight="1" thickBot="1" x14ac:dyDescent="0.25">
      <c r="A81" s="189"/>
      <c r="B81" s="87" t="s">
        <v>2</v>
      </c>
      <c r="C81" s="396">
        <f>SUM(C47:C80)</f>
        <v>6318593.5300799999</v>
      </c>
      <c r="D81" s="396">
        <f>SUM(D47:D80)</f>
        <v>7049186.5625599967</v>
      </c>
      <c r="E81" s="127">
        <f t="shared" si="3"/>
        <v>1.1156258950669908</v>
      </c>
      <c r="F81" s="397">
        <v>0.19724368859511751</v>
      </c>
      <c r="G81" s="397">
        <v>0.18652266789320762</v>
      </c>
      <c r="H81" s="387">
        <v>-1</v>
      </c>
      <c r="I81" s="147"/>
      <c r="J81" s="3"/>
      <c r="K81" s="3"/>
    </row>
    <row r="82" spans="1:11" ht="20.100000000000001" customHeight="1" x14ac:dyDescent="0.2">
      <c r="C82" s="252"/>
      <c r="D82" s="252"/>
      <c r="E82" s="57"/>
      <c r="F82" s="57"/>
      <c r="G82" s="57"/>
      <c r="H82" s="57"/>
    </row>
    <row r="83" spans="1:11" s="146" customFormat="1" ht="20.100000000000001" customHeight="1" x14ac:dyDescent="0.2">
      <c r="A83" s="620" t="s">
        <v>250</v>
      </c>
      <c r="B83" s="620"/>
      <c r="C83" s="620"/>
      <c r="D83" s="620"/>
      <c r="E83" s="620"/>
      <c r="F83" s="620"/>
      <c r="G83" s="620"/>
      <c r="H83" s="620"/>
    </row>
    <row r="84" spans="1:11" s="146" customFormat="1" ht="20.100000000000001" customHeight="1" thickBot="1" x14ac:dyDescent="0.25">
      <c r="A84" s="370"/>
      <c r="B84" s="370"/>
      <c r="C84" s="370"/>
      <c r="D84" s="370"/>
      <c r="E84" s="370"/>
      <c r="F84" s="370"/>
      <c r="G84" s="370"/>
      <c r="H84" s="370"/>
    </row>
    <row r="85" spans="1:11" ht="22.5" customHeight="1" x14ac:dyDescent="0.2">
      <c r="A85" s="371" t="s">
        <v>3</v>
      </c>
      <c r="B85" s="624" t="s">
        <v>4</v>
      </c>
      <c r="C85" s="627" t="s">
        <v>247</v>
      </c>
      <c r="D85" s="628"/>
      <c r="E85" s="624" t="s">
        <v>6</v>
      </c>
      <c r="F85" s="627" t="s">
        <v>247</v>
      </c>
      <c r="G85" s="631"/>
      <c r="H85" s="628"/>
    </row>
    <row r="86" spans="1:11" ht="22.5" customHeight="1" thickBot="1" x14ac:dyDescent="0.25">
      <c r="A86" s="379"/>
      <c r="B86" s="625"/>
      <c r="C86" s="629"/>
      <c r="D86" s="630"/>
      <c r="E86" s="626"/>
      <c r="F86" s="629"/>
      <c r="G86" s="632"/>
      <c r="H86" s="630"/>
    </row>
    <row r="87" spans="1:11" ht="20.100000000000001" customHeight="1" thickBot="1" x14ac:dyDescent="0.25">
      <c r="A87" s="373"/>
      <c r="B87" s="626"/>
      <c r="C87" s="125" t="str">
        <f>+C5</f>
        <v>2016</v>
      </c>
      <c r="D87" s="125" t="str">
        <f>+D5</f>
        <v>2017</v>
      </c>
      <c r="E87" s="125" t="str">
        <f>+E5</f>
        <v>17/16</v>
      </c>
      <c r="F87" s="125" t="str">
        <f>+F5</f>
        <v>2016</v>
      </c>
      <c r="G87" s="125" t="str">
        <f>+G5</f>
        <v>2017</v>
      </c>
      <c r="H87" s="201" t="s">
        <v>241</v>
      </c>
    </row>
    <row r="88" spans="1:11" ht="20.100000000000001" customHeight="1" x14ac:dyDescent="0.2">
      <c r="A88" s="371" t="s">
        <v>7</v>
      </c>
      <c r="B88" s="375" t="s">
        <v>0</v>
      </c>
      <c r="C88" s="376">
        <f>+C124</f>
        <v>123452.86957</v>
      </c>
      <c r="D88" s="376">
        <f>+D124</f>
        <v>139430.04506</v>
      </c>
      <c r="E88" s="175">
        <f>+D88/C88</f>
        <v>1.1294192313686209</v>
      </c>
      <c r="F88" s="377">
        <f>+F124</f>
        <v>6.751662774643773E-3</v>
      </c>
      <c r="G88" s="377">
        <f>+G124</f>
        <v>6.8500192365900277E-3</v>
      </c>
      <c r="H88" s="378">
        <v>0</v>
      </c>
      <c r="I88" s="147"/>
      <c r="J88" s="3"/>
      <c r="K88" s="3"/>
    </row>
    <row r="89" spans="1:11" ht="20.100000000000001" customHeight="1" thickBot="1" x14ac:dyDescent="0.25">
      <c r="A89" s="379" t="s">
        <v>8</v>
      </c>
      <c r="B89" s="380" t="s">
        <v>1</v>
      </c>
      <c r="C89" s="381">
        <f>+C165</f>
        <v>3231633.1825699992</v>
      </c>
      <c r="D89" s="381">
        <f>+D165</f>
        <v>3651985.3118199999</v>
      </c>
      <c r="E89" s="175">
        <f>+D89/C89</f>
        <v>1.130074208767627</v>
      </c>
      <c r="F89" s="398">
        <f>+F165</f>
        <v>0.17572378335926495</v>
      </c>
      <c r="G89" s="398">
        <f>+G165</f>
        <v>0.18742185373585157</v>
      </c>
      <c r="H89" s="378">
        <v>1.1000000000000001</v>
      </c>
      <c r="I89" s="147"/>
      <c r="J89" s="3"/>
      <c r="K89" s="3"/>
    </row>
    <row r="90" spans="1:11" s="146" customFormat="1" ht="20.100000000000001" customHeight="1" thickBot="1" x14ac:dyDescent="0.25">
      <c r="A90" s="383"/>
      <c r="B90" s="384" t="s">
        <v>2</v>
      </c>
      <c r="C90" s="385">
        <f>SUM(C88:C89)</f>
        <v>3355086.0521399993</v>
      </c>
      <c r="D90" s="385">
        <f>SUM(D88:D89)</f>
        <v>3791415.3568799999</v>
      </c>
      <c r="E90" s="127">
        <f>+D90/C90</f>
        <v>1.1300501083904222</v>
      </c>
      <c r="F90" s="386">
        <v>9.1480996601934067E-2</v>
      </c>
      <c r="G90" s="386">
        <v>9.5165880773354181E-2</v>
      </c>
      <c r="H90" s="387">
        <v>0.4</v>
      </c>
      <c r="I90" s="147"/>
      <c r="J90" s="3"/>
      <c r="K90" s="3"/>
    </row>
    <row r="91" spans="1:11" ht="20.100000000000001" customHeight="1" x14ac:dyDescent="0.2">
      <c r="A91" s="388"/>
    </row>
    <row r="92" spans="1:11" s="146" customFormat="1" ht="20.100000000000001" customHeight="1" x14ac:dyDescent="0.2">
      <c r="A92" s="620" t="s">
        <v>249</v>
      </c>
      <c r="B92" s="620"/>
      <c r="C92" s="620"/>
      <c r="D92" s="620"/>
      <c r="E92" s="620"/>
      <c r="F92" s="620"/>
      <c r="G92" s="620"/>
      <c r="H92" s="620"/>
    </row>
    <row r="93" spans="1:11" s="146" customFormat="1" ht="20.100000000000001" customHeight="1" thickBot="1" x14ac:dyDescent="0.25">
      <c r="A93" s="370"/>
      <c r="B93" s="370"/>
      <c r="C93" s="370"/>
      <c r="D93" s="370"/>
      <c r="E93" s="370"/>
      <c r="F93" s="370"/>
      <c r="G93" s="370"/>
      <c r="H93" s="370"/>
    </row>
    <row r="94" spans="1:11" ht="20.25" customHeight="1" x14ac:dyDescent="0.2">
      <c r="A94" s="624" t="s">
        <v>3</v>
      </c>
      <c r="B94" s="624" t="s">
        <v>10</v>
      </c>
      <c r="C94" s="627" t="s">
        <v>247</v>
      </c>
      <c r="D94" s="628"/>
      <c r="E94" s="624" t="s">
        <v>6</v>
      </c>
      <c r="F94" s="627" t="s">
        <v>247</v>
      </c>
      <c r="G94" s="631"/>
      <c r="H94" s="628"/>
    </row>
    <row r="95" spans="1:11" ht="24" customHeight="1" thickBot="1" x14ac:dyDescent="0.25">
      <c r="A95" s="625"/>
      <c r="B95" s="625"/>
      <c r="C95" s="629"/>
      <c r="D95" s="630"/>
      <c r="E95" s="626"/>
      <c r="F95" s="629"/>
      <c r="G95" s="632"/>
      <c r="H95" s="630"/>
    </row>
    <row r="96" spans="1:11" ht="20.100000000000001" customHeight="1" thickBot="1" x14ac:dyDescent="0.25">
      <c r="A96" s="626"/>
      <c r="B96" s="633"/>
      <c r="C96" s="399" t="str">
        <f>+C5</f>
        <v>2016</v>
      </c>
      <c r="D96" s="399" t="str">
        <f>+D5</f>
        <v>2017</v>
      </c>
      <c r="E96" s="399" t="str">
        <f>+E5</f>
        <v>17/16</v>
      </c>
      <c r="F96" s="399" t="str">
        <f>+F5</f>
        <v>2016</v>
      </c>
      <c r="G96" s="399" t="str">
        <f>+G5</f>
        <v>2017</v>
      </c>
      <c r="H96" s="201" t="s">
        <v>241</v>
      </c>
    </row>
    <row r="97" spans="1:11" ht="20.100000000000001" customHeight="1" x14ac:dyDescent="0.2">
      <c r="A97" s="11" t="s">
        <v>7</v>
      </c>
      <c r="B97" s="389" t="s">
        <v>107</v>
      </c>
      <c r="C97" s="400">
        <v>294.92676</v>
      </c>
      <c r="D97" s="188">
        <v>127.9538</v>
      </c>
      <c r="E97" s="175">
        <f t="shared" ref="E97:E105" si="4">+IFERROR(IF(D97/C97&gt;0,D97/C97,"X"),"X")</f>
        <v>0.4338494072223219</v>
      </c>
      <c r="F97" s="401">
        <v>4.1250561461723495E-4</v>
      </c>
      <c r="G97" s="401">
        <v>1.6220078355451382E-4</v>
      </c>
      <c r="H97" s="378">
        <v>0</v>
      </c>
      <c r="I97" s="147"/>
      <c r="J97" s="3"/>
      <c r="K97" s="3"/>
    </row>
    <row r="98" spans="1:11" ht="20.100000000000001" customHeight="1" x14ac:dyDescent="0.2">
      <c r="A98" s="128" t="s">
        <v>8</v>
      </c>
      <c r="B98" s="389" t="s">
        <v>157</v>
      </c>
      <c r="C98" s="400">
        <v>8824.0184000000008</v>
      </c>
      <c r="D98" s="188">
        <v>8876.9928600000003</v>
      </c>
      <c r="E98" s="175">
        <f t="shared" si="4"/>
        <v>1.0060034394307247</v>
      </c>
      <c r="F98" s="401">
        <v>1.5933877693799749E-2</v>
      </c>
      <c r="G98" s="401">
        <v>1.5788261855156409E-2</v>
      </c>
      <c r="H98" s="378">
        <v>0</v>
      </c>
      <c r="I98" s="147"/>
      <c r="J98" s="3"/>
      <c r="K98" s="3"/>
    </row>
    <row r="99" spans="1:11" ht="20.100000000000001" customHeight="1" x14ac:dyDescent="0.2">
      <c r="A99" s="128" t="s">
        <v>9</v>
      </c>
      <c r="B99" s="389" t="s">
        <v>193</v>
      </c>
      <c r="C99" s="400">
        <v>9685.27052</v>
      </c>
      <c r="D99" s="188">
        <v>7104.1838399999997</v>
      </c>
      <c r="E99" s="175">
        <f t="shared" si="4"/>
        <v>0.73350391456076747</v>
      </c>
      <c r="F99" s="401">
        <v>6.8701903565733888E-3</v>
      </c>
      <c r="G99" s="401">
        <v>5.0166124244909972E-3</v>
      </c>
      <c r="H99" s="378">
        <v>-0.2</v>
      </c>
      <c r="I99" s="147"/>
      <c r="J99" s="3"/>
      <c r="K99" s="3"/>
    </row>
    <row r="100" spans="1:11" ht="20.100000000000001" customHeight="1" x14ac:dyDescent="0.2">
      <c r="A100" s="128" t="s">
        <v>11</v>
      </c>
      <c r="B100" s="389" t="s">
        <v>108</v>
      </c>
      <c r="C100" s="400">
        <v>2724.73947</v>
      </c>
      <c r="D100" s="188">
        <v>4051.78361</v>
      </c>
      <c r="E100" s="175">
        <f t="shared" si="4"/>
        <v>1.4870352393728123</v>
      </c>
      <c r="F100" s="401">
        <v>3.6538485306117693E-3</v>
      </c>
      <c r="G100" s="401">
        <v>4.0864962202718661E-3</v>
      </c>
      <c r="H100" s="378">
        <v>0</v>
      </c>
      <c r="I100" s="147"/>
      <c r="J100" s="3"/>
      <c r="K100" s="3"/>
    </row>
    <row r="101" spans="1:11" ht="20.100000000000001" customHeight="1" x14ac:dyDescent="0.2">
      <c r="A101" s="128" t="s">
        <v>12</v>
      </c>
      <c r="B101" s="389" t="s">
        <v>302</v>
      </c>
      <c r="C101" s="400">
        <v>1940.4491700000001</v>
      </c>
      <c r="D101" s="188">
        <v>2914.06646</v>
      </c>
      <c r="E101" s="175">
        <f t="shared" si="4"/>
        <v>1.5017484121988105</v>
      </c>
      <c r="F101" s="401">
        <v>1.576437922479126E-2</v>
      </c>
      <c r="G101" s="401">
        <v>1.4040640553480444E-2</v>
      </c>
      <c r="H101" s="378">
        <v>-0.2</v>
      </c>
      <c r="I101" s="147"/>
      <c r="J101" s="3"/>
      <c r="K101" s="3"/>
    </row>
    <row r="102" spans="1:11" ht="20.100000000000001" customHeight="1" x14ac:dyDescent="0.2">
      <c r="A102" s="128" t="s">
        <v>13</v>
      </c>
      <c r="B102" s="389" t="s">
        <v>109</v>
      </c>
      <c r="C102" s="400">
        <v>121.96319</v>
      </c>
      <c r="D102" s="188">
        <v>182.92919000000001</v>
      </c>
      <c r="E102" s="175">
        <f t="shared" si="4"/>
        <v>1.4998721335511149</v>
      </c>
      <c r="F102" s="401">
        <v>3.7134713522493958E-3</v>
      </c>
      <c r="G102" s="401">
        <v>5.5018779728386209E-3</v>
      </c>
      <c r="H102" s="378">
        <v>0.2</v>
      </c>
      <c r="I102" s="147"/>
      <c r="J102" s="3"/>
      <c r="K102" s="3"/>
    </row>
    <row r="103" spans="1:11" ht="20.100000000000001" customHeight="1" x14ac:dyDescent="0.2">
      <c r="A103" s="128" t="s">
        <v>14</v>
      </c>
      <c r="B103" s="389" t="s">
        <v>110</v>
      </c>
      <c r="C103" s="400">
        <v>5273.2256100000004</v>
      </c>
      <c r="D103" s="188">
        <v>4831.8648700000003</v>
      </c>
      <c r="E103" s="175">
        <f t="shared" si="4"/>
        <v>0.91630156328547452</v>
      </c>
      <c r="F103" s="401">
        <v>1.8440750927820021E-2</v>
      </c>
      <c r="G103" s="401">
        <v>1.6528777845535567E-2</v>
      </c>
      <c r="H103" s="378">
        <v>-0.1</v>
      </c>
      <c r="I103" s="147"/>
      <c r="J103" s="3"/>
      <c r="K103" s="3"/>
    </row>
    <row r="104" spans="1:11" ht="20.100000000000001" customHeight="1" x14ac:dyDescent="0.2">
      <c r="A104" s="128" t="s">
        <v>15</v>
      </c>
      <c r="B104" s="389" t="s">
        <v>158</v>
      </c>
      <c r="C104" s="400">
        <v>303.37810999999999</v>
      </c>
      <c r="D104" s="188">
        <v>312.75884000000002</v>
      </c>
      <c r="E104" s="175">
        <f t="shared" si="4"/>
        <v>1.0309209191131161</v>
      </c>
      <c r="F104" s="401">
        <v>1.5522965140713272E-2</v>
      </c>
      <c r="G104" s="401">
        <v>1.6118232786259422E-2</v>
      </c>
      <c r="H104" s="378">
        <v>0</v>
      </c>
      <c r="I104" s="147"/>
      <c r="J104" s="3"/>
      <c r="K104" s="3"/>
    </row>
    <row r="105" spans="1:11" ht="20.100000000000001" customHeight="1" x14ac:dyDescent="0.2">
      <c r="A105" s="128" t="s">
        <v>16</v>
      </c>
      <c r="B105" s="389" t="s">
        <v>139</v>
      </c>
      <c r="C105" s="400">
        <v>7441.7506299999995</v>
      </c>
      <c r="D105" s="188">
        <v>9432.7152600000009</v>
      </c>
      <c r="E105" s="175">
        <f t="shared" si="4"/>
        <v>1.2675398208015474</v>
      </c>
      <c r="F105" s="401">
        <v>1.4304589339991618E-2</v>
      </c>
      <c r="G105" s="401">
        <v>1.3259310925732112E-2</v>
      </c>
      <c r="H105" s="378">
        <v>-0.1</v>
      </c>
      <c r="I105" s="147"/>
      <c r="J105" s="3"/>
      <c r="K105" s="3"/>
    </row>
    <row r="106" spans="1:11" ht="20.100000000000001" customHeight="1" x14ac:dyDescent="0.2">
      <c r="A106" s="128" t="s">
        <v>17</v>
      </c>
      <c r="B106" s="389" t="s">
        <v>111</v>
      </c>
      <c r="C106" s="400">
        <v>251.2621</v>
      </c>
      <c r="D106" s="188">
        <v>0</v>
      </c>
      <c r="E106" s="175">
        <f>+D106/C106</f>
        <v>0</v>
      </c>
      <c r="F106" s="401">
        <v>3.1697674372268647E-4</v>
      </c>
      <c r="G106" s="401">
        <v>0</v>
      </c>
      <c r="H106" s="378">
        <v>0</v>
      </c>
      <c r="I106" s="147"/>
      <c r="J106" s="3"/>
      <c r="K106" s="3"/>
    </row>
    <row r="107" spans="1:11" ht="20.100000000000001" customHeight="1" x14ac:dyDescent="0.2">
      <c r="A107" s="128" t="s">
        <v>18</v>
      </c>
      <c r="B107" s="389" t="s">
        <v>112</v>
      </c>
      <c r="C107" s="400">
        <v>39708.133119999999</v>
      </c>
      <c r="D107" s="188">
        <v>48844.950960000002</v>
      </c>
      <c r="E107" s="175">
        <f t="shared" ref="E107:E123" si="5">+IFERROR(IF(D107/C107&gt;0,D107/C107,"X"),"X")</f>
        <v>1.2300994058921904</v>
      </c>
      <c r="F107" s="401">
        <v>6.3768364442433431E-2</v>
      </c>
      <c r="G107" s="401">
        <v>6.7951402745810074E-2</v>
      </c>
      <c r="H107" s="378">
        <v>0.4</v>
      </c>
      <c r="I107" s="147"/>
      <c r="J107" s="3"/>
      <c r="K107" s="3"/>
    </row>
    <row r="108" spans="1:11" ht="20.100000000000001" customHeight="1" x14ac:dyDescent="0.2">
      <c r="A108" s="128" t="s">
        <v>19</v>
      </c>
      <c r="B108" s="389" t="s">
        <v>113</v>
      </c>
      <c r="C108" s="400">
        <v>1259.45886</v>
      </c>
      <c r="D108" s="188">
        <v>1091.11025</v>
      </c>
      <c r="E108" s="175">
        <f t="shared" si="5"/>
        <v>0.86633258509134625</v>
      </c>
      <c r="F108" s="401">
        <v>0.13856011587053693</v>
      </c>
      <c r="G108" s="401">
        <v>0.10481753171691219</v>
      </c>
      <c r="H108" s="378">
        <v>-3.4</v>
      </c>
      <c r="I108" s="147"/>
      <c r="J108" s="3"/>
      <c r="K108" s="3"/>
    </row>
    <row r="109" spans="1:11" ht="20.100000000000001" customHeight="1" x14ac:dyDescent="0.2">
      <c r="A109" s="128" t="s">
        <v>20</v>
      </c>
      <c r="B109" s="389" t="s">
        <v>64</v>
      </c>
      <c r="C109" s="400">
        <v>941.81412999999998</v>
      </c>
      <c r="D109" s="188">
        <v>1100.12796</v>
      </c>
      <c r="E109" s="175">
        <f t="shared" si="5"/>
        <v>1.1680945581056423</v>
      </c>
      <c r="F109" s="401">
        <v>0.15698869601334672</v>
      </c>
      <c r="G109" s="401">
        <v>0.1495737061931999</v>
      </c>
      <c r="H109" s="378">
        <v>-0.7</v>
      </c>
      <c r="I109" s="147"/>
      <c r="J109" s="3"/>
      <c r="K109" s="3"/>
    </row>
    <row r="110" spans="1:11" ht="19.5" customHeight="1" x14ac:dyDescent="0.2">
      <c r="A110" s="128" t="s">
        <v>21</v>
      </c>
      <c r="B110" s="389" t="s">
        <v>114</v>
      </c>
      <c r="C110" s="400">
        <v>26798.3125</v>
      </c>
      <c r="D110" s="188">
        <v>26238.57692</v>
      </c>
      <c r="E110" s="175">
        <f t="shared" si="5"/>
        <v>0.9791130288520965</v>
      </c>
      <c r="F110" s="401">
        <v>2.3677700900249628E-2</v>
      </c>
      <c r="G110" s="401">
        <v>2.2660554077748859E-2</v>
      </c>
      <c r="H110" s="378">
        <v>-0.1</v>
      </c>
      <c r="I110" s="147"/>
      <c r="J110" s="3"/>
      <c r="K110" s="3"/>
    </row>
    <row r="111" spans="1:11" ht="20.100000000000001" customHeight="1" x14ac:dyDescent="0.2">
      <c r="A111" s="128" t="s">
        <v>22</v>
      </c>
      <c r="B111" s="389" t="s">
        <v>115</v>
      </c>
      <c r="C111" s="400">
        <v>3316.7918300000001</v>
      </c>
      <c r="D111" s="188">
        <v>4791.3689999999997</v>
      </c>
      <c r="E111" s="175">
        <f t="shared" si="5"/>
        <v>1.4445793542611323</v>
      </c>
      <c r="F111" s="401">
        <v>3.3226570966793214E-3</v>
      </c>
      <c r="G111" s="401">
        <v>4.6583482793219576E-3</v>
      </c>
      <c r="H111" s="378">
        <v>0.2</v>
      </c>
      <c r="I111" s="147"/>
      <c r="J111" s="3"/>
      <c r="K111" s="3"/>
    </row>
    <row r="112" spans="1:11" ht="20.100000000000001" customHeight="1" x14ac:dyDescent="0.2">
      <c r="A112" s="128" t="s">
        <v>23</v>
      </c>
      <c r="B112" s="389" t="s">
        <v>116</v>
      </c>
      <c r="C112" s="400">
        <v>0</v>
      </c>
      <c r="D112" s="188">
        <v>100</v>
      </c>
      <c r="E112" s="175" t="str">
        <f t="shared" si="5"/>
        <v>X</v>
      </c>
      <c r="F112" s="401">
        <v>0</v>
      </c>
      <c r="G112" s="401">
        <v>4.152073852348848E-5</v>
      </c>
      <c r="H112" s="378">
        <v>0</v>
      </c>
      <c r="I112" s="147"/>
      <c r="J112" s="3"/>
      <c r="K112" s="3"/>
    </row>
    <row r="113" spans="1:11" ht="20.100000000000001" customHeight="1" x14ac:dyDescent="0.2">
      <c r="A113" s="128" t="s">
        <v>24</v>
      </c>
      <c r="B113" s="389" t="s">
        <v>194</v>
      </c>
      <c r="C113" s="400">
        <v>862.81227999999999</v>
      </c>
      <c r="D113" s="188">
        <v>580.88275999999996</v>
      </c>
      <c r="E113" s="175">
        <f t="shared" si="5"/>
        <v>0.67324350089222185</v>
      </c>
      <c r="F113" s="401">
        <v>1.5652287955490274E-3</v>
      </c>
      <c r="G113" s="401">
        <v>9.9440860284960813E-4</v>
      </c>
      <c r="H113" s="378">
        <v>-0.1</v>
      </c>
      <c r="I113" s="147"/>
      <c r="J113" s="3"/>
      <c r="K113" s="3"/>
    </row>
    <row r="114" spans="1:11" ht="20.100000000000001" customHeight="1" x14ac:dyDescent="0.2">
      <c r="A114" s="128" t="s">
        <v>25</v>
      </c>
      <c r="B114" s="389" t="s">
        <v>195</v>
      </c>
      <c r="C114" s="400">
        <v>0</v>
      </c>
      <c r="D114" s="188">
        <v>0</v>
      </c>
      <c r="E114" s="175" t="str">
        <f t="shared" si="5"/>
        <v>X</v>
      </c>
      <c r="F114" s="401">
        <v>0</v>
      </c>
      <c r="G114" s="401">
        <v>0</v>
      </c>
      <c r="H114" s="378">
        <v>0</v>
      </c>
      <c r="I114" s="147"/>
      <c r="J114" s="3"/>
      <c r="K114" s="3"/>
    </row>
    <row r="115" spans="1:11" ht="20.100000000000001" customHeight="1" x14ac:dyDescent="0.2">
      <c r="A115" s="128" t="s">
        <v>26</v>
      </c>
      <c r="B115" s="389" t="s">
        <v>117</v>
      </c>
      <c r="C115" s="400">
        <v>4027.00063</v>
      </c>
      <c r="D115" s="188">
        <v>4143.1534700000002</v>
      </c>
      <c r="E115" s="175">
        <f t="shared" si="5"/>
        <v>1.0288435117528154</v>
      </c>
      <c r="F115" s="401">
        <v>1.7202792010160426E-2</v>
      </c>
      <c r="G115" s="401">
        <v>1.5106219897208877E-2</v>
      </c>
      <c r="H115" s="378">
        <v>-0.2</v>
      </c>
      <c r="I115" s="147"/>
      <c r="J115" s="3"/>
      <c r="K115" s="3"/>
    </row>
    <row r="116" spans="1:11" ht="20.100000000000001" customHeight="1" x14ac:dyDescent="0.2">
      <c r="A116" s="128" t="s">
        <v>27</v>
      </c>
      <c r="B116" s="389" t="s">
        <v>196</v>
      </c>
      <c r="C116" s="400">
        <v>4654.8607400000001</v>
      </c>
      <c r="D116" s="188">
        <v>3025.3487300000002</v>
      </c>
      <c r="E116" s="175">
        <f t="shared" si="5"/>
        <v>0.64993324161186405</v>
      </c>
      <c r="F116" s="401">
        <v>5.7808597777296911E-2</v>
      </c>
      <c r="G116" s="401">
        <v>3.5386511398930752E-2</v>
      </c>
      <c r="H116" s="378">
        <v>-2.2999999999999998</v>
      </c>
      <c r="I116" s="147"/>
      <c r="J116" s="3"/>
      <c r="K116" s="3"/>
    </row>
    <row r="117" spans="1:11" ht="20.100000000000001" customHeight="1" x14ac:dyDescent="0.2">
      <c r="A117" s="128" t="s">
        <v>28</v>
      </c>
      <c r="B117" s="389" t="s">
        <v>159</v>
      </c>
      <c r="C117" s="400">
        <v>46.465589999999999</v>
      </c>
      <c r="D117" s="188">
        <v>7.2359999999999998</v>
      </c>
      <c r="E117" s="175">
        <f t="shared" si="5"/>
        <v>0.15572814205092414</v>
      </c>
      <c r="F117" s="401">
        <v>7.4921895831165645E-6</v>
      </c>
      <c r="G117" s="401">
        <v>1.1653907156899782E-6</v>
      </c>
      <c r="H117" s="378">
        <v>0</v>
      </c>
      <c r="I117" s="147"/>
      <c r="J117" s="3"/>
      <c r="K117" s="3"/>
    </row>
    <row r="118" spans="1:11" ht="20.100000000000001" customHeight="1" x14ac:dyDescent="0.2">
      <c r="A118" s="128" t="s">
        <v>31</v>
      </c>
      <c r="B118" s="389" t="s">
        <v>141</v>
      </c>
      <c r="C118" s="400">
        <v>0</v>
      </c>
      <c r="D118" s="188">
        <v>0</v>
      </c>
      <c r="E118" s="175" t="str">
        <f t="shared" si="5"/>
        <v>X</v>
      </c>
      <c r="F118" s="401">
        <v>0</v>
      </c>
      <c r="G118" s="401">
        <v>0</v>
      </c>
      <c r="H118" s="378">
        <v>0</v>
      </c>
      <c r="I118" s="147"/>
      <c r="J118" s="3"/>
      <c r="K118" s="3"/>
    </row>
    <row r="119" spans="1:11" ht="20.100000000000001" customHeight="1" x14ac:dyDescent="0.2">
      <c r="A119" s="128" t="s">
        <v>32</v>
      </c>
      <c r="B119" s="389" t="s">
        <v>211</v>
      </c>
      <c r="C119" s="400">
        <v>63.301479999999998</v>
      </c>
      <c r="D119" s="188">
        <v>88.450100000000006</v>
      </c>
      <c r="E119" s="175">
        <f t="shared" si="5"/>
        <v>1.3972832862675566</v>
      </c>
      <c r="F119" s="401">
        <v>2.7659009191062624E-3</v>
      </c>
      <c r="G119" s="401">
        <v>4.5070239146887342E-3</v>
      </c>
      <c r="H119" s="378">
        <v>0.2</v>
      </c>
      <c r="I119" s="147"/>
      <c r="J119" s="3"/>
      <c r="K119" s="3"/>
    </row>
    <row r="120" spans="1:11" ht="20.100000000000001" customHeight="1" x14ac:dyDescent="0.2">
      <c r="A120" s="128" t="s">
        <v>33</v>
      </c>
      <c r="B120" s="389" t="s">
        <v>160</v>
      </c>
      <c r="C120" s="400">
        <v>23.600100000000001</v>
      </c>
      <c r="D120" s="188">
        <v>11.324759999999999</v>
      </c>
      <c r="E120" s="175">
        <f t="shared" si="5"/>
        <v>0.47986067855644676</v>
      </c>
      <c r="F120" s="401">
        <v>1.4337094387009838E-3</v>
      </c>
      <c r="G120" s="401">
        <v>6.640844253521295E-4</v>
      </c>
      <c r="H120" s="378">
        <v>0</v>
      </c>
      <c r="I120" s="147"/>
      <c r="J120" s="3"/>
      <c r="K120" s="3"/>
    </row>
    <row r="121" spans="1:11" ht="20.100000000000001" customHeight="1" x14ac:dyDescent="0.2">
      <c r="A121" s="128" t="s">
        <v>34</v>
      </c>
      <c r="B121" s="389" t="s">
        <v>118</v>
      </c>
      <c r="C121" s="400">
        <v>722.48311999999999</v>
      </c>
      <c r="D121" s="188">
        <v>463.18482999999998</v>
      </c>
      <c r="E121" s="175">
        <f t="shared" si="5"/>
        <v>0.64110124815096026</v>
      </c>
      <c r="F121" s="401">
        <v>4.2419107553190311E-3</v>
      </c>
      <c r="G121" s="401">
        <v>1.0576138573010195E-3</v>
      </c>
      <c r="H121" s="378">
        <v>-0.3</v>
      </c>
      <c r="I121" s="147"/>
      <c r="J121" s="3"/>
      <c r="K121" s="3"/>
    </row>
    <row r="122" spans="1:11" s="146" customFormat="1" ht="20.100000000000001" customHeight="1" x14ac:dyDescent="0.2">
      <c r="A122" s="128" t="s">
        <v>35</v>
      </c>
      <c r="B122" s="389" t="s">
        <v>197</v>
      </c>
      <c r="C122" s="400">
        <v>507.96057000000002</v>
      </c>
      <c r="D122" s="188">
        <v>725.71018000000004</v>
      </c>
      <c r="E122" s="175">
        <f t="shared" si="5"/>
        <v>1.428674237451147</v>
      </c>
      <c r="F122" s="401">
        <v>1.5324729374445875E-3</v>
      </c>
      <c r="G122" s="401">
        <v>1.5275174183248864E-3</v>
      </c>
      <c r="H122" s="378">
        <v>0</v>
      </c>
      <c r="I122" s="147"/>
      <c r="J122" s="3"/>
      <c r="K122" s="3"/>
    </row>
    <row r="123" spans="1:11" s="146" customFormat="1" ht="20.100000000000001" customHeight="1" thickBot="1" x14ac:dyDescent="0.25">
      <c r="A123" s="128" t="s">
        <v>36</v>
      </c>
      <c r="B123" s="389" t="s">
        <v>161</v>
      </c>
      <c r="C123" s="400">
        <v>3658.89066</v>
      </c>
      <c r="D123" s="188">
        <v>10383.37041</v>
      </c>
      <c r="E123" s="175">
        <f t="shared" si="5"/>
        <v>2.8378465974711578</v>
      </c>
      <c r="F123" s="401">
        <v>3.1106158283338414E-3</v>
      </c>
      <c r="G123" s="401">
        <v>1.0169226088704863E-2</v>
      </c>
      <c r="H123" s="378">
        <v>0.7</v>
      </c>
      <c r="I123" s="147"/>
      <c r="J123" s="3"/>
      <c r="K123" s="3"/>
    </row>
    <row r="124" spans="1:11" s="146" customFormat="1" ht="20.100000000000001" customHeight="1" thickBot="1" x14ac:dyDescent="0.25">
      <c r="A124" s="93"/>
      <c r="B124" s="87" t="s">
        <v>2</v>
      </c>
      <c r="C124" s="385">
        <f>SUM(C97:C123)</f>
        <v>123452.86957</v>
      </c>
      <c r="D124" s="385">
        <f>SUM(D97:D123)</f>
        <v>139430.04506</v>
      </c>
      <c r="E124" s="127">
        <f>+D124/C124</f>
        <v>1.1294192313686209</v>
      </c>
      <c r="F124" s="402">
        <v>6.751662774643773E-3</v>
      </c>
      <c r="G124" s="402">
        <v>6.8500192365900277E-3</v>
      </c>
      <c r="H124" s="387">
        <v>0</v>
      </c>
      <c r="I124" s="147"/>
      <c r="J124" s="3"/>
      <c r="K124" s="3"/>
    </row>
    <row r="125" spans="1:11" ht="20.100000000000001" customHeight="1" x14ac:dyDescent="0.2">
      <c r="C125" s="57"/>
      <c r="D125" s="57"/>
      <c r="E125" s="57"/>
      <c r="F125" s="57"/>
      <c r="G125" s="57"/>
      <c r="H125" s="57"/>
    </row>
    <row r="126" spans="1:11" s="146" customFormat="1" ht="20.100000000000001" customHeight="1" x14ac:dyDescent="0.2">
      <c r="A126" s="620" t="s">
        <v>248</v>
      </c>
      <c r="B126" s="620"/>
      <c r="C126" s="620"/>
      <c r="D126" s="620"/>
      <c r="E126" s="620"/>
      <c r="F126" s="620"/>
      <c r="G126" s="620"/>
      <c r="H126" s="620"/>
    </row>
    <row r="127" spans="1:11" s="146" customFormat="1" ht="20.100000000000001" customHeight="1" thickBot="1" x14ac:dyDescent="0.25">
      <c r="A127" s="370"/>
      <c r="B127" s="370"/>
      <c r="C127" s="370"/>
      <c r="D127" s="370"/>
      <c r="E127" s="370"/>
      <c r="F127" s="370"/>
      <c r="G127" s="370"/>
      <c r="H127" s="370"/>
    </row>
    <row r="128" spans="1:11" ht="20.100000000000001" customHeight="1" x14ac:dyDescent="0.2">
      <c r="A128" s="624" t="s">
        <v>3</v>
      </c>
      <c r="B128" s="624" t="s">
        <v>10</v>
      </c>
      <c r="C128" s="627" t="s">
        <v>247</v>
      </c>
      <c r="D128" s="631"/>
      <c r="E128" s="624" t="s">
        <v>6</v>
      </c>
      <c r="F128" s="627" t="s">
        <v>247</v>
      </c>
      <c r="G128" s="631"/>
      <c r="H128" s="628"/>
    </row>
    <row r="129" spans="1:11" ht="24" customHeight="1" thickBot="1" x14ac:dyDescent="0.25">
      <c r="A129" s="625"/>
      <c r="B129" s="625"/>
      <c r="C129" s="629"/>
      <c r="D129" s="632"/>
      <c r="E129" s="626"/>
      <c r="F129" s="629"/>
      <c r="G129" s="632"/>
      <c r="H129" s="630"/>
    </row>
    <row r="130" spans="1:11" ht="20.100000000000001" customHeight="1" thickBot="1" x14ac:dyDescent="0.25">
      <c r="A130" s="626"/>
      <c r="B130" s="626"/>
      <c r="C130" s="125" t="str">
        <f>+C5</f>
        <v>2016</v>
      </c>
      <c r="D130" s="314" t="str">
        <f>+D5</f>
        <v>2017</v>
      </c>
      <c r="E130" s="125" t="str">
        <f>+E5</f>
        <v>17/16</v>
      </c>
      <c r="F130" s="125" t="str">
        <f>+F5</f>
        <v>2016</v>
      </c>
      <c r="G130" s="403" t="str">
        <f>+G5</f>
        <v>2017</v>
      </c>
      <c r="H130" s="201" t="s">
        <v>241</v>
      </c>
    </row>
    <row r="131" spans="1:11" ht="20.100000000000001" customHeight="1" x14ac:dyDescent="0.2">
      <c r="A131" s="11" t="s">
        <v>7</v>
      </c>
      <c r="B131" s="389" t="s">
        <v>119</v>
      </c>
      <c r="C131" s="392">
        <v>127401.43829999999</v>
      </c>
      <c r="D131" s="392">
        <v>192384.50821999999</v>
      </c>
      <c r="E131" s="175">
        <f t="shared" ref="E131:E164" si="6">+IFERROR(IF(D131/C131&gt;0,D131/C131,"X"),"X")</f>
        <v>1.5100654340100963</v>
      </c>
      <c r="F131" s="404">
        <v>0.11984545010706964</v>
      </c>
      <c r="G131" s="405">
        <v>0.18186880195121397</v>
      </c>
      <c r="H131" s="378">
        <v>6.2</v>
      </c>
      <c r="I131" s="147"/>
      <c r="J131" s="3"/>
      <c r="K131" s="3"/>
    </row>
    <row r="132" spans="1:11" ht="20.100000000000001" customHeight="1" x14ac:dyDescent="0.2">
      <c r="A132" s="128" t="s">
        <v>8</v>
      </c>
      <c r="B132" s="389" t="s">
        <v>120</v>
      </c>
      <c r="C132" s="392">
        <v>5698.0480100000004</v>
      </c>
      <c r="D132" s="392">
        <v>26338.318139999999</v>
      </c>
      <c r="E132" s="175">
        <f t="shared" si="6"/>
        <v>4.6223405092018517</v>
      </c>
      <c r="F132" s="404">
        <v>2.692879608708347E-2</v>
      </c>
      <c r="G132" s="405">
        <v>0.1114707037846282</v>
      </c>
      <c r="H132" s="378">
        <v>8.4</v>
      </c>
      <c r="I132" s="147"/>
      <c r="J132" s="3"/>
      <c r="K132" s="3"/>
    </row>
    <row r="133" spans="1:11" ht="20.100000000000001" customHeight="1" x14ac:dyDescent="0.2">
      <c r="A133" s="128" t="s">
        <v>9</v>
      </c>
      <c r="B133" s="389" t="s">
        <v>162</v>
      </c>
      <c r="C133" s="392">
        <v>138108.9589</v>
      </c>
      <c r="D133" s="392">
        <v>184542.82086000001</v>
      </c>
      <c r="E133" s="175">
        <f t="shared" si="6"/>
        <v>1.3362118021150329</v>
      </c>
      <c r="F133" s="404">
        <v>0.26516472265863228</v>
      </c>
      <c r="G133" s="405">
        <v>0.21793513197747197</v>
      </c>
      <c r="H133" s="378">
        <v>-4.7</v>
      </c>
      <c r="I133" s="147"/>
      <c r="J133" s="3"/>
      <c r="K133" s="3"/>
    </row>
    <row r="134" spans="1:11" ht="20.100000000000001" customHeight="1" x14ac:dyDescent="0.2">
      <c r="A134" s="128" t="s">
        <v>11</v>
      </c>
      <c r="B134" s="389" t="s">
        <v>301</v>
      </c>
      <c r="C134" s="392">
        <v>907.71475999999996</v>
      </c>
      <c r="D134" s="392">
        <v>1441.4078500000001</v>
      </c>
      <c r="E134" s="175">
        <f t="shared" si="6"/>
        <v>1.5879524202074231</v>
      </c>
      <c r="F134" s="404">
        <v>5.3074304596285808E-2</v>
      </c>
      <c r="G134" s="405">
        <v>7.9149664194826899E-2</v>
      </c>
      <c r="H134" s="378">
        <v>2.6</v>
      </c>
      <c r="I134" s="147"/>
      <c r="J134" s="3"/>
      <c r="K134" s="3"/>
    </row>
    <row r="135" spans="1:11" ht="20.100000000000001" customHeight="1" x14ac:dyDescent="0.2">
      <c r="A135" s="128" t="s">
        <v>12</v>
      </c>
      <c r="B135" s="389" t="s">
        <v>121</v>
      </c>
      <c r="C135" s="392">
        <v>217610.84062999999</v>
      </c>
      <c r="D135" s="392">
        <v>239516.33807999999</v>
      </c>
      <c r="E135" s="175">
        <f t="shared" si="6"/>
        <v>1.1006636314008158</v>
      </c>
      <c r="F135" s="404">
        <v>0.25309355697291097</v>
      </c>
      <c r="G135" s="405">
        <v>0.26960829607605052</v>
      </c>
      <c r="H135" s="378">
        <v>1.7</v>
      </c>
      <c r="I135" s="147"/>
      <c r="J135" s="3"/>
      <c r="K135" s="3"/>
    </row>
    <row r="136" spans="1:11" ht="20.100000000000001" customHeight="1" x14ac:dyDescent="0.2">
      <c r="A136" s="128" t="s">
        <v>13</v>
      </c>
      <c r="B136" s="389" t="s">
        <v>142</v>
      </c>
      <c r="C136" s="392">
        <v>199099.21793000001</v>
      </c>
      <c r="D136" s="392">
        <v>67209.135420000006</v>
      </c>
      <c r="E136" s="175">
        <f t="shared" si="6"/>
        <v>0.33756604430073467</v>
      </c>
      <c r="F136" s="404">
        <v>0.66481763883500167</v>
      </c>
      <c r="G136" s="405">
        <v>0.3981793585324418</v>
      </c>
      <c r="H136" s="378">
        <v>-26.7</v>
      </c>
      <c r="I136" s="147"/>
      <c r="J136" s="3"/>
      <c r="K136" s="3"/>
    </row>
    <row r="137" spans="1:11" ht="20.100000000000001" customHeight="1" x14ac:dyDescent="0.2">
      <c r="A137" s="128" t="s">
        <v>14</v>
      </c>
      <c r="B137" s="389" t="s">
        <v>122</v>
      </c>
      <c r="C137" s="392">
        <v>551.11378000000002</v>
      </c>
      <c r="D137" s="392">
        <v>979.66575999999998</v>
      </c>
      <c r="E137" s="175">
        <f t="shared" si="6"/>
        <v>1.7776107140706952</v>
      </c>
      <c r="F137" s="404">
        <v>0.67983418233794746</v>
      </c>
      <c r="G137" s="405">
        <v>0.54704580501407751</v>
      </c>
      <c r="H137" s="378">
        <v>-13.3</v>
      </c>
      <c r="I137" s="147"/>
      <c r="J137" s="3"/>
      <c r="K137" s="3"/>
    </row>
    <row r="138" spans="1:11" ht="20.100000000000001" customHeight="1" x14ac:dyDescent="0.2">
      <c r="A138" s="128" t="s">
        <v>15</v>
      </c>
      <c r="B138" s="389" t="s">
        <v>143</v>
      </c>
      <c r="C138" s="392">
        <v>3850</v>
      </c>
      <c r="D138" s="392">
        <v>144.68458000000001</v>
      </c>
      <c r="E138" s="175">
        <f t="shared" si="6"/>
        <v>3.7580410389610394E-2</v>
      </c>
      <c r="F138" s="404">
        <v>0.22380344178698144</v>
      </c>
      <c r="G138" s="405">
        <v>6.3736472685136086E-3</v>
      </c>
      <c r="H138" s="378">
        <v>-21.8</v>
      </c>
      <c r="I138" s="147"/>
      <c r="J138" s="3"/>
      <c r="K138" s="3"/>
    </row>
    <row r="139" spans="1:11" ht="20.100000000000001" customHeight="1" x14ac:dyDescent="0.2">
      <c r="A139" s="128" t="s">
        <v>16</v>
      </c>
      <c r="B139" s="389" t="s">
        <v>123</v>
      </c>
      <c r="C139" s="392">
        <v>3525.096</v>
      </c>
      <c r="D139" s="392">
        <v>3761.6779999999999</v>
      </c>
      <c r="E139" s="175">
        <f t="shared" si="6"/>
        <v>1.0671136332173647</v>
      </c>
      <c r="F139" s="404">
        <v>0.59752111260045671</v>
      </c>
      <c r="G139" s="405">
        <v>0.59664787221486204</v>
      </c>
      <c r="H139" s="378">
        <v>-0.1</v>
      </c>
      <c r="I139" s="147"/>
      <c r="J139" s="3"/>
      <c r="K139" s="3"/>
    </row>
    <row r="140" spans="1:11" ht="20.100000000000001" customHeight="1" x14ac:dyDescent="0.2">
      <c r="A140" s="128" t="s">
        <v>17</v>
      </c>
      <c r="B140" s="389" t="s">
        <v>163</v>
      </c>
      <c r="C140" s="392">
        <v>402975.43025999999</v>
      </c>
      <c r="D140" s="392">
        <v>417301.02461999998</v>
      </c>
      <c r="E140" s="175">
        <f t="shared" si="6"/>
        <v>1.0355495478986327</v>
      </c>
      <c r="F140" s="404">
        <v>0.16782954973583883</v>
      </c>
      <c r="G140" s="405">
        <v>5.2164178436006248</v>
      </c>
      <c r="H140" s="378">
        <v>504.8</v>
      </c>
      <c r="I140" s="147"/>
      <c r="J140" s="3"/>
      <c r="K140" s="3"/>
    </row>
    <row r="141" spans="1:11" ht="20.100000000000001" customHeight="1" x14ac:dyDescent="0.2">
      <c r="A141" s="128" t="s">
        <v>18</v>
      </c>
      <c r="B141" s="389" t="s">
        <v>124</v>
      </c>
      <c r="C141" s="392">
        <v>97928.618310000005</v>
      </c>
      <c r="D141" s="392">
        <v>136818.73996000001</v>
      </c>
      <c r="E141" s="175">
        <f t="shared" si="6"/>
        <v>1.3971272373811152</v>
      </c>
      <c r="F141" s="404">
        <v>0.75370492566182323</v>
      </c>
      <c r="G141" s="405">
        <v>0.17928366324638653</v>
      </c>
      <c r="H141" s="378">
        <v>-57.5</v>
      </c>
      <c r="I141" s="147"/>
      <c r="J141" s="3"/>
      <c r="K141" s="3"/>
    </row>
    <row r="142" spans="1:11" ht="20.100000000000001" customHeight="1" x14ac:dyDescent="0.2">
      <c r="A142" s="128" t="s">
        <v>19</v>
      </c>
      <c r="B142" s="389" t="s">
        <v>125</v>
      </c>
      <c r="C142" s="392">
        <v>3681.4533900000001</v>
      </c>
      <c r="D142" s="392">
        <v>5877.1170099999999</v>
      </c>
      <c r="E142" s="175">
        <f t="shared" si="6"/>
        <v>1.5964121740517268</v>
      </c>
      <c r="F142" s="404">
        <v>5.5563750144862825E-2</v>
      </c>
      <c r="G142" s="405">
        <v>1.4990495871517972E-2</v>
      </c>
      <c r="H142" s="378">
        <v>-4.0999999999999996</v>
      </c>
      <c r="I142" s="147"/>
      <c r="J142" s="3"/>
      <c r="K142" s="3"/>
    </row>
    <row r="143" spans="1:11" ht="20.100000000000001" customHeight="1" x14ac:dyDescent="0.2">
      <c r="A143" s="128" t="s">
        <v>20</v>
      </c>
      <c r="B143" s="389" t="s">
        <v>164</v>
      </c>
      <c r="C143" s="392">
        <v>89326.433220000006</v>
      </c>
      <c r="D143" s="392">
        <v>447589.13540000003</v>
      </c>
      <c r="E143" s="175">
        <f t="shared" si="6"/>
        <v>5.0107131703965289</v>
      </c>
      <c r="F143" s="404">
        <v>0.10824821322309329</v>
      </c>
      <c r="G143" s="405">
        <v>10.423856850936287</v>
      </c>
      <c r="H143" s="378">
        <v>1031.5999999999999</v>
      </c>
      <c r="I143" s="147"/>
      <c r="J143" s="3"/>
      <c r="K143" s="3"/>
    </row>
    <row r="144" spans="1:11" ht="20.100000000000001" customHeight="1" x14ac:dyDescent="0.2">
      <c r="A144" s="128" t="s">
        <v>21</v>
      </c>
      <c r="B144" s="389" t="s">
        <v>126</v>
      </c>
      <c r="C144" s="392">
        <v>210386.70892999999</v>
      </c>
      <c r="D144" s="392">
        <v>187417.44845</v>
      </c>
      <c r="E144" s="175">
        <f t="shared" si="6"/>
        <v>0.89082361430140367</v>
      </c>
      <c r="F144" s="404">
        <v>0.48534596814155839</v>
      </c>
      <c r="G144" s="405">
        <v>0.33956333564239194</v>
      </c>
      <c r="H144" s="378">
        <v>-14.5</v>
      </c>
      <c r="I144" s="147"/>
      <c r="J144" s="3"/>
      <c r="K144" s="3"/>
    </row>
    <row r="145" spans="1:11" ht="20.100000000000001" customHeight="1" x14ac:dyDescent="0.2">
      <c r="A145" s="128" t="s">
        <v>22</v>
      </c>
      <c r="B145" s="389" t="s">
        <v>165</v>
      </c>
      <c r="C145" s="392">
        <v>4980.1638599999997</v>
      </c>
      <c r="D145" s="392">
        <v>6253.1595200000002</v>
      </c>
      <c r="E145" s="175">
        <f t="shared" si="6"/>
        <v>1.2556132078754534</v>
      </c>
      <c r="F145" s="404">
        <v>0.12993919001637308</v>
      </c>
      <c r="G145" s="405">
        <v>0.14562918209419401</v>
      </c>
      <c r="H145" s="378">
        <v>1.6</v>
      </c>
      <c r="I145" s="147"/>
      <c r="J145" s="3"/>
      <c r="K145" s="3"/>
    </row>
    <row r="146" spans="1:11" ht="20.100000000000001" customHeight="1" x14ac:dyDescent="0.2">
      <c r="A146" s="128" t="s">
        <v>23</v>
      </c>
      <c r="B146" s="389" t="s">
        <v>127</v>
      </c>
      <c r="C146" s="392">
        <v>178316.21406</v>
      </c>
      <c r="D146" s="392">
        <v>162169.62495</v>
      </c>
      <c r="E146" s="175">
        <f t="shared" si="6"/>
        <v>0.90944968636129198</v>
      </c>
      <c r="F146" s="404">
        <v>0.30657933266089898</v>
      </c>
      <c r="G146" s="405">
        <v>0.29381927479707759</v>
      </c>
      <c r="H146" s="378">
        <v>-1.3</v>
      </c>
      <c r="I146" s="147"/>
      <c r="J146" s="3"/>
      <c r="K146" s="3"/>
    </row>
    <row r="147" spans="1:11" ht="20.100000000000001" customHeight="1" x14ac:dyDescent="0.2">
      <c r="A147" s="128" t="s">
        <v>24</v>
      </c>
      <c r="B147" s="389" t="s">
        <v>128</v>
      </c>
      <c r="C147" s="392">
        <v>6967.74406</v>
      </c>
      <c r="D147" s="392">
        <v>16678.895079999998</v>
      </c>
      <c r="E147" s="175">
        <f t="shared" si="6"/>
        <v>2.3937295825415261</v>
      </c>
      <c r="F147" s="404">
        <v>0.36291284382975614</v>
      </c>
      <c r="G147" s="405">
        <v>0.44888322995398788</v>
      </c>
      <c r="H147" s="378">
        <v>8.6</v>
      </c>
      <c r="I147" s="147"/>
      <c r="J147" s="3"/>
      <c r="K147" s="3"/>
    </row>
    <row r="148" spans="1:11" ht="20.100000000000001" customHeight="1" x14ac:dyDescent="0.2">
      <c r="A148" s="128" t="s">
        <v>25</v>
      </c>
      <c r="B148" s="389" t="s">
        <v>129</v>
      </c>
      <c r="C148" s="392">
        <v>134906.76178</v>
      </c>
      <c r="D148" s="392">
        <v>237482.3996</v>
      </c>
      <c r="E148" s="175">
        <f t="shared" si="6"/>
        <v>1.760344674103703</v>
      </c>
      <c r="F148" s="404">
        <v>0.3997741590719624</v>
      </c>
      <c r="G148" s="405">
        <v>0.52256889289326158</v>
      </c>
      <c r="H148" s="378">
        <v>12.3</v>
      </c>
      <c r="I148" s="147"/>
      <c r="J148" s="3"/>
      <c r="K148" s="3"/>
    </row>
    <row r="149" spans="1:11" ht="20.100000000000001" customHeight="1" x14ac:dyDescent="0.2">
      <c r="A149" s="128" t="s">
        <v>26</v>
      </c>
      <c r="B149" s="389" t="s">
        <v>199</v>
      </c>
      <c r="C149" s="392">
        <v>0</v>
      </c>
      <c r="D149" s="392">
        <v>0</v>
      </c>
      <c r="E149" s="175" t="str">
        <f t="shared" si="6"/>
        <v>X</v>
      </c>
      <c r="F149" s="406" t="s">
        <v>41</v>
      </c>
      <c r="G149" s="405">
        <v>0</v>
      </c>
      <c r="H149" s="378" t="s">
        <v>41</v>
      </c>
      <c r="I149" s="147"/>
      <c r="J149" s="3"/>
      <c r="K149" s="3"/>
    </row>
    <row r="150" spans="1:11" ht="20.100000000000001" customHeight="1" x14ac:dyDescent="0.2">
      <c r="A150" s="128" t="s">
        <v>27</v>
      </c>
      <c r="B150" s="389" t="s">
        <v>210</v>
      </c>
      <c r="C150" s="407" t="s">
        <v>41</v>
      </c>
      <c r="D150" s="392">
        <v>0</v>
      </c>
      <c r="E150" s="175" t="str">
        <f t="shared" si="6"/>
        <v>X</v>
      </c>
      <c r="F150" s="406" t="s">
        <v>41</v>
      </c>
      <c r="G150" s="408" t="s">
        <v>41</v>
      </c>
      <c r="H150" s="378" t="s">
        <v>41</v>
      </c>
      <c r="I150" s="147"/>
      <c r="J150" s="3"/>
      <c r="K150" s="3"/>
    </row>
    <row r="151" spans="1:11" ht="20.100000000000001" customHeight="1" x14ac:dyDescent="0.2">
      <c r="A151" s="128" t="s">
        <v>28</v>
      </c>
      <c r="B151" s="389" t="s">
        <v>130</v>
      </c>
      <c r="C151" s="392">
        <v>639.81777999999997</v>
      </c>
      <c r="D151" s="392">
        <v>479.33204000000001</v>
      </c>
      <c r="E151" s="175">
        <f t="shared" si="6"/>
        <v>0.7491696151363596</v>
      </c>
      <c r="F151" s="406">
        <v>0.26152100978638948</v>
      </c>
      <c r="G151" s="405">
        <v>0.53165937524183315</v>
      </c>
      <c r="H151" s="378">
        <v>27</v>
      </c>
      <c r="I151" s="147"/>
      <c r="J151" s="3"/>
      <c r="K151" s="3"/>
    </row>
    <row r="152" spans="1:11" ht="20.100000000000001" customHeight="1" x14ac:dyDescent="0.2">
      <c r="A152" s="128" t="s">
        <v>31</v>
      </c>
      <c r="B152" s="389" t="s">
        <v>200</v>
      </c>
      <c r="C152" s="392">
        <v>38.225470000000001</v>
      </c>
      <c r="D152" s="392">
        <v>492.02238999999997</v>
      </c>
      <c r="E152" s="175">
        <f t="shared" si="6"/>
        <v>12.871585097580224</v>
      </c>
      <c r="F152" s="406">
        <v>1.8792499162914457E-2</v>
      </c>
      <c r="G152" s="405">
        <v>8.4047177989207009E-2</v>
      </c>
      <c r="H152" s="378">
        <v>6.5</v>
      </c>
      <c r="I152" s="147"/>
      <c r="J152" s="3"/>
      <c r="K152" s="3"/>
    </row>
    <row r="153" spans="1:11" ht="20.100000000000001" customHeight="1" x14ac:dyDescent="0.2">
      <c r="A153" s="128" t="s">
        <v>32</v>
      </c>
      <c r="B153" s="389" t="s">
        <v>166</v>
      </c>
      <c r="C153" s="392">
        <v>20922.949629999999</v>
      </c>
      <c r="D153" s="392">
        <v>25138.937569999998</v>
      </c>
      <c r="E153" s="175">
        <f t="shared" si="6"/>
        <v>1.201500649504742</v>
      </c>
      <c r="F153" s="406">
        <v>0.43648188118732234</v>
      </c>
      <c r="G153" s="405">
        <v>0.46080724685998731</v>
      </c>
      <c r="H153" s="378">
        <v>2.5</v>
      </c>
      <c r="I153" s="147"/>
      <c r="J153" s="3"/>
      <c r="K153" s="3"/>
    </row>
    <row r="154" spans="1:11" ht="20.100000000000001" customHeight="1" x14ac:dyDescent="0.2">
      <c r="A154" s="128" t="s">
        <v>33</v>
      </c>
      <c r="B154" s="389" t="s">
        <v>206</v>
      </c>
      <c r="C154" s="407" t="s">
        <v>41</v>
      </c>
      <c r="D154" s="392">
        <v>842.71965</v>
      </c>
      <c r="E154" s="175" t="str">
        <f t="shared" si="6"/>
        <v>X</v>
      </c>
      <c r="F154" s="406" t="s">
        <v>41</v>
      </c>
      <c r="G154" s="405">
        <v>0.23634976870235272</v>
      </c>
      <c r="H154" s="378" t="s">
        <v>41</v>
      </c>
      <c r="I154" s="147"/>
      <c r="J154" s="3"/>
      <c r="K154" s="3"/>
    </row>
    <row r="155" spans="1:11" ht="20.100000000000001" customHeight="1" x14ac:dyDescent="0.2">
      <c r="A155" s="128" t="s">
        <v>34</v>
      </c>
      <c r="B155" s="389" t="s">
        <v>131</v>
      </c>
      <c r="C155" s="392">
        <v>27337.496719999999</v>
      </c>
      <c r="D155" s="392">
        <v>25525.229869999999</v>
      </c>
      <c r="E155" s="175">
        <f t="shared" si="6"/>
        <v>0.93370765185408677</v>
      </c>
      <c r="F155" s="406">
        <v>0.13228008166236904</v>
      </c>
      <c r="G155" s="405">
        <v>0.15762471265892725</v>
      </c>
      <c r="H155" s="378">
        <v>2.6</v>
      </c>
      <c r="I155" s="147"/>
      <c r="J155" s="3"/>
      <c r="K155" s="3"/>
    </row>
    <row r="156" spans="1:11" ht="20.100000000000001" customHeight="1" x14ac:dyDescent="0.2">
      <c r="A156" s="128" t="s">
        <v>35</v>
      </c>
      <c r="B156" s="389" t="s">
        <v>132</v>
      </c>
      <c r="C156" s="392">
        <v>282799.99570999999</v>
      </c>
      <c r="D156" s="392">
        <v>242749.10250000001</v>
      </c>
      <c r="E156" s="175">
        <f t="shared" si="6"/>
        <v>0.85837732030565317</v>
      </c>
      <c r="F156" s="406">
        <v>4.4235569785316689E-2</v>
      </c>
      <c r="G156" s="405">
        <v>3.4966615810741931E-2</v>
      </c>
      <c r="H156" s="378">
        <v>-0.9</v>
      </c>
      <c r="I156" s="147"/>
      <c r="J156" s="3"/>
      <c r="K156" s="3"/>
    </row>
    <row r="157" spans="1:11" ht="20.100000000000001" customHeight="1" x14ac:dyDescent="0.2">
      <c r="A157" s="128" t="s">
        <v>36</v>
      </c>
      <c r="B157" s="389" t="s">
        <v>201</v>
      </c>
      <c r="C157" s="392">
        <v>793.74045000000001</v>
      </c>
      <c r="D157" s="392">
        <v>28895.422480000001</v>
      </c>
      <c r="E157" s="175">
        <f t="shared" si="6"/>
        <v>36.404119860591706</v>
      </c>
      <c r="F157" s="406">
        <v>0.76036045130481489</v>
      </c>
      <c r="G157" s="405">
        <v>0.85194344580355452</v>
      </c>
      <c r="H157" s="378">
        <v>9.1999999999999993</v>
      </c>
      <c r="I157" s="147"/>
      <c r="J157" s="3"/>
      <c r="K157" s="3"/>
    </row>
    <row r="158" spans="1:11" ht="20.100000000000001" customHeight="1" x14ac:dyDescent="0.2">
      <c r="A158" s="128" t="s">
        <v>37</v>
      </c>
      <c r="B158" s="409" t="s">
        <v>212</v>
      </c>
      <c r="C158" s="392">
        <v>-3.52088</v>
      </c>
      <c r="D158" s="392">
        <v>6.8534100000000002</v>
      </c>
      <c r="E158" s="175" t="str">
        <f t="shared" si="6"/>
        <v>X</v>
      </c>
      <c r="F158" s="406">
        <v>-1.3753691320075284E-4</v>
      </c>
      <c r="G158" s="405">
        <v>2.442112181974905E-4</v>
      </c>
      <c r="H158" s="378">
        <v>0</v>
      </c>
      <c r="I158" s="147"/>
      <c r="J158" s="3"/>
      <c r="K158" s="3"/>
    </row>
    <row r="159" spans="1:11" ht="20.100000000000001" customHeight="1" x14ac:dyDescent="0.2">
      <c r="A159" s="128" t="s">
        <v>38</v>
      </c>
      <c r="B159" s="389" t="s">
        <v>133</v>
      </c>
      <c r="C159" s="392">
        <v>-75.974890000000002</v>
      </c>
      <c r="D159" s="392">
        <v>168.70751999999999</v>
      </c>
      <c r="E159" s="175" t="str">
        <f t="shared" si="6"/>
        <v>X</v>
      </c>
      <c r="F159" s="406">
        <v>-2.9575058282977325E-3</v>
      </c>
      <c r="G159" s="405">
        <v>6.7024520334299275E-3</v>
      </c>
      <c r="H159" s="378">
        <v>1</v>
      </c>
      <c r="I159" s="147"/>
      <c r="J159" s="3"/>
      <c r="K159" s="3"/>
    </row>
    <row r="160" spans="1:11" ht="20.100000000000001" customHeight="1" x14ac:dyDescent="0.2">
      <c r="A160" s="128" t="s">
        <v>39</v>
      </c>
      <c r="B160" s="389" t="s">
        <v>144</v>
      </c>
      <c r="C160" s="392">
        <v>177122.79188</v>
      </c>
      <c r="D160" s="392">
        <v>197073.19357</v>
      </c>
      <c r="E160" s="175">
        <f t="shared" si="6"/>
        <v>1.1126359938110975</v>
      </c>
      <c r="F160" s="406">
        <v>0.44530708071379066</v>
      </c>
      <c r="G160" s="405">
        <v>0.48244135818472256</v>
      </c>
      <c r="H160" s="378">
        <v>3.7</v>
      </c>
      <c r="I160" s="147"/>
      <c r="J160" s="3"/>
      <c r="K160" s="3"/>
    </row>
    <row r="161" spans="1:11" ht="20.100000000000001" customHeight="1" x14ac:dyDescent="0.2">
      <c r="A161" s="128" t="s">
        <v>40</v>
      </c>
      <c r="B161" s="389" t="s">
        <v>145</v>
      </c>
      <c r="C161" s="392">
        <v>157192.41574</v>
      </c>
      <c r="D161" s="392">
        <v>108539.75322</v>
      </c>
      <c r="E161" s="175">
        <f t="shared" si="6"/>
        <v>0.69048975873955232</v>
      </c>
      <c r="F161" s="406">
        <v>0.64322663171497818</v>
      </c>
      <c r="G161" s="405">
        <v>0.57318557957748062</v>
      </c>
      <c r="H161" s="378">
        <v>-7</v>
      </c>
      <c r="I161" s="147"/>
      <c r="J161" s="3"/>
      <c r="K161" s="3"/>
    </row>
    <row r="162" spans="1:11" ht="20.100000000000001" customHeight="1" x14ac:dyDescent="0.2">
      <c r="A162" s="128" t="s">
        <v>202</v>
      </c>
      <c r="B162" s="389" t="s">
        <v>134</v>
      </c>
      <c r="C162" s="392">
        <v>327888.90784</v>
      </c>
      <c r="D162" s="392">
        <v>296240.87539</v>
      </c>
      <c r="E162" s="175">
        <f t="shared" si="6"/>
        <v>0.90347940508727642</v>
      </c>
      <c r="F162" s="404">
        <v>0.46382083823450848</v>
      </c>
      <c r="G162" s="405">
        <v>0.42832049341182954</v>
      </c>
      <c r="H162" s="378">
        <v>-3.6</v>
      </c>
      <c r="I162" s="147"/>
      <c r="J162" s="3"/>
      <c r="K162" s="3"/>
    </row>
    <row r="163" spans="1:11" ht="20.100000000000001" customHeight="1" x14ac:dyDescent="0.2">
      <c r="A163" s="128" t="s">
        <v>203</v>
      </c>
      <c r="B163" s="389" t="s">
        <v>135</v>
      </c>
      <c r="C163" s="392">
        <v>410754.38094</v>
      </c>
      <c r="D163" s="392">
        <v>391927.06070999999</v>
      </c>
      <c r="E163" s="175">
        <f t="shared" si="6"/>
        <v>0.9541640427865572</v>
      </c>
      <c r="F163" s="404">
        <v>0.16503779376569291</v>
      </c>
      <c r="G163" s="405">
        <v>0.14498442471662651</v>
      </c>
      <c r="H163" s="378">
        <v>-2</v>
      </c>
      <c r="I163" s="147"/>
      <c r="J163" s="3"/>
      <c r="K163" s="3"/>
    </row>
    <row r="164" spans="1:11" ht="20.100000000000001" customHeight="1" thickBot="1" x14ac:dyDescent="0.25">
      <c r="A164" s="128" t="s">
        <v>205</v>
      </c>
      <c r="B164" s="389" t="s">
        <v>136</v>
      </c>
      <c r="C164" s="392">
        <v>0</v>
      </c>
      <c r="D164" s="392">
        <v>0</v>
      </c>
      <c r="E164" s="175" t="str">
        <f t="shared" si="6"/>
        <v>X</v>
      </c>
      <c r="F164" s="404">
        <v>0</v>
      </c>
      <c r="G164" s="405">
        <v>0</v>
      </c>
      <c r="H164" s="378">
        <v>0</v>
      </c>
      <c r="I164" s="147"/>
      <c r="J164" s="3"/>
      <c r="K164" s="3"/>
    </row>
    <row r="165" spans="1:11" ht="20.100000000000001" customHeight="1" thickBot="1" x14ac:dyDescent="0.25">
      <c r="A165" s="63"/>
      <c r="B165" s="62" t="s">
        <v>2</v>
      </c>
      <c r="C165" s="396">
        <f>SUM(C131:C164)</f>
        <v>3231633.1825699992</v>
      </c>
      <c r="D165" s="396">
        <f>SUM(D131:D164)</f>
        <v>3651985.3118199999</v>
      </c>
      <c r="E165" s="127">
        <f>+IF(C165=0,"X",D165/C165)</f>
        <v>1.130074208767627</v>
      </c>
      <c r="F165" s="402">
        <v>0.17572378335926495</v>
      </c>
      <c r="G165" s="410">
        <v>0.18742185373585157</v>
      </c>
      <c r="H165" s="387">
        <v>1.1000000000000001</v>
      </c>
      <c r="I165" s="147"/>
      <c r="J165" s="3"/>
      <c r="K165" s="3"/>
    </row>
    <row r="166" spans="1:11" ht="20.100000000000001" customHeight="1" x14ac:dyDescent="0.2">
      <c r="A166" s="244"/>
      <c r="B166" s="225"/>
      <c r="C166" s="252"/>
      <c r="D166" s="252"/>
      <c r="E166" s="57"/>
      <c r="F166" s="57"/>
      <c r="G166" s="57"/>
      <c r="H166" s="57"/>
    </row>
    <row r="167" spans="1:11" s="146" customFormat="1" ht="20.100000000000001" customHeight="1" x14ac:dyDescent="0.2">
      <c r="A167" s="620" t="s">
        <v>246</v>
      </c>
      <c r="B167" s="620"/>
      <c r="C167" s="620"/>
      <c r="D167" s="620"/>
      <c r="E167" s="620"/>
      <c r="F167" s="620"/>
      <c r="G167" s="620"/>
      <c r="H167" s="620"/>
    </row>
    <row r="168" spans="1:11" s="146" customFormat="1" ht="20.100000000000001" customHeight="1" thickBot="1" x14ac:dyDescent="0.25">
      <c r="A168" s="370"/>
      <c r="B168" s="370"/>
      <c r="C168" s="370"/>
      <c r="D168" s="370"/>
      <c r="E168" s="370"/>
      <c r="F168" s="370"/>
      <c r="G168" s="370"/>
      <c r="H168" s="370"/>
    </row>
    <row r="169" spans="1:11" ht="31.5" customHeight="1" thickBot="1" x14ac:dyDescent="0.25">
      <c r="A169" s="624" t="s">
        <v>3</v>
      </c>
      <c r="B169" s="624" t="s">
        <v>4</v>
      </c>
      <c r="C169" s="621" t="s">
        <v>245</v>
      </c>
      <c r="D169" s="622"/>
      <c r="E169" s="372" t="s">
        <v>6</v>
      </c>
      <c r="F169" s="621" t="s">
        <v>304</v>
      </c>
      <c r="G169" s="623"/>
      <c r="H169" s="622"/>
    </row>
    <row r="170" spans="1:11" ht="20.100000000000001" customHeight="1" thickBot="1" x14ac:dyDescent="0.25">
      <c r="A170" s="626"/>
      <c r="B170" s="626"/>
      <c r="C170" s="125" t="str">
        <f>+C5</f>
        <v>2016</v>
      </c>
      <c r="D170" s="125" t="str">
        <f>+D5</f>
        <v>2017</v>
      </c>
      <c r="E170" s="125" t="str">
        <f>+E5</f>
        <v>17/16</v>
      </c>
      <c r="F170" s="125" t="str">
        <f>+F5</f>
        <v>2016</v>
      </c>
      <c r="G170" s="125" t="str">
        <f>+G5</f>
        <v>2017</v>
      </c>
      <c r="H170" s="201" t="s">
        <v>241</v>
      </c>
    </row>
    <row r="171" spans="1:11" ht="20.100000000000001" customHeight="1" x14ac:dyDescent="0.2">
      <c r="A171" s="371" t="s">
        <v>7</v>
      </c>
      <c r="B171" s="375" t="s">
        <v>0</v>
      </c>
      <c r="C171" s="376">
        <v>23499.838820000001</v>
      </c>
      <c r="D171" s="376">
        <v>22458.369350000001</v>
      </c>
      <c r="E171" s="175">
        <f>+IF(C171=0,"X",D171/C171)</f>
        <v>0.95568184624680763</v>
      </c>
      <c r="F171" s="411">
        <v>9.8547416615960438E-4</v>
      </c>
      <c r="G171" s="411">
        <v>9.1439099297203072E-4</v>
      </c>
      <c r="H171" s="378">
        <v>0</v>
      </c>
      <c r="I171" s="147"/>
      <c r="J171" s="3"/>
      <c r="K171" s="3"/>
    </row>
    <row r="172" spans="1:11" ht="20.100000000000001" customHeight="1" thickBot="1" x14ac:dyDescent="0.25">
      <c r="A172" s="379" t="s">
        <v>8</v>
      </c>
      <c r="B172" s="380" t="s">
        <v>1</v>
      </c>
      <c r="C172" s="381">
        <v>1767611.79847</v>
      </c>
      <c r="D172" s="381">
        <v>1991634.4412100001</v>
      </c>
      <c r="E172" s="175">
        <f>+IF(C172=0,"X",D172/C172)</f>
        <v>1.1267374674314283</v>
      </c>
      <c r="F172" s="412">
        <v>5.5178461705869222E-2</v>
      </c>
      <c r="G172" s="412">
        <v>5.26989839388756E-2</v>
      </c>
      <c r="H172" s="378">
        <v>-0.2</v>
      </c>
      <c r="I172" s="147"/>
      <c r="J172" s="3"/>
      <c r="K172" s="3"/>
    </row>
    <row r="173" spans="1:11" s="146" customFormat="1" ht="20.100000000000001" customHeight="1" thickBot="1" x14ac:dyDescent="0.25">
      <c r="A173" s="383"/>
      <c r="B173" s="384" t="s">
        <v>2</v>
      </c>
      <c r="C173" s="413">
        <f>SUM(C171:C172)</f>
        <v>1791111.63729</v>
      </c>
      <c r="D173" s="413">
        <f>SUM(D171:D172)</f>
        <v>2014092.8105600001</v>
      </c>
      <c r="E173" s="127">
        <f>+IF(C173=0,"X",D173/C173)</f>
        <v>1.1244931743101043</v>
      </c>
      <c r="F173" s="414">
        <v>3.2052432441085098E-2</v>
      </c>
      <c r="G173" s="414">
        <v>3.230111255201118E-2</v>
      </c>
      <c r="H173" s="387">
        <v>0</v>
      </c>
      <c r="I173" s="147"/>
      <c r="J173" s="3"/>
      <c r="K173" s="3"/>
    </row>
    <row r="174" spans="1:11" ht="20.100000000000001" customHeight="1" x14ac:dyDescent="0.2">
      <c r="C174" s="57"/>
      <c r="D174" s="57"/>
      <c r="E174" s="415"/>
      <c r="F174" s="415"/>
    </row>
    <row r="175" spans="1:11" s="146" customFormat="1" ht="20.100000000000001" customHeight="1" x14ac:dyDescent="0.2">
      <c r="A175" s="620" t="s">
        <v>244</v>
      </c>
      <c r="B175" s="620"/>
      <c r="C175" s="620"/>
      <c r="D175" s="620"/>
      <c r="E175" s="620"/>
      <c r="F175" s="620"/>
      <c r="G175" s="620"/>
      <c r="H175" s="620"/>
    </row>
    <row r="176" spans="1:11" s="146" customFormat="1" ht="20.100000000000001" customHeight="1" thickBot="1" x14ac:dyDescent="0.25">
      <c r="A176" s="370"/>
      <c r="B176" s="370"/>
      <c r="C176" s="370"/>
      <c r="D176" s="370"/>
      <c r="E176" s="370"/>
      <c r="F176" s="370"/>
      <c r="G176" s="370"/>
      <c r="H176" s="370"/>
    </row>
    <row r="177" spans="1:11" ht="20.100000000000001" customHeight="1" x14ac:dyDescent="0.2">
      <c r="A177" s="624" t="s">
        <v>3</v>
      </c>
      <c r="B177" s="624" t="s">
        <v>4</v>
      </c>
      <c r="C177" s="627" t="s">
        <v>243</v>
      </c>
      <c r="D177" s="628"/>
      <c r="E177" s="624" t="s">
        <v>6</v>
      </c>
      <c r="F177" s="627" t="s">
        <v>242</v>
      </c>
      <c r="G177" s="631"/>
      <c r="H177" s="628"/>
    </row>
    <row r="178" spans="1:11" ht="37.5" customHeight="1" thickBot="1" x14ac:dyDescent="0.25">
      <c r="A178" s="625"/>
      <c r="B178" s="625"/>
      <c r="C178" s="629"/>
      <c r="D178" s="630"/>
      <c r="E178" s="626"/>
      <c r="F178" s="629"/>
      <c r="G178" s="632"/>
      <c r="H178" s="630"/>
    </row>
    <row r="179" spans="1:11" ht="20.100000000000001" customHeight="1" thickBot="1" x14ac:dyDescent="0.25">
      <c r="A179" s="626"/>
      <c r="B179" s="626"/>
      <c r="C179" s="125" t="str">
        <f>+C5</f>
        <v>2016</v>
      </c>
      <c r="D179" s="125" t="str">
        <f>+D5</f>
        <v>2017</v>
      </c>
      <c r="E179" s="125" t="str">
        <f>+E5</f>
        <v>17/16</v>
      </c>
      <c r="F179" s="125" t="str">
        <f>+F5</f>
        <v>2016</v>
      </c>
      <c r="G179" s="125" t="str">
        <f>+G5</f>
        <v>2017</v>
      </c>
      <c r="H179" s="201" t="s">
        <v>241</v>
      </c>
    </row>
    <row r="180" spans="1:11" ht="20.100000000000001" customHeight="1" x14ac:dyDescent="0.2">
      <c r="A180" s="371" t="s">
        <v>7</v>
      </c>
      <c r="B180" s="380" t="s">
        <v>0</v>
      </c>
      <c r="C180" s="376">
        <v>9206.6630000000005</v>
      </c>
      <c r="D180" s="376">
        <v>8865.6579999999994</v>
      </c>
      <c r="E180" s="175">
        <f>+IF(C180=0,"X",D180/C180)</f>
        <v>0.96296106417710725</v>
      </c>
      <c r="F180" s="411">
        <v>5.0351428907486164E-4</v>
      </c>
      <c r="G180" s="411">
        <v>4.3555840363455927E-4</v>
      </c>
      <c r="H180" s="378">
        <v>-0.1</v>
      </c>
      <c r="I180" s="147"/>
      <c r="J180" s="3"/>
      <c r="K180" s="3"/>
    </row>
    <row r="181" spans="1:11" ht="20.100000000000001" customHeight="1" thickBot="1" x14ac:dyDescent="0.25">
      <c r="A181" s="379" t="s">
        <v>8</v>
      </c>
      <c r="B181" s="380" t="s">
        <v>1</v>
      </c>
      <c r="C181" s="381">
        <v>906397.68870000006</v>
      </c>
      <c r="D181" s="381">
        <v>902682.57788999996</v>
      </c>
      <c r="E181" s="175">
        <f>+IF(C181=0,"X",D181/C181)</f>
        <v>0.99590123534479824</v>
      </c>
      <c r="F181" s="412">
        <v>4.9286420236529196E-2</v>
      </c>
      <c r="G181" s="412">
        <v>4.6326156224020358E-2</v>
      </c>
      <c r="H181" s="378">
        <v>-0.3</v>
      </c>
      <c r="I181" s="147"/>
      <c r="J181" s="3"/>
      <c r="K181" s="3"/>
    </row>
    <row r="182" spans="1:11" s="146" customFormat="1" ht="19.5" customHeight="1" thickBot="1" x14ac:dyDescent="0.25">
      <c r="A182" s="383"/>
      <c r="B182" s="384" t="s">
        <v>2</v>
      </c>
      <c r="C182" s="413">
        <f>SUM(C180:C181)</f>
        <v>915604.3517</v>
      </c>
      <c r="D182" s="413">
        <f>SUM(D180:D181)</f>
        <v>911548.23589000001</v>
      </c>
      <c r="E182" s="127">
        <f>+IF(C182=0,"X",D182/C182)</f>
        <v>0.99557001252509447</v>
      </c>
      <c r="F182" s="414">
        <v>2.4965201274989128E-2</v>
      </c>
      <c r="G182" s="414">
        <v>2.2880186571606665E-2</v>
      </c>
      <c r="H182" s="387">
        <v>-0.2</v>
      </c>
      <c r="I182" s="147"/>
      <c r="J182" s="3"/>
      <c r="K182" s="3"/>
    </row>
    <row r="183" spans="1:11" x14ac:dyDescent="0.2">
      <c r="C183" s="57"/>
      <c r="D183" s="57"/>
      <c r="E183" s="415"/>
      <c r="F183" s="415"/>
    </row>
    <row r="184" spans="1:11" x14ac:dyDescent="0.2">
      <c r="C184" s="57"/>
      <c r="D184" s="57"/>
    </row>
    <row r="187" spans="1:11" x14ac:dyDescent="0.2">
      <c r="C187" s="416"/>
      <c r="D187" s="416"/>
    </row>
    <row r="188" spans="1:11" x14ac:dyDescent="0.2">
      <c r="C188" s="416"/>
      <c r="D188" s="416"/>
      <c r="E188" s="417"/>
      <c r="F188" s="418"/>
      <c r="G188" s="419"/>
      <c r="H188" s="415"/>
    </row>
    <row r="189" spans="1:11" x14ac:dyDescent="0.2">
      <c r="C189" s="416"/>
      <c r="D189" s="416"/>
    </row>
    <row r="190" spans="1:11" x14ac:dyDescent="0.2">
      <c r="C190" s="416"/>
      <c r="D190" s="416"/>
    </row>
    <row r="191" spans="1:11" x14ac:dyDescent="0.2">
      <c r="C191" s="416"/>
      <c r="D191" s="416"/>
    </row>
    <row r="192" spans="1:11" x14ac:dyDescent="0.2">
      <c r="C192" s="416"/>
      <c r="D192" s="416"/>
      <c r="F192" s="419"/>
      <c r="G192" s="419"/>
    </row>
    <row r="193" spans="3:4" x14ac:dyDescent="0.2">
      <c r="C193" s="416"/>
      <c r="D193" s="416"/>
    </row>
    <row r="194" spans="3:4" x14ac:dyDescent="0.2">
      <c r="C194" s="416"/>
      <c r="D194" s="416"/>
    </row>
  </sheetData>
  <mergeCells count="36">
    <mergeCell ref="F169:H169"/>
    <mergeCell ref="A177:A179"/>
    <mergeCell ref="B177:B179"/>
    <mergeCell ref="C177:D178"/>
    <mergeCell ref="E177:E178"/>
    <mergeCell ref="F177:H178"/>
    <mergeCell ref="A175:H175"/>
    <mergeCell ref="A167:H167"/>
    <mergeCell ref="A169:A170"/>
    <mergeCell ref="B169:B170"/>
    <mergeCell ref="A92:H92"/>
    <mergeCell ref="A94:A96"/>
    <mergeCell ref="B94:B96"/>
    <mergeCell ref="C94:D95"/>
    <mergeCell ref="E94:E95"/>
    <mergeCell ref="F94:H95"/>
    <mergeCell ref="A126:H126"/>
    <mergeCell ref="A128:A130"/>
    <mergeCell ref="B128:B130"/>
    <mergeCell ref="C128:D129"/>
    <mergeCell ref="E128:E129"/>
    <mergeCell ref="F128:H129"/>
    <mergeCell ref="C169:D169"/>
    <mergeCell ref="C45:D45"/>
    <mergeCell ref="F45:H45"/>
    <mergeCell ref="A83:H83"/>
    <mergeCell ref="B85:B87"/>
    <mergeCell ref="C85:D86"/>
    <mergeCell ref="E85:E86"/>
    <mergeCell ref="F85:H86"/>
    <mergeCell ref="A43:H43"/>
    <mergeCell ref="A1:H1"/>
    <mergeCell ref="C4:D4"/>
    <mergeCell ref="F4:H4"/>
    <mergeCell ref="A10:H10"/>
    <mergeCell ref="F12:H12"/>
  </mergeCells>
  <conditionalFormatting sqref="J180:K182 J171:K173 J88:K90 J6:K8 J14:K41 J47:K81 J97:K124 J131:K165">
    <cfRule type="cellIs" dxfId="4" priority="1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7" fitToHeight="8" orientation="portrait" r:id="rId1"/>
  <headerFooter alignWithMargins="0">
    <oddHeader>&amp;A</oddHeader>
  </headerFooter>
  <rowBreaks count="3" manualBreakCount="3">
    <brk id="42" max="7" man="1"/>
    <brk id="91" max="7" man="1"/>
    <brk id="166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944A1-1BCF-4366-988D-EC427F52B32E}">
  <dimension ref="A1:L457"/>
  <sheetViews>
    <sheetView view="pageBreakPreview" zoomScale="80" zoomScaleNormal="80" zoomScaleSheetLayoutView="80" workbookViewId="0">
      <selection sqref="A1:E1"/>
    </sheetView>
  </sheetViews>
  <sheetFormatPr defaultRowHeight="14.25" x14ac:dyDescent="0.2"/>
  <cols>
    <col min="1" max="1" width="4" style="389" customWidth="1"/>
    <col min="2" max="2" width="37.7109375" style="389" customWidth="1"/>
    <col min="3" max="3" width="14.140625" style="419" customWidth="1"/>
    <col min="4" max="4" width="14.28515625" style="419" customWidth="1"/>
    <col min="5" max="5" width="15.28515625" style="419" customWidth="1"/>
    <col min="6" max="6" width="6.28515625" style="148" customWidth="1"/>
    <col min="7" max="7" width="9.140625" style="148"/>
    <col min="8" max="8" width="15.5703125" style="148" bestFit="1" customWidth="1"/>
    <col min="9" max="9" width="22.85546875" style="148" customWidth="1"/>
    <col min="10" max="10" width="9.140625" style="148"/>
    <col min="11" max="11" width="15.5703125" style="148" bestFit="1" customWidth="1"/>
    <col min="12" max="12" width="29.5703125" style="148" customWidth="1"/>
    <col min="13" max="16384" width="9.140625" style="148"/>
  </cols>
  <sheetData>
    <row r="1" spans="1:12" ht="20.100000000000001" customHeight="1" x14ac:dyDescent="0.2">
      <c r="A1" s="637" t="s">
        <v>259</v>
      </c>
      <c r="B1" s="637"/>
      <c r="C1" s="637"/>
      <c r="D1" s="637"/>
      <c r="E1" s="637"/>
    </row>
    <row r="2" spans="1:12" ht="20.100000000000001" customHeight="1" x14ac:dyDescent="0.2">
      <c r="A2" s="420"/>
      <c r="B2" s="420"/>
      <c r="C2" s="420"/>
      <c r="D2" s="420"/>
      <c r="E2" s="420"/>
    </row>
    <row r="3" spans="1:12" ht="20.100000000000001" customHeight="1" thickBot="1" x14ac:dyDescent="0.25">
      <c r="A3" s="421"/>
      <c r="B3" s="421"/>
      <c r="C3" s="422"/>
      <c r="D3" s="422"/>
      <c r="E3" s="422"/>
    </row>
    <row r="4" spans="1:12" ht="20.100000000000001" customHeight="1" thickBot="1" x14ac:dyDescent="0.25">
      <c r="A4" s="423" t="s">
        <v>3</v>
      </c>
      <c r="B4" s="424" t="s">
        <v>4</v>
      </c>
      <c r="C4" s="634" t="s">
        <v>259</v>
      </c>
      <c r="D4" s="635"/>
      <c r="E4" s="636"/>
      <c r="H4" s="155"/>
      <c r="I4" s="155"/>
      <c r="J4" s="155"/>
      <c r="K4" s="155"/>
      <c r="L4" s="155"/>
    </row>
    <row r="5" spans="1:12" ht="20.100000000000001" customHeight="1" thickBot="1" x14ac:dyDescent="0.25">
      <c r="A5" s="425"/>
      <c r="B5" s="426"/>
      <c r="C5" s="125" t="s">
        <v>198</v>
      </c>
      <c r="D5" s="125" t="s">
        <v>209</v>
      </c>
      <c r="E5" s="427" t="s">
        <v>241</v>
      </c>
      <c r="H5" s="155"/>
      <c r="I5" s="155"/>
      <c r="J5" s="155"/>
      <c r="K5" s="155"/>
      <c r="L5" s="155"/>
    </row>
    <row r="6" spans="1:12" ht="20.100000000000001" customHeight="1" x14ac:dyDescent="0.2">
      <c r="A6" s="371" t="s">
        <v>7</v>
      </c>
      <c r="B6" s="428" t="s">
        <v>0</v>
      </c>
      <c r="C6" s="377">
        <f>+C41</f>
        <v>0.98299999999999998</v>
      </c>
      <c r="D6" s="377">
        <f>+D41</f>
        <v>0.99399999999999999</v>
      </c>
      <c r="E6" s="378">
        <f>+(D6-C6)*100</f>
        <v>1.100000000000001</v>
      </c>
      <c r="F6" s="152"/>
      <c r="G6" s="151"/>
      <c r="H6" s="157"/>
      <c r="I6" s="157"/>
      <c r="J6" s="157"/>
      <c r="K6" s="157"/>
      <c r="L6" s="157"/>
    </row>
    <row r="7" spans="1:12" ht="20.100000000000001" customHeight="1" thickBot="1" x14ac:dyDescent="0.25">
      <c r="A7" s="379" t="s">
        <v>8</v>
      </c>
      <c r="B7" s="429" t="s">
        <v>1</v>
      </c>
      <c r="C7" s="398">
        <f>+C81</f>
        <v>0.80300000000000005</v>
      </c>
      <c r="D7" s="398">
        <f>+D81</f>
        <v>0.81299999999999994</v>
      </c>
      <c r="E7" s="378">
        <f>+(D7-C7)*100</f>
        <v>0.99999999999998979</v>
      </c>
      <c r="F7" s="152"/>
      <c r="G7" s="151"/>
      <c r="H7" s="157"/>
      <c r="I7" s="157"/>
      <c r="J7" s="157"/>
      <c r="K7" s="157"/>
      <c r="L7" s="157"/>
    </row>
    <row r="8" spans="1:12" ht="20.100000000000001" customHeight="1" thickBot="1" x14ac:dyDescent="0.25">
      <c r="A8" s="383"/>
      <c r="B8" s="430" t="s">
        <v>2</v>
      </c>
      <c r="C8" s="402">
        <v>0.88</v>
      </c>
      <c r="D8" s="386">
        <v>0.88400000000000001</v>
      </c>
      <c r="E8" s="387">
        <f>+(D8-C8)*100</f>
        <v>0.40000000000000036</v>
      </c>
      <c r="F8" s="152"/>
      <c r="G8" s="151"/>
      <c r="H8" s="156"/>
      <c r="I8" s="156"/>
      <c r="J8" s="156"/>
      <c r="K8" s="156"/>
      <c r="L8" s="156"/>
    </row>
    <row r="9" spans="1:12" ht="20.100000000000001" customHeight="1" x14ac:dyDescent="0.2"/>
    <row r="10" spans="1:12" ht="20.100000000000001" customHeight="1" x14ac:dyDescent="0.2">
      <c r="A10" s="637" t="s">
        <v>261</v>
      </c>
      <c r="B10" s="637"/>
      <c r="C10" s="637"/>
      <c r="D10" s="637"/>
      <c r="E10" s="637"/>
    </row>
    <row r="11" spans="1:12" ht="20.100000000000001" customHeight="1" thickBot="1" x14ac:dyDescent="0.25">
      <c r="A11" s="421"/>
      <c r="B11" s="421"/>
      <c r="C11" s="422"/>
      <c r="D11" s="422"/>
      <c r="E11" s="422"/>
    </row>
    <row r="12" spans="1:12" ht="20.100000000000001" customHeight="1" thickBot="1" x14ac:dyDescent="0.25">
      <c r="A12" s="423" t="s">
        <v>3</v>
      </c>
      <c r="B12" s="424" t="s">
        <v>10</v>
      </c>
      <c r="C12" s="634" t="s">
        <v>259</v>
      </c>
      <c r="D12" s="635"/>
      <c r="E12" s="636"/>
      <c r="H12" s="155"/>
      <c r="I12" s="155"/>
      <c r="J12" s="155"/>
      <c r="K12" s="155"/>
      <c r="L12" s="155"/>
    </row>
    <row r="13" spans="1:12" ht="20.100000000000001" customHeight="1" thickBot="1" x14ac:dyDescent="0.25">
      <c r="A13" s="425"/>
      <c r="B13" s="426"/>
      <c r="C13" s="125" t="str">
        <f>+$C$5</f>
        <v>2016</v>
      </c>
      <c r="D13" s="125" t="str">
        <f>+$D$5</f>
        <v>2017</v>
      </c>
      <c r="E13" s="201" t="s">
        <v>241</v>
      </c>
      <c r="H13" s="155"/>
      <c r="I13" s="155"/>
      <c r="J13" s="155"/>
      <c r="K13" s="155"/>
      <c r="L13" s="155"/>
    </row>
    <row r="14" spans="1:12" ht="20.100000000000001" customHeight="1" x14ac:dyDescent="0.2">
      <c r="A14" s="11" t="s">
        <v>7</v>
      </c>
      <c r="B14" s="389" t="s">
        <v>107</v>
      </c>
      <c r="C14" s="398">
        <v>0.999</v>
      </c>
      <c r="D14" s="404">
        <v>0.996</v>
      </c>
      <c r="E14" s="378">
        <f t="shared" ref="E14:E41" si="0">+(D14-C14)*100</f>
        <v>-0.30000000000000027</v>
      </c>
      <c r="F14" s="152"/>
      <c r="G14" s="151"/>
      <c r="H14" s="149"/>
      <c r="I14" s="149"/>
      <c r="J14" s="149"/>
      <c r="K14" s="149"/>
      <c r="L14" s="149"/>
    </row>
    <row r="15" spans="1:12" ht="20.100000000000001" customHeight="1" x14ac:dyDescent="0.2">
      <c r="A15" s="128" t="s">
        <v>8</v>
      </c>
      <c r="B15" s="389" t="s">
        <v>157</v>
      </c>
      <c r="C15" s="398">
        <v>0.97599999999999998</v>
      </c>
      <c r="D15" s="404">
        <v>0.96899999999999997</v>
      </c>
      <c r="E15" s="378">
        <f t="shared" si="0"/>
        <v>-0.70000000000000062</v>
      </c>
      <c r="F15" s="152"/>
      <c r="G15" s="151"/>
      <c r="H15" s="149"/>
      <c r="I15" s="149"/>
      <c r="J15" s="149"/>
      <c r="K15" s="149"/>
      <c r="L15" s="149"/>
    </row>
    <row r="16" spans="1:12" ht="20.100000000000001" customHeight="1" x14ac:dyDescent="0.2">
      <c r="A16" s="128" t="s">
        <v>9</v>
      </c>
      <c r="B16" s="389" t="s">
        <v>193</v>
      </c>
      <c r="C16" s="398">
        <v>0.99399999999999999</v>
      </c>
      <c r="D16" s="404">
        <v>0.99299999999999999</v>
      </c>
      <c r="E16" s="378">
        <f t="shared" si="0"/>
        <v>-0.10000000000000009</v>
      </c>
      <c r="F16" s="152"/>
      <c r="G16" s="151"/>
      <c r="H16" s="149"/>
      <c r="I16" s="149"/>
      <c r="J16" s="149"/>
      <c r="K16" s="149"/>
      <c r="L16" s="149"/>
    </row>
    <row r="17" spans="1:12" ht="20.100000000000001" customHeight="1" x14ac:dyDescent="0.2">
      <c r="A17" s="128" t="s">
        <v>11</v>
      </c>
      <c r="B17" s="389" t="s">
        <v>108</v>
      </c>
      <c r="C17" s="398">
        <v>0.99299999999999999</v>
      </c>
      <c r="D17" s="404">
        <v>0.99099999999999999</v>
      </c>
      <c r="E17" s="378">
        <f t="shared" si="0"/>
        <v>-0.20000000000000018</v>
      </c>
      <c r="F17" s="152"/>
      <c r="G17" s="151"/>
      <c r="H17" s="149"/>
      <c r="I17" s="149"/>
      <c r="J17" s="149"/>
      <c r="K17" s="149"/>
      <c r="L17" s="149"/>
    </row>
    <row r="18" spans="1:12" ht="20.100000000000001" customHeight="1" x14ac:dyDescent="0.2">
      <c r="A18" s="128" t="s">
        <v>12</v>
      </c>
      <c r="B18" s="389" t="s">
        <v>302</v>
      </c>
      <c r="C18" s="398">
        <v>0.98</v>
      </c>
      <c r="D18" s="404">
        <v>0.97899999999999998</v>
      </c>
      <c r="E18" s="378">
        <f t="shared" si="0"/>
        <v>-0.10000000000000009</v>
      </c>
      <c r="F18" s="152"/>
      <c r="G18" s="151"/>
      <c r="H18" s="149"/>
      <c r="I18" s="149"/>
      <c r="J18" s="149"/>
      <c r="K18" s="149"/>
      <c r="L18" s="149"/>
    </row>
    <row r="19" spans="1:12" ht="20.100000000000001" customHeight="1" x14ac:dyDescent="0.2">
      <c r="A19" s="128" t="s">
        <v>13</v>
      </c>
      <c r="B19" s="389" t="s">
        <v>109</v>
      </c>
      <c r="C19" s="398">
        <v>0.999</v>
      </c>
      <c r="D19" s="404">
        <v>0.999</v>
      </c>
      <c r="E19" s="378">
        <f t="shared" si="0"/>
        <v>0</v>
      </c>
      <c r="F19" s="152"/>
      <c r="G19" s="151"/>
      <c r="H19" s="149"/>
      <c r="I19" s="149"/>
      <c r="J19" s="149"/>
      <c r="K19" s="149"/>
      <c r="L19" s="149"/>
    </row>
    <row r="20" spans="1:12" ht="20.100000000000001" customHeight="1" x14ac:dyDescent="0.2">
      <c r="A20" s="128" t="s">
        <v>14</v>
      </c>
      <c r="B20" s="389" t="s">
        <v>110</v>
      </c>
      <c r="C20" s="398">
        <v>0.96699999999999997</v>
      </c>
      <c r="D20" s="404">
        <v>0.96799999999999997</v>
      </c>
      <c r="E20" s="378">
        <f t="shared" si="0"/>
        <v>0.10000000000000009</v>
      </c>
      <c r="F20" s="152"/>
      <c r="G20" s="151"/>
      <c r="H20" s="149"/>
      <c r="I20" s="149"/>
      <c r="J20" s="149"/>
      <c r="K20" s="149"/>
      <c r="L20" s="149"/>
    </row>
    <row r="21" spans="1:12" ht="20.100000000000001" customHeight="1" x14ac:dyDescent="0.2">
      <c r="A21" s="128" t="s">
        <v>15</v>
      </c>
      <c r="B21" s="389" t="s">
        <v>158</v>
      </c>
      <c r="C21" s="398">
        <v>0.97599999999999998</v>
      </c>
      <c r="D21" s="404">
        <v>0.97599999999999998</v>
      </c>
      <c r="E21" s="378">
        <f t="shared" si="0"/>
        <v>0</v>
      </c>
      <c r="F21" s="152"/>
      <c r="G21" s="151"/>
      <c r="H21" s="149"/>
      <c r="I21" s="149"/>
      <c r="J21" s="149"/>
      <c r="K21" s="149"/>
      <c r="L21" s="149"/>
    </row>
    <row r="22" spans="1:12" ht="20.100000000000001" customHeight="1" x14ac:dyDescent="0.2">
      <c r="A22" s="128" t="s">
        <v>16</v>
      </c>
      <c r="B22" s="389" t="s">
        <v>139</v>
      </c>
      <c r="C22" s="398">
        <v>0.97799999999999998</v>
      </c>
      <c r="D22" s="404">
        <v>0.95099999999999996</v>
      </c>
      <c r="E22" s="378">
        <f t="shared" si="0"/>
        <v>-2.7000000000000024</v>
      </c>
      <c r="F22" s="152"/>
      <c r="G22" s="151"/>
      <c r="H22" s="149"/>
      <c r="I22" s="149"/>
      <c r="J22" s="149"/>
      <c r="K22" s="149"/>
      <c r="L22" s="149"/>
    </row>
    <row r="23" spans="1:12" ht="20.100000000000001" customHeight="1" x14ac:dyDescent="0.2">
      <c r="A23" s="128" t="s">
        <v>17</v>
      </c>
      <c r="B23" s="389" t="s">
        <v>111</v>
      </c>
      <c r="C23" s="398">
        <v>1</v>
      </c>
      <c r="D23" s="404">
        <v>1</v>
      </c>
      <c r="E23" s="378">
        <f t="shared" si="0"/>
        <v>0</v>
      </c>
      <c r="F23" s="152"/>
      <c r="G23" s="151"/>
      <c r="H23" s="149"/>
      <c r="I23" s="149"/>
      <c r="J23" s="149"/>
      <c r="K23" s="149"/>
      <c r="L23" s="149"/>
    </row>
    <row r="24" spans="1:12" ht="20.100000000000001" customHeight="1" x14ac:dyDescent="0.2">
      <c r="A24" s="128" t="s">
        <v>18</v>
      </c>
      <c r="B24" s="389" t="s">
        <v>112</v>
      </c>
      <c r="C24" s="398">
        <v>0.93</v>
      </c>
      <c r="D24" s="404">
        <v>0.91400000000000003</v>
      </c>
      <c r="E24" s="378">
        <f t="shared" si="0"/>
        <v>-1.6000000000000014</v>
      </c>
      <c r="F24" s="152"/>
      <c r="G24" s="151"/>
      <c r="H24" s="149"/>
      <c r="I24" s="149"/>
      <c r="J24" s="149"/>
      <c r="K24" s="149"/>
      <c r="L24" s="149"/>
    </row>
    <row r="25" spans="1:12" ht="20.100000000000001" customHeight="1" x14ac:dyDescent="0.2">
      <c r="A25" s="128" t="s">
        <v>19</v>
      </c>
      <c r="B25" s="389" t="s">
        <v>113</v>
      </c>
      <c r="C25" s="398">
        <v>0.88600000000000001</v>
      </c>
      <c r="D25" s="404">
        <v>0.88300000000000001</v>
      </c>
      <c r="E25" s="378">
        <f t="shared" si="0"/>
        <v>-0.30000000000000027</v>
      </c>
      <c r="F25" s="152"/>
      <c r="G25" s="151"/>
      <c r="H25" s="149"/>
      <c r="I25" s="149"/>
      <c r="J25" s="149"/>
      <c r="K25" s="149"/>
      <c r="L25" s="149"/>
    </row>
    <row r="26" spans="1:12" ht="20.100000000000001" customHeight="1" x14ac:dyDescent="0.2">
      <c r="A26" s="128" t="s">
        <v>20</v>
      </c>
      <c r="B26" s="389" t="s">
        <v>64</v>
      </c>
      <c r="C26" s="398">
        <v>0.86799999999999999</v>
      </c>
      <c r="D26" s="404">
        <v>0.86</v>
      </c>
      <c r="E26" s="378">
        <f t="shared" si="0"/>
        <v>-0.80000000000000071</v>
      </c>
      <c r="F26" s="152"/>
      <c r="G26" s="151"/>
      <c r="H26" s="149"/>
      <c r="I26" s="149"/>
      <c r="J26" s="149"/>
      <c r="K26" s="149"/>
      <c r="L26" s="149"/>
    </row>
    <row r="27" spans="1:12" ht="20.100000000000001" customHeight="1" x14ac:dyDescent="0.2">
      <c r="A27" s="128" t="s">
        <v>21</v>
      </c>
      <c r="B27" s="389" t="s">
        <v>114</v>
      </c>
      <c r="C27" s="398">
        <v>0.85099999999999998</v>
      </c>
      <c r="D27" s="404">
        <v>1.0840000000000001</v>
      </c>
      <c r="E27" s="378">
        <f t="shared" si="0"/>
        <v>23.300000000000011</v>
      </c>
      <c r="F27" s="152"/>
      <c r="G27" s="151"/>
      <c r="H27" s="149"/>
      <c r="I27" s="149"/>
      <c r="J27" s="149"/>
      <c r="K27" s="149"/>
      <c r="L27" s="149"/>
    </row>
    <row r="28" spans="1:12" ht="20.100000000000001" customHeight="1" x14ac:dyDescent="0.2">
      <c r="A28" s="128" t="s">
        <v>22</v>
      </c>
      <c r="B28" s="389" t="s">
        <v>115</v>
      </c>
      <c r="C28" s="398">
        <v>0.99199999999999999</v>
      </c>
      <c r="D28" s="404">
        <v>0.99399999999999999</v>
      </c>
      <c r="E28" s="378">
        <f t="shared" si="0"/>
        <v>0.20000000000000018</v>
      </c>
      <c r="F28" s="152"/>
      <c r="G28" s="151"/>
      <c r="H28" s="149"/>
      <c r="I28" s="149"/>
      <c r="J28" s="149"/>
      <c r="K28" s="149"/>
      <c r="L28" s="149"/>
    </row>
    <row r="29" spans="1:12" ht="20.100000000000001" customHeight="1" x14ac:dyDescent="0.2">
      <c r="A29" s="128" t="s">
        <v>23</v>
      </c>
      <c r="B29" s="389" t="s">
        <v>116</v>
      </c>
      <c r="C29" s="398">
        <v>1</v>
      </c>
      <c r="D29" s="404">
        <v>1</v>
      </c>
      <c r="E29" s="378">
        <f t="shared" si="0"/>
        <v>0</v>
      </c>
      <c r="F29" s="152"/>
      <c r="G29" s="151"/>
      <c r="H29" s="149"/>
      <c r="I29" s="149"/>
      <c r="J29" s="149"/>
      <c r="K29" s="149"/>
      <c r="L29" s="149"/>
    </row>
    <row r="30" spans="1:12" ht="20.100000000000001" customHeight="1" x14ac:dyDescent="0.2">
      <c r="A30" s="128" t="s">
        <v>24</v>
      </c>
      <c r="B30" s="389" t="s">
        <v>194</v>
      </c>
      <c r="C30" s="398">
        <v>0.998</v>
      </c>
      <c r="D30" s="404">
        <v>0.996</v>
      </c>
      <c r="E30" s="378">
        <f t="shared" si="0"/>
        <v>-0.20000000000000018</v>
      </c>
      <c r="F30" s="152"/>
      <c r="G30" s="151"/>
      <c r="H30" s="149"/>
      <c r="I30" s="149"/>
      <c r="J30" s="149"/>
      <c r="K30" s="149"/>
      <c r="L30" s="149"/>
    </row>
    <row r="31" spans="1:12" ht="20.100000000000001" customHeight="1" x14ac:dyDescent="0.2">
      <c r="A31" s="128" t="s">
        <v>25</v>
      </c>
      <c r="B31" s="389" t="s">
        <v>195</v>
      </c>
      <c r="C31" s="398">
        <v>1</v>
      </c>
      <c r="D31" s="404">
        <v>0.998</v>
      </c>
      <c r="E31" s="378">
        <f t="shared" si="0"/>
        <v>-0.20000000000000018</v>
      </c>
      <c r="F31" s="152"/>
      <c r="G31" s="151"/>
      <c r="H31" s="149"/>
      <c r="I31" s="149"/>
      <c r="J31" s="149"/>
      <c r="K31" s="149"/>
      <c r="L31" s="149"/>
    </row>
    <row r="32" spans="1:12" ht="20.100000000000001" customHeight="1" x14ac:dyDescent="0.2">
      <c r="A32" s="128" t="s">
        <v>26</v>
      </c>
      <c r="B32" s="389" t="s">
        <v>117</v>
      </c>
      <c r="C32" s="398">
        <v>0.95699999999999996</v>
      </c>
      <c r="D32" s="404">
        <v>0.96099999999999997</v>
      </c>
      <c r="E32" s="378">
        <f t="shared" si="0"/>
        <v>0.40000000000000036</v>
      </c>
      <c r="F32" s="152"/>
      <c r="G32" s="151"/>
      <c r="H32" s="149"/>
      <c r="I32" s="149"/>
      <c r="J32" s="149"/>
      <c r="K32" s="149"/>
      <c r="L32" s="149"/>
    </row>
    <row r="33" spans="1:12" ht="20.100000000000001" customHeight="1" x14ac:dyDescent="0.2">
      <c r="A33" s="128" t="s">
        <v>27</v>
      </c>
      <c r="B33" s="389" t="s">
        <v>196</v>
      </c>
      <c r="C33" s="398">
        <v>0.96799999999999997</v>
      </c>
      <c r="D33" s="404">
        <v>0.96399999999999997</v>
      </c>
      <c r="E33" s="378">
        <f t="shared" si="0"/>
        <v>-0.40000000000000036</v>
      </c>
      <c r="F33" s="152"/>
      <c r="G33" s="151"/>
      <c r="H33" s="149"/>
      <c r="I33" s="149"/>
      <c r="J33" s="149"/>
      <c r="K33" s="149"/>
      <c r="L33" s="149"/>
    </row>
    <row r="34" spans="1:12" ht="20.100000000000001" customHeight="1" x14ac:dyDescent="0.2">
      <c r="A34" s="128" t="s">
        <v>28</v>
      </c>
      <c r="B34" s="389" t="s">
        <v>159</v>
      </c>
      <c r="C34" s="398">
        <v>1</v>
      </c>
      <c r="D34" s="404">
        <v>1</v>
      </c>
      <c r="E34" s="378">
        <f t="shared" si="0"/>
        <v>0</v>
      </c>
      <c r="F34" s="152"/>
      <c r="G34" s="151"/>
      <c r="H34" s="149"/>
      <c r="I34" s="149"/>
      <c r="J34" s="149"/>
      <c r="K34" s="149"/>
      <c r="L34" s="149"/>
    </row>
    <row r="35" spans="1:12" ht="20.100000000000001" customHeight="1" x14ac:dyDescent="0.2">
      <c r="A35" s="128" t="s">
        <v>31</v>
      </c>
      <c r="B35" s="389" t="s">
        <v>141</v>
      </c>
      <c r="C35" s="398">
        <v>1</v>
      </c>
      <c r="D35" s="404">
        <v>1</v>
      </c>
      <c r="E35" s="378">
        <f t="shared" si="0"/>
        <v>0</v>
      </c>
      <c r="F35" s="152"/>
      <c r="G35" s="151"/>
      <c r="H35" s="149"/>
      <c r="I35" s="149"/>
      <c r="J35" s="149"/>
      <c r="K35" s="149"/>
      <c r="L35" s="149"/>
    </row>
    <row r="36" spans="1:12" ht="20.100000000000001" customHeight="1" x14ac:dyDescent="0.2">
      <c r="A36" s="128" t="s">
        <v>32</v>
      </c>
      <c r="B36" s="389" t="s">
        <v>211</v>
      </c>
      <c r="C36" s="398">
        <v>0.999</v>
      </c>
      <c r="D36" s="404">
        <v>0.999</v>
      </c>
      <c r="E36" s="378">
        <f t="shared" si="0"/>
        <v>0</v>
      </c>
      <c r="F36" s="152"/>
      <c r="G36" s="151"/>
      <c r="H36" s="149"/>
      <c r="I36" s="149"/>
      <c r="J36" s="149"/>
      <c r="K36" s="149"/>
      <c r="L36" s="149"/>
    </row>
    <row r="37" spans="1:12" ht="20.100000000000001" customHeight="1" x14ac:dyDescent="0.2">
      <c r="A37" s="128" t="s">
        <v>33</v>
      </c>
      <c r="B37" s="389" t="s">
        <v>160</v>
      </c>
      <c r="C37" s="398">
        <v>0.99199999999999999</v>
      </c>
      <c r="D37" s="404">
        <v>0.99099999999999999</v>
      </c>
      <c r="E37" s="378">
        <f t="shared" si="0"/>
        <v>-0.10000000000000009</v>
      </c>
      <c r="F37" s="152"/>
      <c r="G37" s="151"/>
      <c r="H37" s="149"/>
      <c r="I37" s="149"/>
      <c r="J37" s="149"/>
      <c r="K37" s="149"/>
      <c r="L37" s="149"/>
    </row>
    <row r="38" spans="1:12" ht="20.100000000000001" customHeight="1" x14ac:dyDescent="0.2">
      <c r="A38" s="128" t="s">
        <v>34</v>
      </c>
      <c r="B38" s="389" t="s">
        <v>118</v>
      </c>
      <c r="C38" s="398">
        <v>0.98499999999999999</v>
      </c>
      <c r="D38" s="404">
        <v>0.99399999999999999</v>
      </c>
      <c r="E38" s="378">
        <f t="shared" si="0"/>
        <v>0.9000000000000008</v>
      </c>
      <c r="F38" s="152"/>
      <c r="G38" s="151"/>
      <c r="H38" s="149"/>
      <c r="I38" s="149"/>
      <c r="J38" s="149"/>
      <c r="K38" s="149"/>
      <c r="L38" s="149"/>
    </row>
    <row r="39" spans="1:12" ht="20.100000000000001" customHeight="1" x14ac:dyDescent="0.2">
      <c r="A39" s="128" t="s">
        <v>35</v>
      </c>
      <c r="B39" s="389" t="s">
        <v>197</v>
      </c>
      <c r="C39" s="398">
        <v>0.998</v>
      </c>
      <c r="D39" s="404">
        <v>0.998</v>
      </c>
      <c r="E39" s="378">
        <f t="shared" si="0"/>
        <v>0</v>
      </c>
      <c r="F39" s="152"/>
      <c r="G39" s="151"/>
      <c r="H39" s="149"/>
      <c r="I39" s="149"/>
      <c r="J39" s="149"/>
      <c r="K39" s="149"/>
      <c r="L39" s="149"/>
    </row>
    <row r="40" spans="1:12" ht="20.100000000000001" customHeight="1" thickBot="1" x14ac:dyDescent="0.25">
      <c r="A40" s="128" t="s">
        <v>36</v>
      </c>
      <c r="B40" s="389" t="s">
        <v>161</v>
      </c>
      <c r="C40" s="398">
        <v>0.98599999999999999</v>
      </c>
      <c r="D40" s="404">
        <v>0.98899999999999999</v>
      </c>
      <c r="E40" s="378">
        <f t="shared" si="0"/>
        <v>0.30000000000000027</v>
      </c>
      <c r="F40" s="152"/>
      <c r="G40" s="151"/>
      <c r="H40" s="149"/>
      <c r="I40" s="149"/>
      <c r="J40" s="149"/>
      <c r="K40" s="149"/>
      <c r="L40" s="149"/>
    </row>
    <row r="41" spans="1:12" ht="20.100000000000001" customHeight="1" thickBot="1" x14ac:dyDescent="0.25">
      <c r="A41" s="93"/>
      <c r="B41" s="87" t="s">
        <v>2</v>
      </c>
      <c r="C41" s="402">
        <v>0.98299999999999998</v>
      </c>
      <c r="D41" s="402">
        <v>0.99399999999999999</v>
      </c>
      <c r="E41" s="387">
        <f t="shared" si="0"/>
        <v>1.100000000000001</v>
      </c>
      <c r="F41" s="152"/>
      <c r="G41" s="151"/>
      <c r="H41" s="150"/>
      <c r="I41" s="150"/>
      <c r="J41" s="149"/>
      <c r="K41" s="150"/>
      <c r="L41" s="150"/>
    </row>
    <row r="42" spans="1:12" ht="20.100000000000001" customHeight="1" x14ac:dyDescent="0.2">
      <c r="C42" s="431"/>
      <c r="D42" s="431"/>
      <c r="E42" s="432"/>
      <c r="H42" s="149"/>
      <c r="I42" s="149"/>
      <c r="J42" s="149"/>
      <c r="K42" s="149"/>
      <c r="L42" s="149"/>
    </row>
    <row r="43" spans="1:12" ht="20.100000000000001" customHeight="1" x14ac:dyDescent="0.2">
      <c r="A43" s="637" t="s">
        <v>260</v>
      </c>
      <c r="B43" s="637"/>
      <c r="C43" s="637"/>
      <c r="D43" s="637"/>
      <c r="E43" s="637"/>
      <c r="H43" s="149"/>
      <c r="I43" s="149"/>
      <c r="J43" s="149"/>
      <c r="K43" s="149"/>
      <c r="L43" s="149"/>
    </row>
    <row r="44" spans="1:12" ht="20.100000000000001" customHeight="1" thickBot="1" x14ac:dyDescent="0.25">
      <c r="A44" s="421"/>
      <c r="B44" s="421"/>
      <c r="C44" s="422"/>
      <c r="D44" s="422"/>
      <c r="E44" s="422"/>
      <c r="H44" s="149"/>
      <c r="I44" s="149"/>
      <c r="J44" s="149"/>
      <c r="K44" s="149"/>
      <c r="L44" s="149"/>
    </row>
    <row r="45" spans="1:12" ht="20.100000000000001" customHeight="1" thickBot="1" x14ac:dyDescent="0.25">
      <c r="A45" s="423" t="s">
        <v>3</v>
      </c>
      <c r="B45" s="424" t="s">
        <v>10</v>
      </c>
      <c r="C45" s="634" t="s">
        <v>259</v>
      </c>
      <c r="D45" s="635"/>
      <c r="E45" s="636"/>
      <c r="H45" s="149"/>
      <c r="I45" s="149"/>
      <c r="J45" s="149"/>
      <c r="K45" s="149"/>
      <c r="L45" s="154"/>
    </row>
    <row r="46" spans="1:12" ht="20.100000000000001" customHeight="1" thickBot="1" x14ac:dyDescent="0.25">
      <c r="A46" s="425"/>
      <c r="B46" s="426"/>
      <c r="C46" s="125" t="str">
        <f>+$C$5</f>
        <v>2016</v>
      </c>
      <c r="D46" s="125" t="str">
        <f>+$D$5</f>
        <v>2017</v>
      </c>
      <c r="E46" s="201" t="s">
        <v>241</v>
      </c>
      <c r="H46" s="154"/>
      <c r="I46" s="154"/>
      <c r="J46" s="154"/>
      <c r="K46" s="154"/>
      <c r="L46" s="154"/>
    </row>
    <row r="47" spans="1:12" ht="20.100000000000001" customHeight="1" x14ac:dyDescent="0.2">
      <c r="A47" s="11" t="s">
        <v>7</v>
      </c>
      <c r="B47" s="389" t="s">
        <v>119</v>
      </c>
      <c r="C47" s="398">
        <v>0.83</v>
      </c>
      <c r="D47" s="404">
        <v>0.86699999999999999</v>
      </c>
      <c r="E47" s="378">
        <f t="shared" ref="E47:E65" si="1">+(D47-C47)*100</f>
        <v>3.7000000000000033</v>
      </c>
      <c r="F47" s="152"/>
      <c r="G47" s="151"/>
      <c r="H47" s="149"/>
      <c r="I47" s="149"/>
      <c r="J47" s="149"/>
      <c r="K47" s="149"/>
      <c r="L47" s="149"/>
    </row>
    <row r="48" spans="1:12" ht="20.100000000000001" customHeight="1" x14ac:dyDescent="0.2">
      <c r="A48" s="128" t="s">
        <v>8</v>
      </c>
      <c r="B48" s="389" t="s">
        <v>120</v>
      </c>
      <c r="C48" s="398">
        <v>0.91900000000000004</v>
      </c>
      <c r="D48" s="404">
        <v>0.92200000000000004</v>
      </c>
      <c r="E48" s="378">
        <f t="shared" si="1"/>
        <v>0.30000000000000027</v>
      </c>
      <c r="F48" s="152"/>
      <c r="G48" s="151"/>
      <c r="H48" s="149"/>
      <c r="I48" s="149"/>
      <c r="J48" s="149"/>
      <c r="K48" s="149"/>
      <c r="L48" s="149"/>
    </row>
    <row r="49" spans="1:12" ht="20.100000000000001" customHeight="1" x14ac:dyDescent="0.2">
      <c r="A49" s="128" t="s">
        <v>9</v>
      </c>
      <c r="B49" s="389" t="s">
        <v>162</v>
      </c>
      <c r="C49" s="398">
        <v>0.79800000000000004</v>
      </c>
      <c r="D49" s="404">
        <v>0.8</v>
      </c>
      <c r="E49" s="378">
        <f t="shared" si="1"/>
        <v>0.20000000000000018</v>
      </c>
      <c r="F49" s="152"/>
      <c r="G49" s="151"/>
      <c r="H49" s="149"/>
      <c r="I49" s="149"/>
      <c r="J49" s="149"/>
      <c r="K49" s="149"/>
      <c r="L49" s="149"/>
    </row>
    <row r="50" spans="1:12" ht="20.100000000000001" customHeight="1" x14ac:dyDescent="0.2">
      <c r="A50" s="128" t="s">
        <v>11</v>
      </c>
      <c r="B50" s="389" t="s">
        <v>301</v>
      </c>
      <c r="C50" s="398">
        <v>0.69899999999999995</v>
      </c>
      <c r="D50" s="404">
        <v>0.70799999999999996</v>
      </c>
      <c r="E50" s="378">
        <f t="shared" si="1"/>
        <v>0.9000000000000008</v>
      </c>
      <c r="F50" s="152"/>
      <c r="G50" s="151"/>
      <c r="H50" s="149"/>
      <c r="I50" s="149"/>
      <c r="J50" s="149"/>
      <c r="K50" s="149"/>
      <c r="L50" s="149"/>
    </row>
    <row r="51" spans="1:12" ht="20.100000000000001" customHeight="1" x14ac:dyDescent="0.2">
      <c r="A51" s="128" t="s">
        <v>12</v>
      </c>
      <c r="B51" s="389" t="s">
        <v>121</v>
      </c>
      <c r="C51" s="398">
        <v>0.75800000000000001</v>
      </c>
      <c r="D51" s="404">
        <v>0.74199999999999999</v>
      </c>
      <c r="E51" s="378">
        <f t="shared" si="1"/>
        <v>-1.6000000000000014</v>
      </c>
      <c r="F51" s="152"/>
      <c r="G51" s="151"/>
      <c r="H51" s="149"/>
      <c r="I51" s="149"/>
      <c r="J51" s="149"/>
      <c r="K51" s="149"/>
      <c r="L51" s="149"/>
    </row>
    <row r="52" spans="1:12" ht="20.100000000000001" customHeight="1" x14ac:dyDescent="0.2">
      <c r="A52" s="128" t="s">
        <v>13</v>
      </c>
      <c r="B52" s="389" t="s">
        <v>142</v>
      </c>
      <c r="C52" s="398">
        <v>0.52400000000000002</v>
      </c>
      <c r="D52" s="404">
        <v>0.56399999999999995</v>
      </c>
      <c r="E52" s="378">
        <f t="shared" si="1"/>
        <v>3.9999999999999925</v>
      </c>
      <c r="F52" s="152"/>
      <c r="G52" s="151"/>
      <c r="H52" s="149"/>
      <c r="I52" s="149"/>
      <c r="J52" s="149"/>
      <c r="K52" s="149"/>
      <c r="L52" s="149"/>
    </row>
    <row r="53" spans="1:12" ht="20.100000000000001" customHeight="1" x14ac:dyDescent="0.2">
      <c r="A53" s="128" t="s">
        <v>14</v>
      </c>
      <c r="B53" s="389" t="s">
        <v>122</v>
      </c>
      <c r="C53" s="398">
        <v>0.80700000000000005</v>
      </c>
      <c r="D53" s="404">
        <v>0.81899999999999995</v>
      </c>
      <c r="E53" s="378">
        <f t="shared" si="1"/>
        <v>1.19999999999999</v>
      </c>
      <c r="F53" s="152"/>
      <c r="G53" s="151"/>
      <c r="H53" s="149"/>
      <c r="I53" s="149"/>
      <c r="J53" s="149"/>
      <c r="K53" s="149"/>
      <c r="L53" s="149"/>
    </row>
    <row r="54" spans="1:12" ht="20.100000000000001" customHeight="1" x14ac:dyDescent="0.2">
      <c r="A54" s="128" t="s">
        <v>15</v>
      </c>
      <c r="B54" s="389" t="s">
        <v>143</v>
      </c>
      <c r="C54" s="398">
        <v>0.97099999999999997</v>
      </c>
      <c r="D54" s="404">
        <v>0.97399999999999998</v>
      </c>
      <c r="E54" s="378">
        <f t="shared" si="1"/>
        <v>0.30000000000000027</v>
      </c>
      <c r="F54" s="152"/>
      <c r="G54" s="151"/>
      <c r="H54" s="149"/>
      <c r="I54" s="149"/>
      <c r="J54" s="149"/>
      <c r="K54" s="149"/>
      <c r="L54" s="149"/>
    </row>
    <row r="55" spans="1:12" ht="20.100000000000001" customHeight="1" x14ac:dyDescent="0.2">
      <c r="A55" s="128" t="s">
        <v>16</v>
      </c>
      <c r="B55" s="389" t="s">
        <v>123</v>
      </c>
      <c r="C55" s="398">
        <v>0.40200000000000002</v>
      </c>
      <c r="D55" s="404">
        <v>0.38</v>
      </c>
      <c r="E55" s="378">
        <f t="shared" si="1"/>
        <v>-2.200000000000002</v>
      </c>
      <c r="F55" s="152"/>
      <c r="G55" s="151"/>
      <c r="H55" s="149"/>
      <c r="I55" s="149"/>
      <c r="J55" s="149"/>
      <c r="K55" s="149"/>
      <c r="L55" s="149"/>
    </row>
    <row r="56" spans="1:12" ht="20.100000000000001" customHeight="1" x14ac:dyDescent="0.2">
      <c r="A56" s="128" t="s">
        <v>17</v>
      </c>
      <c r="B56" s="389" t="s">
        <v>163</v>
      </c>
      <c r="C56" s="398">
        <v>0.79</v>
      </c>
      <c r="D56" s="404">
        <v>0.83499999999999996</v>
      </c>
      <c r="E56" s="378">
        <f t="shared" si="1"/>
        <v>4.4999999999999929</v>
      </c>
      <c r="F56" s="152"/>
      <c r="G56" s="151"/>
      <c r="H56" s="149"/>
      <c r="I56" s="149"/>
      <c r="J56" s="149"/>
      <c r="K56" s="149"/>
      <c r="L56" s="149"/>
    </row>
    <row r="57" spans="1:12" ht="20.100000000000001" customHeight="1" x14ac:dyDescent="0.2">
      <c r="A57" s="128" t="s">
        <v>18</v>
      </c>
      <c r="B57" s="389" t="s">
        <v>124</v>
      </c>
      <c r="C57" s="398">
        <v>0.27900000000000003</v>
      </c>
      <c r="D57" s="404">
        <v>0.23200000000000001</v>
      </c>
      <c r="E57" s="378">
        <f t="shared" si="1"/>
        <v>-4.7000000000000011</v>
      </c>
      <c r="F57" s="152"/>
      <c r="G57" s="151"/>
      <c r="H57" s="149"/>
      <c r="I57" s="149"/>
      <c r="J57" s="149"/>
      <c r="K57" s="149"/>
      <c r="L57" s="149"/>
    </row>
    <row r="58" spans="1:12" ht="20.100000000000001" customHeight="1" x14ac:dyDescent="0.2">
      <c r="A58" s="128" t="s">
        <v>19</v>
      </c>
      <c r="B58" s="389" t="s">
        <v>125</v>
      </c>
      <c r="C58" s="398">
        <v>0.94799999999999995</v>
      </c>
      <c r="D58" s="404">
        <v>0.94799999999999995</v>
      </c>
      <c r="E58" s="378">
        <f t="shared" si="1"/>
        <v>0</v>
      </c>
      <c r="F58" s="152"/>
      <c r="G58" s="151"/>
      <c r="H58" s="149"/>
      <c r="I58" s="149"/>
      <c r="J58" s="149"/>
      <c r="K58" s="149"/>
      <c r="L58" s="149"/>
    </row>
    <row r="59" spans="1:12" ht="20.100000000000001" customHeight="1" x14ac:dyDescent="0.2">
      <c r="A59" s="128" t="s">
        <v>20</v>
      </c>
      <c r="B59" s="389" t="s">
        <v>164</v>
      </c>
      <c r="C59" s="398">
        <v>0.56699999999999995</v>
      </c>
      <c r="D59" s="404">
        <v>0.46500000000000002</v>
      </c>
      <c r="E59" s="378">
        <f t="shared" si="1"/>
        <v>-10.199999999999992</v>
      </c>
      <c r="F59" s="152"/>
      <c r="G59" s="151"/>
      <c r="H59" s="149"/>
      <c r="I59" s="149"/>
      <c r="J59" s="149"/>
      <c r="K59" s="149"/>
      <c r="L59" s="149"/>
    </row>
    <row r="60" spans="1:12" ht="20.100000000000001" customHeight="1" x14ac:dyDescent="0.2">
      <c r="A60" s="128" t="s">
        <v>21</v>
      </c>
      <c r="B60" s="389" t="s">
        <v>126</v>
      </c>
      <c r="C60" s="398">
        <v>0.58299999999999996</v>
      </c>
      <c r="D60" s="404">
        <v>0.56399999999999995</v>
      </c>
      <c r="E60" s="378">
        <f t="shared" si="1"/>
        <v>-1.9000000000000017</v>
      </c>
      <c r="F60" s="152"/>
      <c r="G60" s="151"/>
      <c r="H60" s="149"/>
      <c r="I60" s="149"/>
      <c r="J60" s="149"/>
      <c r="K60" s="149"/>
      <c r="L60" s="149"/>
    </row>
    <row r="61" spans="1:12" ht="20.100000000000001" customHeight="1" x14ac:dyDescent="0.2">
      <c r="A61" s="128" t="s">
        <v>22</v>
      </c>
      <c r="B61" s="389" t="s">
        <v>165</v>
      </c>
      <c r="C61" s="398">
        <v>0.76400000000000001</v>
      </c>
      <c r="D61" s="404">
        <v>0.76500000000000001</v>
      </c>
      <c r="E61" s="378">
        <f t="shared" si="1"/>
        <v>0.10000000000000009</v>
      </c>
      <c r="F61" s="152"/>
      <c r="G61" s="151"/>
      <c r="H61" s="149"/>
      <c r="I61" s="149"/>
      <c r="J61" s="149"/>
      <c r="K61" s="149"/>
      <c r="L61" s="149"/>
    </row>
    <row r="62" spans="1:12" ht="20.100000000000001" customHeight="1" x14ac:dyDescent="0.2">
      <c r="A62" s="128" t="s">
        <v>23</v>
      </c>
      <c r="B62" s="389" t="s">
        <v>127</v>
      </c>
      <c r="C62" s="398">
        <v>0.56899999999999995</v>
      </c>
      <c r="D62" s="404">
        <v>0.68200000000000005</v>
      </c>
      <c r="E62" s="378">
        <f t="shared" si="1"/>
        <v>11.30000000000001</v>
      </c>
      <c r="F62" s="152"/>
      <c r="G62" s="151"/>
      <c r="H62" s="149"/>
      <c r="I62" s="149"/>
      <c r="J62" s="149"/>
      <c r="K62" s="149"/>
      <c r="L62" s="149"/>
    </row>
    <row r="63" spans="1:12" ht="20.100000000000001" customHeight="1" x14ac:dyDescent="0.2">
      <c r="A63" s="128" t="s">
        <v>24</v>
      </c>
      <c r="B63" s="389" t="s">
        <v>128</v>
      </c>
      <c r="C63" s="398">
        <v>0.54500000000000004</v>
      </c>
      <c r="D63" s="404">
        <v>0.54700000000000004</v>
      </c>
      <c r="E63" s="378">
        <f t="shared" si="1"/>
        <v>0.20000000000000018</v>
      </c>
      <c r="F63" s="152"/>
      <c r="G63" s="151"/>
      <c r="H63" s="149"/>
      <c r="I63" s="149"/>
      <c r="J63" s="149"/>
      <c r="K63" s="149"/>
      <c r="L63" s="149"/>
    </row>
    <row r="64" spans="1:12" ht="20.100000000000001" customHeight="1" x14ac:dyDescent="0.2">
      <c r="A64" s="128" t="s">
        <v>25</v>
      </c>
      <c r="B64" s="389" t="s">
        <v>129</v>
      </c>
      <c r="C64" s="398">
        <v>0.39300000000000002</v>
      </c>
      <c r="D64" s="404">
        <v>0.32100000000000001</v>
      </c>
      <c r="E64" s="378">
        <f t="shared" si="1"/>
        <v>-7.2000000000000011</v>
      </c>
      <c r="F64" s="152"/>
      <c r="G64" s="151"/>
      <c r="H64" s="149"/>
      <c r="I64" s="149"/>
      <c r="J64" s="149"/>
      <c r="K64" s="149"/>
      <c r="L64" s="149"/>
    </row>
    <row r="65" spans="1:12" ht="20.100000000000001" customHeight="1" x14ac:dyDescent="0.2">
      <c r="A65" s="128" t="s">
        <v>26</v>
      </c>
      <c r="B65" s="389" t="s">
        <v>199</v>
      </c>
      <c r="C65" s="398">
        <v>0.56699999999999995</v>
      </c>
      <c r="D65" s="404">
        <v>0.94199999999999995</v>
      </c>
      <c r="E65" s="378">
        <f t="shared" si="1"/>
        <v>37.5</v>
      </c>
      <c r="F65" s="152"/>
      <c r="G65" s="151"/>
      <c r="H65" s="149"/>
      <c r="I65" s="149"/>
      <c r="J65" s="149"/>
      <c r="K65" s="149"/>
      <c r="L65" s="149"/>
    </row>
    <row r="66" spans="1:12" ht="20.100000000000001" customHeight="1" x14ac:dyDescent="0.2">
      <c r="A66" s="128" t="s">
        <v>27</v>
      </c>
      <c r="B66" s="389" t="s">
        <v>210</v>
      </c>
      <c r="C66" s="433" t="s">
        <v>41</v>
      </c>
      <c r="D66" s="404">
        <v>0.75800000000000001</v>
      </c>
      <c r="E66" s="378" t="s">
        <v>41</v>
      </c>
      <c r="F66" s="152"/>
      <c r="G66" s="151"/>
      <c r="H66" s="149"/>
      <c r="I66" s="149"/>
      <c r="J66" s="149"/>
      <c r="K66" s="149"/>
      <c r="L66" s="149"/>
    </row>
    <row r="67" spans="1:12" ht="20.100000000000001" customHeight="1" x14ac:dyDescent="0.2">
      <c r="A67" s="128" t="s">
        <v>28</v>
      </c>
      <c r="B67" s="389" t="s">
        <v>130</v>
      </c>
      <c r="C67" s="398">
        <v>0.91</v>
      </c>
      <c r="D67" s="404">
        <v>0.95299999999999996</v>
      </c>
      <c r="E67" s="378">
        <f>+(D67-C67)*100</f>
        <v>4.2999999999999927</v>
      </c>
      <c r="F67" s="152"/>
      <c r="G67" s="151"/>
      <c r="H67" s="149"/>
      <c r="I67" s="149"/>
      <c r="J67" s="149"/>
      <c r="K67" s="149"/>
      <c r="L67" s="149"/>
    </row>
    <row r="68" spans="1:12" ht="20.100000000000001" customHeight="1" x14ac:dyDescent="0.2">
      <c r="A68" s="128" t="s">
        <v>31</v>
      </c>
      <c r="B68" s="389" t="s">
        <v>200</v>
      </c>
      <c r="C68" s="398">
        <v>0.17100000000000001</v>
      </c>
      <c r="D68" s="404">
        <v>0.41299999999999998</v>
      </c>
      <c r="E68" s="378">
        <f>+(D68-C68)*100</f>
        <v>24.199999999999996</v>
      </c>
      <c r="F68" s="152"/>
      <c r="G68" s="151"/>
      <c r="H68" s="149"/>
      <c r="I68" s="149"/>
      <c r="J68" s="149"/>
      <c r="K68" s="149"/>
      <c r="L68" s="149"/>
    </row>
    <row r="69" spans="1:12" ht="20.100000000000001" customHeight="1" x14ac:dyDescent="0.2">
      <c r="A69" s="128" t="s">
        <v>32</v>
      </c>
      <c r="B69" s="389" t="s">
        <v>166</v>
      </c>
      <c r="C69" s="398">
        <v>0.59099999999999997</v>
      </c>
      <c r="D69" s="404">
        <v>0.64400000000000002</v>
      </c>
      <c r="E69" s="378">
        <f>+(D69-C69)*100</f>
        <v>5.3000000000000043</v>
      </c>
      <c r="F69" s="152"/>
      <c r="G69" s="151"/>
      <c r="H69" s="149"/>
      <c r="I69" s="149"/>
      <c r="J69" s="149"/>
      <c r="K69" s="149"/>
      <c r="L69" s="149"/>
    </row>
    <row r="70" spans="1:12" ht="20.100000000000001" customHeight="1" x14ac:dyDescent="0.2">
      <c r="A70" s="128" t="s">
        <v>33</v>
      </c>
      <c r="B70" s="389" t="s">
        <v>206</v>
      </c>
      <c r="C70" s="433" t="s">
        <v>41</v>
      </c>
      <c r="D70" s="404">
        <v>0.26600000000000001</v>
      </c>
      <c r="E70" s="378" t="s">
        <v>41</v>
      </c>
      <c r="F70" s="152"/>
      <c r="G70" s="151"/>
      <c r="H70" s="149"/>
      <c r="I70" s="149"/>
      <c r="J70" s="149"/>
      <c r="K70" s="149"/>
      <c r="L70" s="149"/>
    </row>
    <row r="71" spans="1:12" ht="20.100000000000001" customHeight="1" x14ac:dyDescent="0.2">
      <c r="A71" s="128" t="s">
        <v>34</v>
      </c>
      <c r="B71" s="389" t="s">
        <v>131</v>
      </c>
      <c r="C71" s="398">
        <v>0.90700000000000003</v>
      </c>
      <c r="D71" s="404">
        <v>0.872</v>
      </c>
      <c r="E71" s="378">
        <f t="shared" ref="E71:E81" si="2">+(D71-C71)*100</f>
        <v>-3.5000000000000031</v>
      </c>
      <c r="F71" s="152"/>
      <c r="G71" s="151"/>
      <c r="H71" s="149"/>
      <c r="I71" s="149"/>
      <c r="J71" s="149"/>
      <c r="K71" s="149"/>
      <c r="L71" s="149"/>
    </row>
    <row r="72" spans="1:12" ht="20.100000000000001" customHeight="1" x14ac:dyDescent="0.2">
      <c r="A72" s="128" t="s">
        <v>35</v>
      </c>
      <c r="B72" s="389" t="s">
        <v>132</v>
      </c>
      <c r="C72" s="398">
        <v>0.96599999999999997</v>
      </c>
      <c r="D72" s="404">
        <v>0.95899999999999996</v>
      </c>
      <c r="E72" s="378">
        <f t="shared" si="2"/>
        <v>-0.70000000000000062</v>
      </c>
      <c r="F72" s="152"/>
      <c r="G72" s="151"/>
      <c r="H72" s="149"/>
      <c r="I72" s="149"/>
      <c r="J72" s="149"/>
      <c r="K72" s="149"/>
      <c r="L72" s="149"/>
    </row>
    <row r="73" spans="1:12" ht="20.100000000000001" customHeight="1" x14ac:dyDescent="0.2">
      <c r="A73" s="128" t="s">
        <v>36</v>
      </c>
      <c r="B73" s="389" t="s">
        <v>201</v>
      </c>
      <c r="C73" s="398">
        <v>4.7E-2</v>
      </c>
      <c r="D73" s="404">
        <v>0.127</v>
      </c>
      <c r="E73" s="378">
        <f t="shared" si="2"/>
        <v>8</v>
      </c>
      <c r="F73" s="152"/>
      <c r="G73" s="151"/>
      <c r="H73" s="149"/>
      <c r="I73" s="149"/>
      <c r="J73" s="149"/>
      <c r="K73" s="149"/>
      <c r="L73" s="149"/>
    </row>
    <row r="74" spans="1:12" ht="20.100000000000001" customHeight="1" x14ac:dyDescent="0.2">
      <c r="A74" s="128" t="s">
        <v>37</v>
      </c>
      <c r="B74" s="389" t="s">
        <v>212</v>
      </c>
      <c r="C74" s="398">
        <v>0.997</v>
      </c>
      <c r="D74" s="404">
        <v>0.997</v>
      </c>
      <c r="E74" s="378">
        <f t="shared" si="2"/>
        <v>0</v>
      </c>
      <c r="F74" s="152"/>
      <c r="G74" s="151"/>
      <c r="H74" s="149"/>
      <c r="I74" s="149"/>
      <c r="J74" s="149"/>
      <c r="K74" s="149"/>
      <c r="L74" s="149"/>
    </row>
    <row r="75" spans="1:12" ht="20.100000000000001" customHeight="1" x14ac:dyDescent="0.2">
      <c r="A75" s="128" t="s">
        <v>38</v>
      </c>
      <c r="B75" s="389" t="s">
        <v>133</v>
      </c>
      <c r="C75" s="398">
        <v>0.996</v>
      </c>
      <c r="D75" s="404">
        <v>0.98899999999999999</v>
      </c>
      <c r="E75" s="378">
        <f t="shared" si="2"/>
        <v>-0.70000000000000062</v>
      </c>
      <c r="F75" s="152"/>
      <c r="G75" s="151"/>
      <c r="H75" s="149"/>
      <c r="I75" s="149"/>
      <c r="J75" s="149"/>
      <c r="K75" s="149"/>
      <c r="L75" s="149"/>
    </row>
    <row r="76" spans="1:12" ht="20.100000000000001" customHeight="1" x14ac:dyDescent="0.2">
      <c r="A76" s="128" t="s">
        <v>39</v>
      </c>
      <c r="B76" s="389" t="s">
        <v>144</v>
      </c>
      <c r="C76" s="398">
        <v>0.24399999999999999</v>
      </c>
      <c r="D76" s="404">
        <v>0.41099999999999998</v>
      </c>
      <c r="E76" s="378">
        <f t="shared" si="2"/>
        <v>16.7</v>
      </c>
      <c r="F76" s="152"/>
      <c r="G76" s="151"/>
      <c r="H76" s="149"/>
      <c r="I76" s="149"/>
      <c r="J76" s="149"/>
      <c r="K76" s="149"/>
      <c r="L76" s="149"/>
    </row>
    <row r="77" spans="1:12" ht="20.100000000000001" customHeight="1" x14ac:dyDescent="0.2">
      <c r="A77" s="128" t="s">
        <v>40</v>
      </c>
      <c r="B77" s="389" t="s">
        <v>145</v>
      </c>
      <c r="C77" s="398">
        <v>0.43099999999999999</v>
      </c>
      <c r="D77" s="404">
        <v>0.39500000000000002</v>
      </c>
      <c r="E77" s="378">
        <f t="shared" si="2"/>
        <v>-3.5999999999999979</v>
      </c>
      <c r="F77" s="152"/>
      <c r="G77" s="151"/>
      <c r="H77" s="149"/>
      <c r="I77" s="149"/>
      <c r="J77" s="149"/>
      <c r="K77" s="149"/>
      <c r="L77" s="149"/>
    </row>
    <row r="78" spans="1:12" ht="20.100000000000001" customHeight="1" x14ac:dyDescent="0.2">
      <c r="A78" s="128" t="s">
        <v>202</v>
      </c>
      <c r="B78" s="389" t="s">
        <v>134</v>
      </c>
      <c r="C78" s="398">
        <v>0.52</v>
      </c>
      <c r="D78" s="404">
        <v>0.54300000000000004</v>
      </c>
      <c r="E78" s="378">
        <f t="shared" si="2"/>
        <v>2.300000000000002</v>
      </c>
      <c r="F78" s="152"/>
      <c r="G78" s="151"/>
      <c r="H78" s="149"/>
      <c r="I78" s="149"/>
      <c r="J78" s="149"/>
      <c r="K78" s="149"/>
      <c r="L78" s="149"/>
    </row>
    <row r="79" spans="1:12" ht="20.100000000000001" customHeight="1" x14ac:dyDescent="0.2">
      <c r="A79" s="128" t="s">
        <v>203</v>
      </c>
      <c r="B79" s="389" t="s">
        <v>135</v>
      </c>
      <c r="C79" s="398">
        <v>0.93500000000000005</v>
      </c>
      <c r="D79" s="404">
        <v>0.95199999999999996</v>
      </c>
      <c r="E79" s="378">
        <f t="shared" si="2"/>
        <v>1.6999999999999904</v>
      </c>
      <c r="F79" s="152"/>
      <c r="G79" s="151"/>
      <c r="H79" s="149"/>
      <c r="I79" s="149"/>
      <c r="J79" s="149"/>
      <c r="K79" s="149"/>
      <c r="L79" s="149"/>
    </row>
    <row r="80" spans="1:12" ht="20.100000000000001" customHeight="1" thickBot="1" x14ac:dyDescent="0.25">
      <c r="A80" s="128" t="s">
        <v>205</v>
      </c>
      <c r="B80" s="389" t="s">
        <v>136</v>
      </c>
      <c r="C80" s="398">
        <v>1</v>
      </c>
      <c r="D80" s="404">
        <v>1</v>
      </c>
      <c r="E80" s="378">
        <f t="shared" si="2"/>
        <v>0</v>
      </c>
      <c r="F80" s="152"/>
      <c r="G80" s="151"/>
      <c r="H80" s="149"/>
      <c r="I80" s="149"/>
      <c r="J80" s="149"/>
      <c r="K80" s="149"/>
      <c r="L80" s="149"/>
    </row>
    <row r="81" spans="1:12" ht="20.100000000000001" customHeight="1" thickBot="1" x14ac:dyDescent="0.25">
      <c r="A81" s="189"/>
      <c r="B81" s="87" t="s">
        <v>2</v>
      </c>
      <c r="C81" s="402">
        <v>0.80300000000000005</v>
      </c>
      <c r="D81" s="402">
        <v>0.81299999999999994</v>
      </c>
      <c r="E81" s="387">
        <f t="shared" si="2"/>
        <v>0.99999999999998979</v>
      </c>
      <c r="F81" s="152"/>
      <c r="G81" s="151"/>
      <c r="H81" s="150"/>
      <c r="I81" s="150"/>
      <c r="J81" s="149"/>
      <c r="K81" s="150"/>
      <c r="L81" s="150"/>
    </row>
    <row r="82" spans="1:12" ht="20.100000000000001" customHeight="1" x14ac:dyDescent="0.2">
      <c r="H82" s="149"/>
      <c r="I82" s="149"/>
      <c r="J82" s="149"/>
      <c r="K82" s="149"/>
      <c r="L82" s="149"/>
    </row>
    <row r="83" spans="1:12" ht="20.100000000000001" customHeight="1" x14ac:dyDescent="0.2">
      <c r="A83" s="434" t="s">
        <v>256</v>
      </c>
      <c r="B83" s="434"/>
      <c r="C83" s="435"/>
      <c r="D83" s="435"/>
      <c r="E83" s="435"/>
      <c r="H83" s="149"/>
      <c r="I83" s="149"/>
      <c r="J83" s="149"/>
      <c r="K83" s="149"/>
      <c r="L83" s="149"/>
    </row>
    <row r="84" spans="1:12" ht="20.100000000000001" customHeight="1" thickBot="1" x14ac:dyDescent="0.25">
      <c r="A84" s="421"/>
      <c r="B84" s="421"/>
      <c r="C84" s="422"/>
      <c r="D84" s="422"/>
      <c r="E84" s="422"/>
      <c r="H84" s="149"/>
      <c r="I84" s="149"/>
      <c r="J84" s="149"/>
      <c r="K84" s="149"/>
      <c r="L84" s="149"/>
    </row>
    <row r="85" spans="1:12" ht="20.100000000000001" customHeight="1" thickBot="1" x14ac:dyDescent="0.25">
      <c r="A85" s="423" t="s">
        <v>3</v>
      </c>
      <c r="B85" s="424" t="s">
        <v>4</v>
      </c>
      <c r="C85" s="634" t="s">
        <v>256</v>
      </c>
      <c r="D85" s="635"/>
      <c r="E85" s="636"/>
      <c r="H85" s="154"/>
      <c r="I85" s="154"/>
      <c r="J85" s="154"/>
      <c r="K85" s="154"/>
      <c r="L85" s="154"/>
    </row>
    <row r="86" spans="1:12" ht="20.100000000000001" customHeight="1" thickBot="1" x14ac:dyDescent="0.25">
      <c r="A86" s="425"/>
      <c r="B86" s="426"/>
      <c r="C86" s="125" t="str">
        <f>+$C$5</f>
        <v>2016</v>
      </c>
      <c r="D86" s="125" t="str">
        <f>+$D$5</f>
        <v>2017</v>
      </c>
      <c r="E86" s="427" t="s">
        <v>241</v>
      </c>
      <c r="H86" s="154"/>
      <c r="I86" s="153"/>
      <c r="J86" s="154"/>
      <c r="K86" s="154"/>
      <c r="L86" s="153"/>
    </row>
    <row r="87" spans="1:12" ht="20.100000000000001" customHeight="1" x14ac:dyDescent="0.2">
      <c r="A87" s="371" t="s">
        <v>7</v>
      </c>
      <c r="B87" s="428" t="s">
        <v>0</v>
      </c>
      <c r="C87" s="398">
        <f>+C122</f>
        <v>0.99299999999999999</v>
      </c>
      <c r="D87" s="398">
        <f>+D122</f>
        <v>0.99299999999999999</v>
      </c>
      <c r="E87" s="378">
        <f>+(D87-C87)*100</f>
        <v>0</v>
      </c>
      <c r="F87" s="152"/>
      <c r="G87" s="151"/>
      <c r="H87" s="149"/>
      <c r="I87" s="149"/>
      <c r="J87" s="149"/>
      <c r="K87" s="149"/>
      <c r="L87" s="149"/>
    </row>
    <row r="88" spans="1:12" ht="20.100000000000001" customHeight="1" thickBot="1" x14ac:dyDescent="0.25">
      <c r="A88" s="379" t="s">
        <v>8</v>
      </c>
      <c r="B88" s="429" t="s">
        <v>1</v>
      </c>
      <c r="C88" s="398">
        <f>+C162</f>
        <v>0.82399999999999995</v>
      </c>
      <c r="D88" s="398">
        <f>+D162</f>
        <v>0.81299999999999994</v>
      </c>
      <c r="E88" s="378">
        <f>+(D88-C88)*100</f>
        <v>-1.100000000000001</v>
      </c>
      <c r="F88" s="152"/>
      <c r="G88" s="151"/>
      <c r="H88" s="149"/>
      <c r="I88" s="149"/>
      <c r="J88" s="149"/>
      <c r="K88" s="149"/>
      <c r="L88" s="149"/>
    </row>
    <row r="89" spans="1:12" ht="20.100000000000001" customHeight="1" thickBot="1" x14ac:dyDescent="0.25">
      <c r="A89" s="383"/>
      <c r="B89" s="430" t="s">
        <v>2</v>
      </c>
      <c r="C89" s="402">
        <v>0.90900000000000003</v>
      </c>
      <c r="D89" s="402">
        <v>0.90500000000000003</v>
      </c>
      <c r="E89" s="387">
        <f>+(D89-C89)*100</f>
        <v>-0.40000000000000036</v>
      </c>
      <c r="F89" s="152"/>
      <c r="G89" s="151"/>
      <c r="H89" s="150"/>
      <c r="I89" s="150"/>
      <c r="J89" s="150"/>
      <c r="K89" s="150"/>
      <c r="L89" s="150"/>
    </row>
    <row r="90" spans="1:12" ht="20.100000000000001" customHeight="1" x14ac:dyDescent="0.2">
      <c r="G90" s="151"/>
      <c r="H90" s="149"/>
      <c r="I90" s="149"/>
      <c r="J90" s="149"/>
      <c r="K90" s="149"/>
      <c r="L90" s="149"/>
    </row>
    <row r="91" spans="1:12" ht="20.100000000000001" customHeight="1" x14ac:dyDescent="0.2">
      <c r="A91" s="434" t="s">
        <v>258</v>
      </c>
      <c r="B91" s="434"/>
      <c r="C91" s="435"/>
      <c r="D91" s="435"/>
      <c r="E91" s="435"/>
      <c r="G91" s="151"/>
      <c r="H91" s="149"/>
      <c r="I91" s="149"/>
      <c r="J91" s="149"/>
      <c r="K91" s="149"/>
      <c r="L91" s="149"/>
    </row>
    <row r="92" spans="1:12" ht="20.100000000000001" customHeight="1" thickBot="1" x14ac:dyDescent="0.25">
      <c r="A92" s="421"/>
      <c r="B92" s="421"/>
      <c r="C92" s="422"/>
      <c r="D92" s="422"/>
      <c r="E92" s="422"/>
      <c r="G92" s="151"/>
      <c r="H92" s="149"/>
      <c r="I92" s="149"/>
      <c r="J92" s="149"/>
      <c r="K92" s="149"/>
      <c r="L92" s="149"/>
    </row>
    <row r="93" spans="1:12" ht="20.100000000000001" customHeight="1" thickBot="1" x14ac:dyDescent="0.25">
      <c r="A93" s="423" t="s">
        <v>3</v>
      </c>
      <c r="B93" s="424" t="s">
        <v>10</v>
      </c>
      <c r="C93" s="634" t="s">
        <v>256</v>
      </c>
      <c r="D93" s="635"/>
      <c r="E93" s="636"/>
      <c r="G93" s="151"/>
      <c r="H93" s="154"/>
      <c r="I93" s="154"/>
      <c r="J93" s="154"/>
      <c r="K93" s="154"/>
      <c r="L93" s="154"/>
    </row>
    <row r="94" spans="1:12" ht="71.25" customHeight="1" thickBot="1" x14ac:dyDescent="0.25">
      <c r="A94" s="425"/>
      <c r="B94" s="426"/>
      <c r="C94" s="125" t="str">
        <f>+$C$5</f>
        <v>2016</v>
      </c>
      <c r="D94" s="125" t="str">
        <f>+$D$5</f>
        <v>2017</v>
      </c>
      <c r="E94" s="201" t="s">
        <v>241</v>
      </c>
      <c r="G94" s="151"/>
      <c r="H94" s="154"/>
      <c r="I94" s="153"/>
      <c r="J94" s="154"/>
      <c r="K94" s="154"/>
      <c r="L94" s="153"/>
    </row>
    <row r="95" spans="1:12" ht="20.100000000000001" customHeight="1" x14ac:dyDescent="0.2">
      <c r="A95" s="11" t="s">
        <v>7</v>
      </c>
      <c r="B95" s="389" t="s">
        <v>107</v>
      </c>
      <c r="C95" s="411">
        <v>1</v>
      </c>
      <c r="D95" s="404">
        <v>1</v>
      </c>
      <c r="E95" s="378">
        <f t="shared" ref="E95:E122" si="3">+(D95-C95)*100</f>
        <v>0</v>
      </c>
      <c r="F95" s="152"/>
      <c r="G95" s="151"/>
      <c r="H95" s="149"/>
      <c r="I95" s="149"/>
      <c r="J95" s="149"/>
      <c r="K95" s="149"/>
      <c r="L95" s="149"/>
    </row>
    <row r="96" spans="1:12" ht="20.100000000000001" customHeight="1" x14ac:dyDescent="0.2">
      <c r="A96" s="128" t="s">
        <v>8</v>
      </c>
      <c r="B96" s="389" t="s">
        <v>157</v>
      </c>
      <c r="C96" s="404">
        <v>0.98399999999999999</v>
      </c>
      <c r="D96" s="404">
        <v>0.98399999999999999</v>
      </c>
      <c r="E96" s="378">
        <f t="shared" si="3"/>
        <v>0</v>
      </c>
      <c r="F96" s="152"/>
      <c r="G96" s="151"/>
      <c r="H96" s="149"/>
      <c r="I96" s="149"/>
      <c r="J96" s="149"/>
      <c r="K96" s="149"/>
      <c r="L96" s="149"/>
    </row>
    <row r="97" spans="1:12" ht="20.100000000000001" customHeight="1" x14ac:dyDescent="0.2">
      <c r="A97" s="128" t="s">
        <v>9</v>
      </c>
      <c r="B97" s="389" t="s">
        <v>193</v>
      </c>
      <c r="C97" s="404">
        <v>0.99299999999999999</v>
      </c>
      <c r="D97" s="404">
        <v>0.995</v>
      </c>
      <c r="E97" s="378">
        <f t="shared" si="3"/>
        <v>0.20000000000000018</v>
      </c>
      <c r="F97" s="152"/>
      <c r="G97" s="151"/>
      <c r="H97" s="149"/>
      <c r="I97" s="149"/>
      <c r="J97" s="149"/>
      <c r="K97" s="149"/>
      <c r="L97" s="149"/>
    </row>
    <row r="98" spans="1:12" ht="20.100000000000001" customHeight="1" x14ac:dyDescent="0.2">
      <c r="A98" s="128" t="s">
        <v>11</v>
      </c>
      <c r="B98" s="389" t="s">
        <v>108</v>
      </c>
      <c r="C98" s="404">
        <v>0.996</v>
      </c>
      <c r="D98" s="404">
        <v>0.996</v>
      </c>
      <c r="E98" s="378">
        <f t="shared" si="3"/>
        <v>0</v>
      </c>
      <c r="F98" s="152"/>
      <c r="G98" s="151"/>
      <c r="H98" s="149"/>
      <c r="I98" s="149"/>
      <c r="J98" s="149"/>
      <c r="K98" s="149"/>
      <c r="L98" s="149"/>
    </row>
    <row r="99" spans="1:12" ht="20.100000000000001" customHeight="1" x14ac:dyDescent="0.2">
      <c r="A99" s="128" t="s">
        <v>12</v>
      </c>
      <c r="B99" s="389" t="s">
        <v>302</v>
      </c>
      <c r="C99" s="404">
        <v>0.98399999999999999</v>
      </c>
      <c r="D99" s="404">
        <v>0.98599999999999999</v>
      </c>
      <c r="E99" s="378">
        <f t="shared" si="3"/>
        <v>0.20000000000000018</v>
      </c>
      <c r="F99" s="152"/>
      <c r="G99" s="151"/>
      <c r="H99" s="149"/>
      <c r="I99" s="149"/>
      <c r="J99" s="149"/>
      <c r="K99" s="149"/>
      <c r="L99" s="149"/>
    </row>
    <row r="100" spans="1:12" ht="20.100000000000001" customHeight="1" x14ac:dyDescent="0.2">
      <c r="A100" s="128" t="s">
        <v>13</v>
      </c>
      <c r="B100" s="389" t="s">
        <v>109</v>
      </c>
      <c r="C100" s="404">
        <v>0.996</v>
      </c>
      <c r="D100" s="404">
        <v>0.99399999999999999</v>
      </c>
      <c r="E100" s="378">
        <f t="shared" si="3"/>
        <v>-0.20000000000000018</v>
      </c>
      <c r="F100" s="152"/>
      <c r="G100" s="151"/>
      <c r="H100" s="149"/>
      <c r="I100" s="149"/>
      <c r="J100" s="149"/>
      <c r="K100" s="149"/>
      <c r="L100" s="149"/>
    </row>
    <row r="101" spans="1:12" ht="20.100000000000001" customHeight="1" x14ac:dyDescent="0.2">
      <c r="A101" s="128" t="s">
        <v>14</v>
      </c>
      <c r="B101" s="389" t="s">
        <v>110</v>
      </c>
      <c r="C101" s="404">
        <v>0.98199999999999998</v>
      </c>
      <c r="D101" s="404">
        <v>0.98299999999999998</v>
      </c>
      <c r="E101" s="378">
        <f t="shared" si="3"/>
        <v>0.10000000000000009</v>
      </c>
      <c r="F101" s="152"/>
      <c r="G101" s="151"/>
      <c r="H101" s="149"/>
      <c r="I101" s="149"/>
      <c r="J101" s="149"/>
      <c r="K101" s="149"/>
      <c r="L101" s="149"/>
    </row>
    <row r="102" spans="1:12" ht="20.100000000000001" customHeight="1" x14ac:dyDescent="0.2">
      <c r="A102" s="128" t="s">
        <v>15</v>
      </c>
      <c r="B102" s="389" t="s">
        <v>158</v>
      </c>
      <c r="C102" s="404">
        <v>0.98399999999999999</v>
      </c>
      <c r="D102" s="404">
        <v>0.98399999999999999</v>
      </c>
      <c r="E102" s="378">
        <f t="shared" si="3"/>
        <v>0</v>
      </c>
      <c r="F102" s="152"/>
      <c r="G102" s="151"/>
      <c r="H102" s="149"/>
      <c r="I102" s="149"/>
      <c r="J102" s="149"/>
      <c r="K102" s="149"/>
      <c r="L102" s="149"/>
    </row>
    <row r="103" spans="1:12" ht="20.100000000000001" customHeight="1" x14ac:dyDescent="0.2">
      <c r="A103" s="128" t="s">
        <v>16</v>
      </c>
      <c r="B103" s="389" t="s">
        <v>139</v>
      </c>
      <c r="C103" s="404">
        <v>0.98599999999999999</v>
      </c>
      <c r="D103" s="404">
        <v>0.98699999999999999</v>
      </c>
      <c r="E103" s="378">
        <f t="shared" si="3"/>
        <v>0.10000000000000009</v>
      </c>
      <c r="F103" s="152"/>
      <c r="G103" s="151"/>
      <c r="H103" s="149"/>
      <c r="I103" s="149"/>
      <c r="J103" s="149"/>
      <c r="K103" s="149"/>
      <c r="L103" s="149"/>
    </row>
    <row r="104" spans="1:12" ht="20.100000000000001" customHeight="1" x14ac:dyDescent="0.2">
      <c r="A104" s="128" t="s">
        <v>17</v>
      </c>
      <c r="B104" s="389" t="s">
        <v>111</v>
      </c>
      <c r="C104" s="404">
        <v>1</v>
      </c>
      <c r="D104" s="404">
        <v>1</v>
      </c>
      <c r="E104" s="378">
        <f t="shared" si="3"/>
        <v>0</v>
      </c>
      <c r="F104" s="152"/>
      <c r="G104" s="151"/>
      <c r="H104" s="149"/>
      <c r="I104" s="149"/>
      <c r="J104" s="149"/>
      <c r="K104" s="149"/>
      <c r="L104" s="149"/>
    </row>
    <row r="105" spans="1:12" ht="20.100000000000001" customHeight="1" x14ac:dyDescent="0.2">
      <c r="A105" s="128" t="s">
        <v>18</v>
      </c>
      <c r="B105" s="389" t="s">
        <v>112</v>
      </c>
      <c r="C105" s="404">
        <v>0.93600000000000005</v>
      </c>
      <c r="D105" s="404">
        <v>0.93200000000000005</v>
      </c>
      <c r="E105" s="378">
        <f t="shared" si="3"/>
        <v>-0.40000000000000036</v>
      </c>
      <c r="F105" s="152"/>
      <c r="G105" s="151"/>
      <c r="H105" s="149"/>
      <c r="I105" s="149"/>
      <c r="J105" s="149"/>
      <c r="K105" s="149"/>
      <c r="L105" s="149"/>
    </row>
    <row r="106" spans="1:12" ht="20.100000000000001" customHeight="1" x14ac:dyDescent="0.2">
      <c r="A106" s="128" t="s">
        <v>19</v>
      </c>
      <c r="B106" s="389" t="s">
        <v>113</v>
      </c>
      <c r="C106" s="404">
        <v>0.86099999999999999</v>
      </c>
      <c r="D106" s="404">
        <v>0.89500000000000002</v>
      </c>
      <c r="E106" s="378">
        <f t="shared" si="3"/>
        <v>3.400000000000003</v>
      </c>
      <c r="F106" s="152"/>
      <c r="G106" s="151"/>
      <c r="H106" s="149"/>
      <c r="I106" s="149"/>
      <c r="J106" s="149"/>
      <c r="K106" s="149"/>
      <c r="L106" s="149"/>
    </row>
    <row r="107" spans="1:12" ht="20.100000000000001" customHeight="1" x14ac:dyDescent="0.2">
      <c r="A107" s="128" t="s">
        <v>20</v>
      </c>
      <c r="B107" s="389" t="s">
        <v>64</v>
      </c>
      <c r="C107" s="404">
        <v>0.84299999999999997</v>
      </c>
      <c r="D107" s="404">
        <v>0.85</v>
      </c>
      <c r="E107" s="378">
        <f t="shared" si="3"/>
        <v>0.70000000000000062</v>
      </c>
      <c r="F107" s="152"/>
      <c r="G107" s="151"/>
      <c r="H107" s="149"/>
      <c r="I107" s="149"/>
      <c r="J107" s="149"/>
      <c r="K107" s="149"/>
      <c r="L107" s="149"/>
    </row>
    <row r="108" spans="1:12" ht="20.100000000000001" customHeight="1" x14ac:dyDescent="0.2">
      <c r="A108" s="128" t="s">
        <v>21</v>
      </c>
      <c r="B108" s="389" t="s">
        <v>114</v>
      </c>
      <c r="C108" s="404">
        <v>0.97599999999999998</v>
      </c>
      <c r="D108" s="404">
        <v>0.97699999999999998</v>
      </c>
      <c r="E108" s="378">
        <f t="shared" si="3"/>
        <v>0.10000000000000009</v>
      </c>
      <c r="F108" s="152"/>
      <c r="G108" s="151"/>
      <c r="H108" s="149"/>
      <c r="I108" s="149"/>
      <c r="J108" s="149"/>
      <c r="K108" s="149"/>
      <c r="L108" s="149"/>
    </row>
    <row r="109" spans="1:12" ht="20.100000000000001" customHeight="1" x14ac:dyDescent="0.2">
      <c r="A109" s="128" t="s">
        <v>22</v>
      </c>
      <c r="B109" s="389" t="s">
        <v>115</v>
      </c>
      <c r="C109" s="404">
        <v>0.997</v>
      </c>
      <c r="D109" s="404">
        <v>0.995</v>
      </c>
      <c r="E109" s="378">
        <f t="shared" si="3"/>
        <v>-0.20000000000000018</v>
      </c>
      <c r="F109" s="152"/>
      <c r="G109" s="151"/>
      <c r="H109" s="149"/>
      <c r="I109" s="149"/>
      <c r="J109" s="149"/>
      <c r="K109" s="149"/>
      <c r="L109" s="149"/>
    </row>
    <row r="110" spans="1:12" ht="20.100000000000001" customHeight="1" x14ac:dyDescent="0.2">
      <c r="A110" s="128" t="s">
        <v>23</v>
      </c>
      <c r="B110" s="389" t="s">
        <v>116</v>
      </c>
      <c r="C110" s="404">
        <v>1</v>
      </c>
      <c r="D110" s="404">
        <v>1</v>
      </c>
      <c r="E110" s="378">
        <f t="shared" si="3"/>
        <v>0</v>
      </c>
      <c r="F110" s="152"/>
      <c r="G110" s="151"/>
      <c r="H110" s="149"/>
      <c r="I110" s="149"/>
      <c r="J110" s="149"/>
      <c r="K110" s="149"/>
      <c r="L110" s="149"/>
    </row>
    <row r="111" spans="1:12" ht="20.100000000000001" customHeight="1" x14ac:dyDescent="0.2">
      <c r="A111" s="128" t="s">
        <v>24</v>
      </c>
      <c r="B111" s="389" t="s">
        <v>194</v>
      </c>
      <c r="C111" s="404">
        <v>0.998</v>
      </c>
      <c r="D111" s="404">
        <v>0.999</v>
      </c>
      <c r="E111" s="378">
        <f t="shared" si="3"/>
        <v>0.10000000000000009</v>
      </c>
      <c r="F111" s="152"/>
      <c r="G111" s="151"/>
      <c r="H111" s="149"/>
      <c r="I111" s="149"/>
      <c r="J111" s="149"/>
      <c r="K111" s="149"/>
      <c r="L111" s="149"/>
    </row>
    <row r="112" spans="1:12" ht="20.100000000000001" customHeight="1" x14ac:dyDescent="0.2">
      <c r="A112" s="128" t="s">
        <v>25</v>
      </c>
      <c r="B112" s="389" t="s">
        <v>195</v>
      </c>
      <c r="C112" s="404">
        <v>1</v>
      </c>
      <c r="D112" s="404">
        <v>1</v>
      </c>
      <c r="E112" s="378">
        <f t="shared" si="3"/>
        <v>0</v>
      </c>
      <c r="F112" s="152"/>
      <c r="G112" s="151"/>
      <c r="H112" s="149"/>
      <c r="I112" s="149"/>
      <c r="J112" s="149"/>
      <c r="K112" s="149"/>
      <c r="L112" s="149"/>
    </row>
    <row r="113" spans="1:12" ht="20.100000000000001" customHeight="1" x14ac:dyDescent="0.2">
      <c r="A113" s="128" t="s">
        <v>26</v>
      </c>
      <c r="B113" s="389" t="s">
        <v>117</v>
      </c>
      <c r="C113" s="404">
        <v>0.98299999999999998</v>
      </c>
      <c r="D113" s="404">
        <v>0.98499999999999999</v>
      </c>
      <c r="E113" s="378">
        <f t="shared" si="3"/>
        <v>0.20000000000000018</v>
      </c>
      <c r="F113" s="152"/>
      <c r="G113" s="151"/>
      <c r="H113" s="149"/>
      <c r="I113" s="149"/>
      <c r="J113" s="149"/>
      <c r="K113" s="149"/>
      <c r="L113" s="149"/>
    </row>
    <row r="114" spans="1:12" ht="20.100000000000001" customHeight="1" x14ac:dyDescent="0.2">
      <c r="A114" s="128" t="s">
        <v>27</v>
      </c>
      <c r="B114" s="389" t="s">
        <v>196</v>
      </c>
      <c r="C114" s="404">
        <v>0.94199999999999995</v>
      </c>
      <c r="D114" s="404">
        <v>0.96499999999999997</v>
      </c>
      <c r="E114" s="378">
        <f t="shared" si="3"/>
        <v>2.300000000000002</v>
      </c>
      <c r="F114" s="152"/>
      <c r="G114" s="151"/>
      <c r="H114" s="149"/>
      <c r="I114" s="149"/>
      <c r="J114" s="149"/>
      <c r="K114" s="149"/>
      <c r="L114" s="149"/>
    </row>
    <row r="115" spans="1:12" ht="20.100000000000001" customHeight="1" x14ac:dyDescent="0.2">
      <c r="A115" s="128" t="s">
        <v>28</v>
      </c>
      <c r="B115" s="389" t="s">
        <v>159</v>
      </c>
      <c r="C115" s="404">
        <v>1</v>
      </c>
      <c r="D115" s="404">
        <v>1</v>
      </c>
      <c r="E115" s="378">
        <f t="shared" si="3"/>
        <v>0</v>
      </c>
      <c r="F115" s="152"/>
      <c r="G115" s="151"/>
      <c r="H115" s="149"/>
      <c r="I115" s="149"/>
      <c r="J115" s="149"/>
      <c r="K115" s="149"/>
      <c r="L115" s="149"/>
    </row>
    <row r="116" spans="1:12" ht="20.100000000000001" customHeight="1" x14ac:dyDescent="0.2">
      <c r="A116" s="128" t="s">
        <v>31</v>
      </c>
      <c r="B116" s="389" t="s">
        <v>141</v>
      </c>
      <c r="C116" s="404">
        <v>1</v>
      </c>
      <c r="D116" s="404">
        <v>1</v>
      </c>
      <c r="E116" s="378">
        <f t="shared" si="3"/>
        <v>0</v>
      </c>
      <c r="F116" s="152"/>
      <c r="G116" s="151"/>
      <c r="H116" s="149"/>
      <c r="I116" s="149"/>
      <c r="J116" s="149"/>
      <c r="K116" s="149"/>
      <c r="L116" s="149"/>
    </row>
    <row r="117" spans="1:12" ht="20.100000000000001" customHeight="1" x14ac:dyDescent="0.2">
      <c r="A117" s="128" t="s">
        <v>32</v>
      </c>
      <c r="B117" s="389" t="s">
        <v>211</v>
      </c>
      <c r="C117" s="404">
        <v>0.997</v>
      </c>
      <c r="D117" s="404">
        <v>0.995</v>
      </c>
      <c r="E117" s="378">
        <f t="shared" si="3"/>
        <v>-0.20000000000000018</v>
      </c>
      <c r="F117" s="152"/>
      <c r="G117" s="151"/>
      <c r="H117" s="149"/>
      <c r="I117" s="149"/>
      <c r="J117" s="149"/>
      <c r="K117" s="149"/>
      <c r="L117" s="149"/>
    </row>
    <row r="118" spans="1:12" ht="20.100000000000001" customHeight="1" x14ac:dyDescent="0.2">
      <c r="A118" s="128" t="s">
        <v>33</v>
      </c>
      <c r="B118" s="389" t="s">
        <v>160</v>
      </c>
      <c r="C118" s="404">
        <v>0.999</v>
      </c>
      <c r="D118" s="404">
        <v>0.999</v>
      </c>
      <c r="E118" s="378">
        <f t="shared" si="3"/>
        <v>0</v>
      </c>
      <c r="F118" s="152"/>
      <c r="G118" s="151"/>
      <c r="H118" s="149"/>
      <c r="I118" s="149"/>
      <c r="J118" s="149"/>
      <c r="K118" s="149"/>
      <c r="L118" s="149"/>
    </row>
    <row r="119" spans="1:12" ht="20.100000000000001" customHeight="1" x14ac:dyDescent="0.2">
      <c r="A119" s="128" t="s">
        <v>34</v>
      </c>
      <c r="B119" s="389" t="s">
        <v>118</v>
      </c>
      <c r="C119" s="404">
        <v>0.996</v>
      </c>
      <c r="D119" s="404">
        <v>0.999</v>
      </c>
      <c r="E119" s="378">
        <f t="shared" si="3"/>
        <v>0.30000000000000027</v>
      </c>
      <c r="F119" s="152"/>
      <c r="G119" s="151"/>
      <c r="H119" s="149"/>
      <c r="I119" s="149"/>
      <c r="J119" s="149"/>
      <c r="K119" s="149"/>
      <c r="L119" s="149"/>
    </row>
    <row r="120" spans="1:12" ht="20.100000000000001" customHeight="1" x14ac:dyDescent="0.2">
      <c r="A120" s="128" t="s">
        <v>35</v>
      </c>
      <c r="B120" s="389" t="s">
        <v>197</v>
      </c>
      <c r="C120" s="404">
        <v>0.998</v>
      </c>
      <c r="D120" s="404">
        <v>0.998</v>
      </c>
      <c r="E120" s="378">
        <f t="shared" si="3"/>
        <v>0</v>
      </c>
      <c r="F120" s="152"/>
      <c r="G120" s="151"/>
      <c r="H120" s="149"/>
      <c r="I120" s="149"/>
      <c r="J120" s="149"/>
      <c r="K120" s="149"/>
      <c r="L120" s="149"/>
    </row>
    <row r="121" spans="1:12" ht="20.100000000000001" customHeight="1" thickBot="1" x14ac:dyDescent="0.25">
      <c r="A121" s="128" t="s">
        <v>36</v>
      </c>
      <c r="B121" s="389" t="s">
        <v>161</v>
      </c>
      <c r="C121" s="412">
        <v>0.997</v>
      </c>
      <c r="D121" s="404">
        <v>0.99</v>
      </c>
      <c r="E121" s="378">
        <f t="shared" si="3"/>
        <v>-0.70000000000000062</v>
      </c>
      <c r="F121" s="152"/>
      <c r="G121" s="151"/>
      <c r="H121" s="149"/>
      <c r="I121" s="149"/>
      <c r="J121" s="149"/>
      <c r="K121" s="149"/>
      <c r="L121" s="149"/>
    </row>
    <row r="122" spans="1:12" ht="20.100000000000001" customHeight="1" thickBot="1" x14ac:dyDescent="0.25">
      <c r="A122" s="93"/>
      <c r="B122" s="87" t="s">
        <v>2</v>
      </c>
      <c r="C122" s="402">
        <v>0.99299999999999999</v>
      </c>
      <c r="D122" s="402">
        <v>0.99299999999999999</v>
      </c>
      <c r="E122" s="387">
        <f t="shared" si="3"/>
        <v>0</v>
      </c>
      <c r="F122" s="152"/>
      <c r="G122" s="151"/>
      <c r="H122" s="150"/>
      <c r="I122" s="150"/>
      <c r="J122" s="150"/>
      <c r="K122" s="150"/>
      <c r="L122" s="150"/>
    </row>
    <row r="123" spans="1:12" ht="20.100000000000001" customHeight="1" x14ac:dyDescent="0.2">
      <c r="G123" s="151"/>
      <c r="H123" s="149"/>
      <c r="I123" s="149"/>
      <c r="J123" s="149"/>
      <c r="K123" s="149"/>
      <c r="L123" s="149"/>
    </row>
    <row r="124" spans="1:12" ht="20.100000000000001" customHeight="1" x14ac:dyDescent="0.2">
      <c r="A124" s="434" t="s">
        <v>257</v>
      </c>
      <c r="B124" s="434"/>
      <c r="C124" s="435"/>
      <c r="D124" s="435"/>
      <c r="E124" s="435"/>
      <c r="G124" s="151"/>
      <c r="H124" s="149"/>
      <c r="I124" s="149"/>
      <c r="J124" s="149"/>
      <c r="K124" s="149"/>
      <c r="L124" s="149"/>
    </row>
    <row r="125" spans="1:12" ht="15.75" thickBot="1" x14ac:dyDescent="0.25">
      <c r="A125" s="421"/>
      <c r="B125" s="421"/>
      <c r="C125" s="422"/>
      <c r="D125" s="422"/>
      <c r="E125" s="422"/>
      <c r="G125" s="151"/>
      <c r="H125" s="154"/>
      <c r="I125" s="154"/>
      <c r="J125" s="154"/>
      <c r="K125" s="154"/>
      <c r="L125" s="154"/>
    </row>
    <row r="126" spans="1:12" ht="41.25" customHeight="1" thickBot="1" x14ac:dyDescent="0.25">
      <c r="A126" s="423" t="s">
        <v>3</v>
      </c>
      <c r="B126" s="424" t="s">
        <v>10</v>
      </c>
      <c r="C126" s="634" t="s">
        <v>256</v>
      </c>
      <c r="D126" s="635"/>
      <c r="E126" s="636"/>
      <c r="G126" s="151"/>
      <c r="H126" s="154"/>
      <c r="I126" s="153"/>
      <c r="J126" s="154"/>
      <c r="K126" s="154"/>
      <c r="L126" s="153"/>
    </row>
    <row r="127" spans="1:12" ht="20.100000000000001" customHeight="1" thickBot="1" x14ac:dyDescent="0.25">
      <c r="A127" s="425"/>
      <c r="B127" s="426"/>
      <c r="C127" s="125" t="str">
        <f>+$C$5</f>
        <v>2016</v>
      </c>
      <c r="D127" s="125" t="str">
        <f>+$D$5</f>
        <v>2017</v>
      </c>
      <c r="E127" s="201" t="s">
        <v>241</v>
      </c>
      <c r="G127" s="151"/>
      <c r="H127" s="149"/>
      <c r="I127" s="149"/>
      <c r="J127" s="149"/>
      <c r="K127" s="149"/>
      <c r="L127" s="149"/>
    </row>
    <row r="128" spans="1:12" ht="20.100000000000001" customHeight="1" x14ac:dyDescent="0.2">
      <c r="A128" s="11" t="s">
        <v>7</v>
      </c>
      <c r="B128" s="389" t="s">
        <v>119</v>
      </c>
      <c r="C128" s="404">
        <v>0.88</v>
      </c>
      <c r="D128" s="404">
        <v>0.81799999999999995</v>
      </c>
      <c r="E128" s="378">
        <f t="shared" ref="E128:E145" si="4">+(D128-C128)*100</f>
        <v>-6.2000000000000055</v>
      </c>
      <c r="F128" s="152"/>
      <c r="G128" s="151"/>
      <c r="H128" s="149"/>
      <c r="I128" s="149"/>
      <c r="J128" s="149"/>
      <c r="K128" s="149"/>
      <c r="L128" s="149"/>
    </row>
    <row r="129" spans="1:12" ht="20.100000000000001" customHeight="1" x14ac:dyDescent="0.2">
      <c r="A129" s="128" t="s">
        <v>8</v>
      </c>
      <c r="B129" s="389" t="s">
        <v>120</v>
      </c>
      <c r="C129" s="404">
        <v>0.97299999999999998</v>
      </c>
      <c r="D129" s="404">
        <v>0.88900000000000001</v>
      </c>
      <c r="E129" s="378">
        <f t="shared" si="4"/>
        <v>-8.3999999999999968</v>
      </c>
      <c r="F129" s="152"/>
      <c r="G129" s="151"/>
      <c r="H129" s="149"/>
      <c r="I129" s="149"/>
      <c r="J129" s="149"/>
      <c r="K129" s="149"/>
      <c r="L129" s="149"/>
    </row>
    <row r="130" spans="1:12" ht="20.100000000000001" customHeight="1" x14ac:dyDescent="0.2">
      <c r="A130" s="128" t="s">
        <v>9</v>
      </c>
      <c r="B130" s="389" t="s">
        <v>162</v>
      </c>
      <c r="C130" s="404">
        <v>0.73499999999999999</v>
      </c>
      <c r="D130" s="404">
        <v>0.78200000000000003</v>
      </c>
      <c r="E130" s="378">
        <f t="shared" si="4"/>
        <v>4.7000000000000046</v>
      </c>
      <c r="F130" s="152"/>
      <c r="G130" s="151"/>
      <c r="H130" s="149"/>
      <c r="I130" s="149"/>
      <c r="J130" s="149"/>
      <c r="K130" s="149"/>
      <c r="L130" s="149"/>
    </row>
    <row r="131" spans="1:12" ht="20.100000000000001" customHeight="1" x14ac:dyDescent="0.2">
      <c r="A131" s="128" t="s">
        <v>11</v>
      </c>
      <c r="B131" s="389" t="s">
        <v>301</v>
      </c>
      <c r="C131" s="404">
        <v>0.94699999999999995</v>
      </c>
      <c r="D131" s="404">
        <v>0.92100000000000004</v>
      </c>
      <c r="E131" s="378">
        <f t="shared" si="4"/>
        <v>-2.5999999999999912</v>
      </c>
      <c r="F131" s="152"/>
      <c r="G131" s="151"/>
      <c r="H131" s="149"/>
      <c r="I131" s="149"/>
      <c r="J131" s="149"/>
      <c r="K131" s="149"/>
      <c r="L131" s="149"/>
    </row>
    <row r="132" spans="1:12" ht="20.100000000000001" customHeight="1" x14ac:dyDescent="0.2">
      <c r="A132" s="128" t="s">
        <v>12</v>
      </c>
      <c r="B132" s="389" t="s">
        <v>121</v>
      </c>
      <c r="C132" s="404">
        <v>0.747</v>
      </c>
      <c r="D132" s="404">
        <v>0.73</v>
      </c>
      <c r="E132" s="378">
        <f t="shared" si="4"/>
        <v>-1.7000000000000015</v>
      </c>
      <c r="F132" s="152"/>
      <c r="G132" s="151"/>
      <c r="H132" s="149"/>
      <c r="I132" s="149"/>
      <c r="J132" s="149"/>
      <c r="K132" s="149"/>
      <c r="L132" s="149"/>
    </row>
    <row r="133" spans="1:12" ht="20.100000000000001" customHeight="1" x14ac:dyDescent="0.2">
      <c r="A133" s="128" t="s">
        <v>13</v>
      </c>
      <c r="B133" s="389" t="s">
        <v>142</v>
      </c>
      <c r="C133" s="404">
        <v>0.33500000000000002</v>
      </c>
      <c r="D133" s="404">
        <v>0.60199999999999998</v>
      </c>
      <c r="E133" s="378">
        <f t="shared" si="4"/>
        <v>26.699999999999996</v>
      </c>
      <c r="F133" s="152"/>
      <c r="G133" s="151"/>
      <c r="H133" s="149"/>
      <c r="I133" s="149"/>
      <c r="J133" s="149"/>
      <c r="K133" s="149"/>
      <c r="L133" s="149"/>
    </row>
    <row r="134" spans="1:12" ht="20.100000000000001" customHeight="1" x14ac:dyDescent="0.2">
      <c r="A134" s="128" t="s">
        <v>14</v>
      </c>
      <c r="B134" s="389" t="s">
        <v>122</v>
      </c>
      <c r="C134" s="404">
        <v>0.32</v>
      </c>
      <c r="D134" s="404">
        <v>0.45300000000000001</v>
      </c>
      <c r="E134" s="378">
        <f t="shared" si="4"/>
        <v>13.3</v>
      </c>
      <c r="F134" s="152"/>
      <c r="G134" s="151"/>
      <c r="H134" s="149"/>
      <c r="I134" s="149"/>
      <c r="J134" s="149"/>
      <c r="K134" s="149"/>
      <c r="L134" s="149"/>
    </row>
    <row r="135" spans="1:12" ht="20.100000000000001" customHeight="1" x14ac:dyDescent="0.2">
      <c r="A135" s="128" t="s">
        <v>15</v>
      </c>
      <c r="B135" s="389" t="s">
        <v>143</v>
      </c>
      <c r="C135" s="404">
        <v>0.77600000000000002</v>
      </c>
      <c r="D135" s="404">
        <v>0.99399999999999999</v>
      </c>
      <c r="E135" s="378">
        <f t="shared" si="4"/>
        <v>21.799999999999997</v>
      </c>
      <c r="F135" s="152"/>
      <c r="G135" s="151"/>
      <c r="H135" s="149"/>
      <c r="I135" s="149"/>
      <c r="J135" s="149"/>
      <c r="K135" s="149"/>
      <c r="L135" s="149"/>
    </row>
    <row r="136" spans="1:12" ht="20.100000000000001" customHeight="1" x14ac:dyDescent="0.2">
      <c r="A136" s="128" t="s">
        <v>16</v>
      </c>
      <c r="B136" s="389" t="s">
        <v>123</v>
      </c>
      <c r="C136" s="404">
        <v>0.40200000000000002</v>
      </c>
      <c r="D136" s="404">
        <v>0.40300000000000002</v>
      </c>
      <c r="E136" s="378">
        <f t="shared" si="4"/>
        <v>0.10000000000000009</v>
      </c>
      <c r="F136" s="152"/>
      <c r="G136" s="151"/>
      <c r="H136" s="149"/>
      <c r="I136" s="149"/>
      <c r="J136" s="149"/>
      <c r="K136" s="149"/>
      <c r="L136" s="149"/>
    </row>
    <row r="137" spans="1:12" ht="20.100000000000001" customHeight="1" x14ac:dyDescent="0.2">
      <c r="A137" s="128" t="s">
        <v>17</v>
      </c>
      <c r="B137" s="389" t="s">
        <v>163</v>
      </c>
      <c r="C137" s="404">
        <v>0.83199999999999996</v>
      </c>
      <c r="D137" s="404">
        <v>0.83099999999999996</v>
      </c>
      <c r="E137" s="378">
        <f t="shared" si="4"/>
        <v>-0.10000000000000009</v>
      </c>
      <c r="F137" s="152"/>
      <c r="G137" s="151"/>
      <c r="H137" s="149"/>
      <c r="I137" s="149"/>
      <c r="J137" s="149"/>
      <c r="K137" s="149"/>
      <c r="L137" s="149"/>
    </row>
    <row r="138" spans="1:12" ht="20.100000000000001" customHeight="1" x14ac:dyDescent="0.2">
      <c r="A138" s="128" t="s">
        <v>18</v>
      </c>
      <c r="B138" s="389" t="s">
        <v>124</v>
      </c>
      <c r="C138" s="404">
        <v>0.246</v>
      </c>
      <c r="D138" s="404">
        <v>0.23</v>
      </c>
      <c r="E138" s="378">
        <f t="shared" si="4"/>
        <v>-1.5999999999999988</v>
      </c>
      <c r="F138" s="152"/>
      <c r="G138" s="151"/>
      <c r="H138" s="149"/>
      <c r="I138" s="149"/>
      <c r="J138" s="149"/>
      <c r="K138" s="149"/>
      <c r="L138" s="149"/>
    </row>
    <row r="139" spans="1:12" ht="20.100000000000001" customHeight="1" x14ac:dyDescent="0.2">
      <c r="A139" s="128" t="s">
        <v>19</v>
      </c>
      <c r="B139" s="389" t="s">
        <v>125</v>
      </c>
      <c r="C139" s="404">
        <v>0.94399999999999995</v>
      </c>
      <c r="D139" s="404">
        <v>0.92700000000000005</v>
      </c>
      <c r="E139" s="378">
        <f t="shared" si="4"/>
        <v>-1.6999999999999904</v>
      </c>
      <c r="F139" s="152"/>
      <c r="G139" s="151"/>
      <c r="H139" s="149"/>
      <c r="I139" s="149"/>
      <c r="J139" s="149"/>
      <c r="K139" s="149"/>
      <c r="L139" s="149"/>
    </row>
    <row r="140" spans="1:12" ht="20.100000000000001" customHeight="1" x14ac:dyDescent="0.2">
      <c r="A140" s="128" t="s">
        <v>20</v>
      </c>
      <c r="B140" s="389" t="s">
        <v>164</v>
      </c>
      <c r="C140" s="404">
        <v>0.89200000000000002</v>
      </c>
      <c r="D140" s="404">
        <v>0.41299999999999998</v>
      </c>
      <c r="E140" s="378">
        <f t="shared" si="4"/>
        <v>-47.900000000000006</v>
      </c>
      <c r="F140" s="152"/>
      <c r="G140" s="151"/>
      <c r="H140" s="149"/>
      <c r="I140" s="149"/>
      <c r="J140" s="149"/>
      <c r="K140" s="149"/>
      <c r="L140" s="149"/>
    </row>
    <row r="141" spans="1:12" ht="20.100000000000001" customHeight="1" x14ac:dyDescent="0.2">
      <c r="A141" s="128" t="s">
        <v>21</v>
      </c>
      <c r="B141" s="389" t="s">
        <v>126</v>
      </c>
      <c r="C141" s="404">
        <v>0.51500000000000001</v>
      </c>
      <c r="D141" s="404">
        <v>0.52200000000000002</v>
      </c>
      <c r="E141" s="378">
        <f t="shared" si="4"/>
        <v>0.70000000000000062</v>
      </c>
      <c r="F141" s="152"/>
      <c r="G141" s="151"/>
      <c r="H141" s="149"/>
      <c r="I141" s="149"/>
      <c r="J141" s="149"/>
      <c r="K141" s="149"/>
      <c r="L141" s="149"/>
    </row>
    <row r="142" spans="1:12" ht="20.100000000000001" customHeight="1" x14ac:dyDescent="0.2">
      <c r="A142" s="128" t="s">
        <v>22</v>
      </c>
      <c r="B142" s="389" t="s">
        <v>165</v>
      </c>
      <c r="C142" s="404">
        <v>0.87</v>
      </c>
      <c r="D142" s="404">
        <v>0.85399999999999998</v>
      </c>
      <c r="E142" s="378">
        <f t="shared" si="4"/>
        <v>-1.6000000000000014</v>
      </c>
      <c r="F142" s="152"/>
      <c r="G142" s="151"/>
      <c r="H142" s="149"/>
      <c r="I142" s="149"/>
      <c r="J142" s="149"/>
      <c r="K142" s="149"/>
      <c r="L142" s="149"/>
    </row>
    <row r="143" spans="1:12" ht="19.5" customHeight="1" x14ac:dyDescent="0.2">
      <c r="A143" s="128" t="s">
        <v>23</v>
      </c>
      <c r="B143" s="389" t="s">
        <v>127</v>
      </c>
      <c r="C143" s="404">
        <v>0.69299999999999995</v>
      </c>
      <c r="D143" s="404">
        <v>0.70599999999999996</v>
      </c>
      <c r="E143" s="378">
        <f t="shared" si="4"/>
        <v>1.3000000000000012</v>
      </c>
      <c r="F143" s="152"/>
      <c r="G143" s="151"/>
      <c r="H143" s="149"/>
      <c r="I143" s="149"/>
      <c r="J143" s="149"/>
      <c r="K143" s="149"/>
      <c r="L143" s="149"/>
    </row>
    <row r="144" spans="1:12" ht="20.100000000000001" customHeight="1" x14ac:dyDescent="0.2">
      <c r="A144" s="128" t="s">
        <v>24</v>
      </c>
      <c r="B144" s="389" t="s">
        <v>128</v>
      </c>
      <c r="C144" s="404">
        <v>0.63700000000000001</v>
      </c>
      <c r="D144" s="404">
        <v>0.55100000000000005</v>
      </c>
      <c r="E144" s="378">
        <f t="shared" si="4"/>
        <v>-8.5999999999999961</v>
      </c>
      <c r="F144" s="152"/>
      <c r="G144" s="151"/>
      <c r="H144" s="149"/>
      <c r="I144" s="149"/>
      <c r="J144" s="149"/>
      <c r="K144" s="149"/>
      <c r="L144" s="149"/>
    </row>
    <row r="145" spans="1:12" ht="20.100000000000001" customHeight="1" x14ac:dyDescent="0.2">
      <c r="A145" s="128" t="s">
        <v>25</v>
      </c>
      <c r="B145" s="389" t="s">
        <v>129</v>
      </c>
      <c r="C145" s="404">
        <v>0.6</v>
      </c>
      <c r="D145" s="404">
        <v>0.47699999999999998</v>
      </c>
      <c r="E145" s="378">
        <f t="shared" si="4"/>
        <v>-12.3</v>
      </c>
      <c r="F145" s="152"/>
      <c r="G145" s="151"/>
      <c r="H145" s="149"/>
      <c r="I145" s="149"/>
      <c r="J145" s="149"/>
      <c r="K145" s="149"/>
      <c r="L145" s="149"/>
    </row>
    <row r="146" spans="1:12" ht="20.100000000000001" customHeight="1" x14ac:dyDescent="0.2">
      <c r="A146" s="128" t="s">
        <v>26</v>
      </c>
      <c r="B146" s="389" t="s">
        <v>199</v>
      </c>
      <c r="C146" s="406" t="s">
        <v>41</v>
      </c>
      <c r="D146" s="404">
        <v>1</v>
      </c>
      <c r="E146" s="378" t="s">
        <v>41</v>
      </c>
      <c r="F146" s="152"/>
      <c r="G146" s="151"/>
      <c r="H146" s="149"/>
      <c r="I146" s="149"/>
      <c r="J146" s="149"/>
      <c r="K146" s="149"/>
      <c r="L146" s="149"/>
    </row>
    <row r="147" spans="1:12" ht="20.100000000000001" customHeight="1" x14ac:dyDescent="0.2">
      <c r="A147" s="128" t="s">
        <v>27</v>
      </c>
      <c r="B147" s="389" t="s">
        <v>210</v>
      </c>
      <c r="C147" s="406" t="s">
        <v>41</v>
      </c>
      <c r="D147" s="406" t="s">
        <v>41</v>
      </c>
      <c r="E147" s="406" t="s">
        <v>41</v>
      </c>
      <c r="F147" s="152"/>
      <c r="G147" s="151"/>
      <c r="H147" s="149"/>
      <c r="I147" s="149"/>
      <c r="J147" s="149"/>
      <c r="K147" s="149"/>
      <c r="L147" s="149"/>
    </row>
    <row r="148" spans="1:12" ht="20.100000000000001" customHeight="1" x14ac:dyDescent="0.2">
      <c r="A148" s="128" t="s">
        <v>28</v>
      </c>
      <c r="B148" s="389" t="s">
        <v>130</v>
      </c>
      <c r="C148" s="404">
        <v>0.73799999999999999</v>
      </c>
      <c r="D148" s="404">
        <v>0.46800000000000003</v>
      </c>
      <c r="E148" s="378">
        <f>+(D148-C148)*100</f>
        <v>-26.999999999999996</v>
      </c>
      <c r="F148" s="152"/>
      <c r="G148" s="151"/>
      <c r="H148" s="149"/>
      <c r="I148" s="149"/>
      <c r="J148" s="149"/>
      <c r="K148" s="149"/>
      <c r="L148" s="149"/>
    </row>
    <row r="149" spans="1:12" ht="20.100000000000001" customHeight="1" x14ac:dyDescent="0.2">
      <c r="A149" s="128" t="s">
        <v>31</v>
      </c>
      <c r="B149" s="389" t="s">
        <v>200</v>
      </c>
      <c r="C149" s="404">
        <v>0.98099999999999998</v>
      </c>
      <c r="D149" s="404">
        <v>0.91600000000000004</v>
      </c>
      <c r="E149" s="378">
        <f>+(D149-C149)*100</f>
        <v>-6.4999999999999947</v>
      </c>
      <c r="F149" s="152"/>
      <c r="G149" s="151"/>
      <c r="H149" s="149"/>
      <c r="I149" s="149"/>
      <c r="J149" s="149"/>
      <c r="K149" s="149"/>
      <c r="L149" s="149"/>
    </row>
    <row r="150" spans="1:12" ht="20.100000000000001" customHeight="1" x14ac:dyDescent="0.2">
      <c r="A150" s="128" t="s">
        <v>32</v>
      </c>
      <c r="B150" s="389" t="s">
        <v>166</v>
      </c>
      <c r="C150" s="404">
        <v>0.56399999999999995</v>
      </c>
      <c r="D150" s="404">
        <v>0.53900000000000003</v>
      </c>
      <c r="E150" s="378">
        <f>+(D150-C150)*100</f>
        <v>-2.4999999999999911</v>
      </c>
      <c r="F150" s="152"/>
      <c r="G150" s="151"/>
      <c r="H150" s="149"/>
      <c r="I150" s="149"/>
      <c r="J150" s="149"/>
      <c r="K150" s="149"/>
      <c r="L150" s="149"/>
    </row>
    <row r="151" spans="1:12" ht="20.100000000000001" customHeight="1" x14ac:dyDescent="0.2">
      <c r="A151" s="128" t="s">
        <v>33</v>
      </c>
      <c r="B151" s="389" t="s">
        <v>206</v>
      </c>
      <c r="C151" s="406" t="s">
        <v>41</v>
      </c>
      <c r="D151" s="404">
        <v>0.76400000000000001</v>
      </c>
      <c r="E151" s="406" t="s">
        <v>41</v>
      </c>
      <c r="F151" s="152"/>
      <c r="G151" s="151"/>
      <c r="H151" s="149"/>
      <c r="I151" s="149"/>
      <c r="J151" s="149"/>
      <c r="K151" s="149"/>
      <c r="L151" s="149"/>
    </row>
    <row r="152" spans="1:12" ht="20.100000000000001" customHeight="1" x14ac:dyDescent="0.2">
      <c r="A152" s="128" t="s">
        <v>34</v>
      </c>
      <c r="B152" s="389" t="s">
        <v>131</v>
      </c>
      <c r="C152" s="406">
        <v>0.86799999999999999</v>
      </c>
      <c r="D152" s="404">
        <v>0.84199999999999997</v>
      </c>
      <c r="E152" s="378">
        <f t="shared" ref="E152:E162" si="5">+(D152-C152)*100</f>
        <v>-2.6000000000000023</v>
      </c>
      <c r="F152" s="152"/>
      <c r="G152" s="151"/>
      <c r="H152" s="149"/>
      <c r="I152" s="149"/>
      <c r="J152" s="149"/>
      <c r="K152" s="149"/>
      <c r="L152" s="149"/>
    </row>
    <row r="153" spans="1:12" ht="20.100000000000001" customHeight="1" x14ac:dyDescent="0.2">
      <c r="A153" s="128" t="s">
        <v>35</v>
      </c>
      <c r="B153" s="389" t="s">
        <v>132</v>
      </c>
      <c r="C153" s="406">
        <v>0.95599999999999996</v>
      </c>
      <c r="D153" s="404">
        <v>0.96499999999999997</v>
      </c>
      <c r="E153" s="378">
        <f t="shared" si="5"/>
        <v>0.9000000000000008</v>
      </c>
      <c r="F153" s="152"/>
      <c r="G153" s="151"/>
      <c r="H153" s="149"/>
      <c r="I153" s="149"/>
      <c r="J153" s="149"/>
      <c r="K153" s="149"/>
      <c r="L153" s="149"/>
    </row>
    <row r="154" spans="1:12" ht="20.100000000000001" customHeight="1" x14ac:dyDescent="0.2">
      <c r="A154" s="128" t="s">
        <v>36</v>
      </c>
      <c r="B154" s="389" t="s">
        <v>201</v>
      </c>
      <c r="C154" s="406">
        <v>0.24</v>
      </c>
      <c r="D154" s="404">
        <v>0.14799999999999999</v>
      </c>
      <c r="E154" s="378">
        <f t="shared" si="5"/>
        <v>-9.1999999999999993</v>
      </c>
      <c r="F154" s="152"/>
      <c r="G154" s="151"/>
      <c r="H154" s="149"/>
      <c r="I154" s="149"/>
      <c r="J154" s="149"/>
      <c r="K154" s="149"/>
      <c r="L154" s="149"/>
    </row>
    <row r="155" spans="1:12" ht="20.100000000000001" customHeight="1" x14ac:dyDescent="0.2">
      <c r="A155" s="128" t="s">
        <v>37</v>
      </c>
      <c r="B155" s="389" t="s">
        <v>212</v>
      </c>
      <c r="C155" s="406">
        <v>1</v>
      </c>
      <c r="D155" s="404">
        <v>1</v>
      </c>
      <c r="E155" s="378">
        <f t="shared" si="5"/>
        <v>0</v>
      </c>
      <c r="F155" s="152"/>
      <c r="G155" s="151"/>
      <c r="H155" s="149"/>
      <c r="I155" s="149"/>
      <c r="J155" s="149"/>
      <c r="K155" s="149"/>
      <c r="L155" s="149"/>
    </row>
    <row r="156" spans="1:12" ht="20.100000000000001" customHeight="1" x14ac:dyDescent="0.2">
      <c r="A156" s="128" t="s">
        <v>38</v>
      </c>
      <c r="B156" s="389" t="s">
        <v>133</v>
      </c>
      <c r="C156" s="406">
        <v>1.0029999999999999</v>
      </c>
      <c r="D156" s="404">
        <v>0.99299999999999999</v>
      </c>
      <c r="E156" s="378">
        <f t="shared" si="5"/>
        <v>-0.99999999999998979</v>
      </c>
      <c r="F156" s="152"/>
      <c r="G156" s="151"/>
      <c r="H156" s="149"/>
      <c r="I156" s="149"/>
      <c r="J156" s="149"/>
      <c r="K156" s="149"/>
      <c r="L156" s="149"/>
    </row>
    <row r="157" spans="1:12" ht="20.100000000000001" customHeight="1" x14ac:dyDescent="0.2">
      <c r="A157" s="128" t="s">
        <v>40</v>
      </c>
      <c r="B157" s="389" t="s">
        <v>144</v>
      </c>
      <c r="C157" s="406">
        <v>0.55500000000000005</v>
      </c>
      <c r="D157" s="404">
        <v>0.51800000000000002</v>
      </c>
      <c r="E157" s="378">
        <f t="shared" si="5"/>
        <v>-3.7000000000000033</v>
      </c>
      <c r="F157" s="152"/>
      <c r="G157" s="151"/>
      <c r="H157" s="149"/>
      <c r="I157" s="149"/>
      <c r="J157" s="149"/>
      <c r="K157" s="149"/>
      <c r="L157" s="149"/>
    </row>
    <row r="158" spans="1:12" ht="20.100000000000001" customHeight="1" x14ac:dyDescent="0.2">
      <c r="A158" s="128" t="s">
        <v>202</v>
      </c>
      <c r="B158" s="389" t="s">
        <v>145</v>
      </c>
      <c r="C158" s="404">
        <v>0.35699999999999998</v>
      </c>
      <c r="D158" s="404">
        <v>0.42699999999999999</v>
      </c>
      <c r="E158" s="378">
        <f t="shared" si="5"/>
        <v>7.0000000000000009</v>
      </c>
      <c r="F158" s="152"/>
      <c r="G158" s="151"/>
      <c r="H158" s="149"/>
      <c r="I158" s="149"/>
      <c r="J158" s="149"/>
      <c r="K158" s="149"/>
      <c r="L158" s="149"/>
    </row>
    <row r="159" spans="1:12" ht="20.100000000000001" customHeight="1" x14ac:dyDescent="0.2">
      <c r="A159" s="128" t="s">
        <v>203</v>
      </c>
      <c r="B159" s="389" t="s">
        <v>134</v>
      </c>
      <c r="C159" s="404">
        <v>0.53600000000000003</v>
      </c>
      <c r="D159" s="404">
        <v>0.57199999999999995</v>
      </c>
      <c r="E159" s="378">
        <f t="shared" si="5"/>
        <v>3.5999999999999921</v>
      </c>
      <c r="F159" s="152"/>
      <c r="G159" s="151"/>
      <c r="H159" s="149"/>
      <c r="I159" s="149"/>
      <c r="J159" s="149"/>
      <c r="K159" s="149"/>
      <c r="L159" s="149"/>
    </row>
    <row r="160" spans="1:12" ht="20.100000000000001" customHeight="1" x14ac:dyDescent="0.2">
      <c r="A160" s="128" t="s">
        <v>205</v>
      </c>
      <c r="B160" s="389" t="s">
        <v>135</v>
      </c>
      <c r="C160" s="404">
        <v>0.83499999999999996</v>
      </c>
      <c r="D160" s="404">
        <v>0.85499999999999998</v>
      </c>
      <c r="E160" s="378">
        <f t="shared" si="5"/>
        <v>2.0000000000000018</v>
      </c>
      <c r="F160" s="152"/>
      <c r="G160" s="151"/>
      <c r="H160" s="149"/>
      <c r="I160" s="149"/>
      <c r="J160" s="149"/>
      <c r="K160" s="149"/>
      <c r="L160" s="149"/>
    </row>
    <row r="161" spans="1:12" ht="20.100000000000001" customHeight="1" thickBot="1" x14ac:dyDescent="0.25">
      <c r="A161" s="128" t="s">
        <v>255</v>
      </c>
      <c r="B161" s="389" t="s">
        <v>136</v>
      </c>
      <c r="C161" s="404">
        <v>1</v>
      </c>
      <c r="D161" s="404">
        <v>1</v>
      </c>
      <c r="E161" s="378">
        <f t="shared" si="5"/>
        <v>0</v>
      </c>
      <c r="F161" s="152"/>
      <c r="G161" s="151"/>
      <c r="H161" s="149"/>
      <c r="I161" s="149"/>
      <c r="J161" s="149"/>
      <c r="K161" s="149"/>
      <c r="L161" s="149"/>
    </row>
    <row r="162" spans="1:12" ht="20.100000000000001" customHeight="1" thickBot="1" x14ac:dyDescent="0.25">
      <c r="A162" s="189"/>
      <c r="B162" s="87" t="s">
        <v>2</v>
      </c>
      <c r="C162" s="402">
        <v>0.82399999999999995</v>
      </c>
      <c r="D162" s="402">
        <v>0.81299999999999994</v>
      </c>
      <c r="E162" s="387">
        <f t="shared" si="5"/>
        <v>-1.100000000000001</v>
      </c>
      <c r="F162" s="152"/>
      <c r="G162" s="151"/>
      <c r="H162" s="150"/>
      <c r="I162" s="150"/>
      <c r="J162" s="149"/>
      <c r="K162" s="150"/>
      <c r="L162" s="150"/>
    </row>
    <row r="163" spans="1:12" ht="20.100000000000001" customHeight="1" x14ac:dyDescent="0.2">
      <c r="C163" s="431"/>
      <c r="D163" s="431"/>
      <c r="E163" s="431"/>
      <c r="H163" s="149"/>
      <c r="I163" s="149"/>
      <c r="J163" s="149"/>
      <c r="K163" s="149"/>
      <c r="L163" s="149"/>
    </row>
    <row r="164" spans="1:12" ht="20.100000000000001" customHeight="1" x14ac:dyDescent="0.2">
      <c r="H164" s="149"/>
      <c r="I164" s="149"/>
      <c r="J164" s="149"/>
      <c r="K164" s="149"/>
      <c r="L164" s="149"/>
    </row>
    <row r="165" spans="1:12" ht="20.100000000000001" customHeight="1" x14ac:dyDescent="0.2">
      <c r="H165" s="149"/>
      <c r="I165" s="149"/>
      <c r="J165" s="149"/>
      <c r="K165" s="149"/>
      <c r="L165" s="149"/>
    </row>
    <row r="166" spans="1:12" ht="20.100000000000001" customHeight="1" x14ac:dyDescent="0.2">
      <c r="H166" s="149"/>
      <c r="I166" s="149"/>
      <c r="J166" s="149"/>
      <c r="K166" s="149"/>
      <c r="L166" s="149"/>
    </row>
    <row r="167" spans="1:12" ht="20.100000000000001" customHeight="1" x14ac:dyDescent="0.2">
      <c r="H167" s="149"/>
      <c r="I167" s="149"/>
      <c r="J167" s="149"/>
      <c r="K167" s="149"/>
      <c r="L167" s="149"/>
    </row>
    <row r="168" spans="1:12" ht="20.100000000000001" customHeight="1" x14ac:dyDescent="0.2">
      <c r="H168" s="149"/>
      <c r="I168" s="149"/>
      <c r="J168" s="149"/>
      <c r="K168" s="149"/>
      <c r="L168" s="149"/>
    </row>
    <row r="169" spans="1:12" ht="20.100000000000001" customHeight="1" x14ac:dyDescent="0.2">
      <c r="H169" s="149"/>
      <c r="I169" s="149"/>
      <c r="J169" s="149"/>
      <c r="K169" s="149"/>
      <c r="L169" s="149"/>
    </row>
    <row r="170" spans="1:12" ht="20.100000000000001" customHeight="1" x14ac:dyDescent="0.2">
      <c r="H170" s="149"/>
      <c r="I170" s="149"/>
      <c r="J170" s="149"/>
      <c r="K170" s="149"/>
      <c r="L170" s="149"/>
    </row>
    <row r="171" spans="1:12" ht="20.100000000000001" customHeight="1" x14ac:dyDescent="0.2">
      <c r="H171" s="149"/>
      <c r="I171" s="149"/>
      <c r="J171" s="149"/>
      <c r="K171" s="149"/>
      <c r="L171" s="149"/>
    </row>
    <row r="172" spans="1:12" ht="20.100000000000001" customHeight="1" x14ac:dyDescent="0.2">
      <c r="H172" s="149"/>
      <c r="I172" s="149"/>
      <c r="J172" s="149"/>
      <c r="K172" s="149"/>
      <c r="L172" s="149"/>
    </row>
    <row r="173" spans="1:12" ht="20.100000000000001" customHeight="1" x14ac:dyDescent="0.2">
      <c r="H173" s="149"/>
      <c r="I173" s="149"/>
      <c r="J173" s="149"/>
      <c r="K173" s="149"/>
      <c r="L173" s="149"/>
    </row>
    <row r="174" spans="1:12" ht="20.100000000000001" customHeight="1" x14ac:dyDescent="0.2">
      <c r="H174" s="149"/>
      <c r="I174" s="149"/>
      <c r="J174" s="149"/>
      <c r="K174" s="149"/>
      <c r="L174" s="149"/>
    </row>
    <row r="175" spans="1:12" ht="20.100000000000001" customHeight="1" x14ac:dyDescent="0.2">
      <c r="H175" s="149"/>
      <c r="I175" s="149"/>
      <c r="J175" s="149"/>
      <c r="K175" s="149"/>
      <c r="L175" s="149"/>
    </row>
    <row r="176" spans="1:12" ht="20.100000000000001" customHeight="1" x14ac:dyDescent="0.2">
      <c r="H176" s="149"/>
      <c r="I176" s="149"/>
      <c r="J176" s="149"/>
      <c r="K176" s="149"/>
      <c r="L176" s="149"/>
    </row>
    <row r="177" spans="8:12" ht="20.100000000000001" customHeight="1" x14ac:dyDescent="0.2">
      <c r="H177" s="149"/>
      <c r="I177" s="149"/>
      <c r="J177" s="149"/>
      <c r="K177" s="149"/>
      <c r="L177" s="149"/>
    </row>
    <row r="178" spans="8:12" ht="20.100000000000001" customHeight="1" x14ac:dyDescent="0.2">
      <c r="H178" s="149"/>
      <c r="I178" s="149"/>
      <c r="J178" s="149"/>
      <c r="K178" s="149"/>
      <c r="L178" s="149"/>
    </row>
    <row r="179" spans="8:12" ht="20.100000000000001" customHeight="1" x14ac:dyDescent="0.2">
      <c r="H179" s="149"/>
      <c r="I179" s="149"/>
      <c r="J179" s="149"/>
      <c r="K179" s="149"/>
      <c r="L179" s="149"/>
    </row>
    <row r="180" spans="8:12" ht="20.100000000000001" customHeight="1" x14ac:dyDescent="0.2">
      <c r="H180" s="149"/>
      <c r="I180" s="149"/>
      <c r="J180" s="149"/>
      <c r="K180" s="149"/>
      <c r="L180" s="149"/>
    </row>
    <row r="181" spans="8:12" ht="20.100000000000001" customHeight="1" x14ac:dyDescent="0.2">
      <c r="H181" s="149"/>
      <c r="I181" s="149"/>
      <c r="J181" s="149"/>
      <c r="K181" s="149"/>
      <c r="L181" s="149"/>
    </row>
    <row r="182" spans="8:12" ht="20.100000000000001" customHeight="1" x14ac:dyDescent="0.2">
      <c r="H182" s="149"/>
      <c r="I182" s="149"/>
      <c r="J182" s="149"/>
      <c r="K182" s="149"/>
      <c r="L182" s="149"/>
    </row>
    <row r="183" spans="8:12" ht="20.100000000000001" customHeight="1" x14ac:dyDescent="0.2">
      <c r="H183" s="149"/>
      <c r="I183" s="149"/>
      <c r="J183" s="149"/>
      <c r="K183" s="149"/>
      <c r="L183" s="149"/>
    </row>
    <row r="184" spans="8:12" ht="20.100000000000001" customHeight="1" x14ac:dyDescent="0.2">
      <c r="H184" s="149"/>
      <c r="I184" s="149"/>
      <c r="J184" s="149"/>
      <c r="K184" s="149"/>
      <c r="L184" s="149"/>
    </row>
    <row r="185" spans="8:12" ht="20.100000000000001" customHeight="1" x14ac:dyDescent="0.2">
      <c r="H185" s="149"/>
      <c r="I185" s="149"/>
      <c r="J185" s="149"/>
      <c r="K185" s="149"/>
      <c r="L185" s="149"/>
    </row>
    <row r="186" spans="8:12" ht="20.100000000000001" customHeight="1" x14ac:dyDescent="0.2">
      <c r="H186" s="149"/>
      <c r="I186" s="149"/>
      <c r="J186" s="149"/>
      <c r="K186" s="149"/>
      <c r="L186" s="149"/>
    </row>
    <row r="187" spans="8:12" ht="20.100000000000001" customHeight="1" x14ac:dyDescent="0.2">
      <c r="H187" s="149"/>
      <c r="I187" s="149"/>
      <c r="J187" s="149"/>
      <c r="K187" s="149"/>
      <c r="L187" s="149"/>
    </row>
    <row r="188" spans="8:12" ht="20.100000000000001" customHeight="1" x14ac:dyDescent="0.2">
      <c r="H188" s="149"/>
      <c r="I188" s="149"/>
      <c r="J188" s="149"/>
      <c r="K188" s="149"/>
      <c r="L188" s="149"/>
    </row>
    <row r="189" spans="8:12" ht="20.100000000000001" customHeight="1" x14ac:dyDescent="0.2">
      <c r="H189" s="149"/>
      <c r="I189" s="149"/>
      <c r="J189" s="149"/>
      <c r="K189" s="149"/>
      <c r="L189" s="149"/>
    </row>
    <row r="190" spans="8:12" ht="20.100000000000001" customHeight="1" x14ac:dyDescent="0.2">
      <c r="H190" s="149"/>
      <c r="I190" s="149"/>
      <c r="J190" s="149"/>
      <c r="K190" s="149"/>
      <c r="L190" s="149"/>
    </row>
    <row r="191" spans="8:12" ht="20.100000000000001" customHeight="1" x14ac:dyDescent="0.2">
      <c r="H191" s="149"/>
      <c r="I191" s="149"/>
      <c r="J191" s="149"/>
      <c r="K191" s="149"/>
      <c r="L191" s="149"/>
    </row>
    <row r="192" spans="8:12" ht="20.100000000000001" customHeight="1" x14ac:dyDescent="0.2">
      <c r="H192" s="149"/>
      <c r="I192" s="149"/>
      <c r="J192" s="149"/>
      <c r="K192" s="149"/>
      <c r="L192" s="149"/>
    </row>
    <row r="193" spans="8:12" ht="20.100000000000001" customHeight="1" x14ac:dyDescent="0.2">
      <c r="H193" s="149"/>
      <c r="I193" s="149"/>
      <c r="J193" s="149"/>
      <c r="K193" s="149"/>
      <c r="L193" s="149"/>
    </row>
    <row r="194" spans="8:12" ht="20.100000000000001" customHeight="1" x14ac:dyDescent="0.2">
      <c r="H194" s="149"/>
      <c r="I194" s="149"/>
      <c r="J194" s="149"/>
      <c r="K194" s="149"/>
      <c r="L194" s="149"/>
    </row>
    <row r="195" spans="8:12" ht="20.100000000000001" customHeight="1" x14ac:dyDescent="0.2">
      <c r="H195" s="149"/>
      <c r="I195" s="149"/>
      <c r="J195" s="149"/>
      <c r="K195" s="149"/>
      <c r="L195" s="149"/>
    </row>
    <row r="196" spans="8:12" ht="20.100000000000001" customHeight="1" x14ac:dyDescent="0.2">
      <c r="H196" s="149"/>
      <c r="I196" s="149"/>
      <c r="J196" s="149"/>
      <c r="K196" s="149"/>
      <c r="L196" s="149"/>
    </row>
    <row r="197" spans="8:12" ht="20.100000000000001" customHeight="1" x14ac:dyDescent="0.2">
      <c r="H197" s="149"/>
      <c r="I197" s="149"/>
      <c r="J197" s="149"/>
      <c r="K197" s="149"/>
      <c r="L197" s="149"/>
    </row>
    <row r="198" spans="8:12" ht="20.100000000000001" customHeight="1" x14ac:dyDescent="0.2">
      <c r="H198" s="149"/>
      <c r="I198" s="149"/>
      <c r="J198" s="149"/>
      <c r="K198" s="149"/>
      <c r="L198" s="149"/>
    </row>
    <row r="199" spans="8:12" ht="20.100000000000001" customHeight="1" x14ac:dyDescent="0.2">
      <c r="H199" s="149"/>
      <c r="I199" s="149"/>
      <c r="J199" s="149"/>
      <c r="K199" s="149"/>
      <c r="L199" s="149"/>
    </row>
    <row r="200" spans="8:12" ht="20.100000000000001" customHeight="1" x14ac:dyDescent="0.2">
      <c r="H200" s="149"/>
      <c r="I200" s="149"/>
      <c r="J200" s="149"/>
      <c r="K200" s="149"/>
      <c r="L200" s="149"/>
    </row>
    <row r="201" spans="8:12" ht="20.100000000000001" customHeight="1" x14ac:dyDescent="0.2">
      <c r="H201" s="149"/>
      <c r="I201" s="149"/>
      <c r="J201" s="149"/>
      <c r="K201" s="149"/>
      <c r="L201" s="149"/>
    </row>
    <row r="202" spans="8:12" ht="20.100000000000001" customHeight="1" x14ac:dyDescent="0.2">
      <c r="H202" s="149"/>
      <c r="I202" s="149"/>
      <c r="J202" s="149"/>
      <c r="K202" s="149"/>
      <c r="L202" s="149"/>
    </row>
    <row r="203" spans="8:12" ht="20.100000000000001" customHeight="1" x14ac:dyDescent="0.2">
      <c r="H203" s="149"/>
      <c r="I203" s="149"/>
      <c r="J203" s="149"/>
      <c r="K203" s="149"/>
      <c r="L203" s="149"/>
    </row>
    <row r="204" spans="8:12" ht="20.100000000000001" customHeight="1" x14ac:dyDescent="0.2">
      <c r="H204" s="149"/>
      <c r="I204" s="149"/>
      <c r="J204" s="149"/>
      <c r="K204" s="149"/>
      <c r="L204" s="149"/>
    </row>
    <row r="205" spans="8:12" ht="20.100000000000001" customHeight="1" x14ac:dyDescent="0.2">
      <c r="H205" s="149"/>
      <c r="I205" s="149"/>
      <c r="J205" s="149"/>
      <c r="K205" s="149"/>
      <c r="L205" s="149"/>
    </row>
    <row r="206" spans="8:12" ht="20.100000000000001" customHeight="1" x14ac:dyDescent="0.2">
      <c r="H206" s="149"/>
      <c r="I206" s="149"/>
      <c r="J206" s="149"/>
      <c r="K206" s="149"/>
      <c r="L206" s="149"/>
    </row>
    <row r="207" spans="8:12" ht="20.100000000000001" customHeight="1" x14ac:dyDescent="0.2">
      <c r="H207" s="149"/>
      <c r="I207" s="149"/>
      <c r="J207" s="149"/>
      <c r="K207" s="149"/>
      <c r="L207" s="149"/>
    </row>
    <row r="208" spans="8:12" ht="20.100000000000001" customHeight="1" x14ac:dyDescent="0.2"/>
    <row r="209" ht="20.100000000000001" customHeight="1" x14ac:dyDescent="0.2"/>
    <row r="210" ht="20.100000000000001" customHeight="1" x14ac:dyDescent="0.2"/>
    <row r="211" ht="20.100000000000001" customHeight="1" x14ac:dyDescent="0.2"/>
    <row r="212" ht="20.100000000000001" customHeight="1" x14ac:dyDescent="0.2"/>
    <row r="213" ht="20.100000000000001" customHeight="1" x14ac:dyDescent="0.2"/>
    <row r="214" ht="20.100000000000001" customHeight="1" x14ac:dyDescent="0.2"/>
    <row r="215" ht="20.100000000000001" customHeight="1" x14ac:dyDescent="0.2"/>
    <row r="216" ht="20.100000000000001" customHeight="1" x14ac:dyDescent="0.2"/>
    <row r="217" ht="20.100000000000001" customHeight="1" x14ac:dyDescent="0.2"/>
    <row r="218" ht="20.100000000000001" customHeight="1" x14ac:dyDescent="0.2"/>
    <row r="219" ht="20.100000000000001" customHeight="1" x14ac:dyDescent="0.2"/>
    <row r="220" ht="20.100000000000001" customHeight="1" x14ac:dyDescent="0.2"/>
    <row r="221" ht="20.100000000000001" customHeight="1" x14ac:dyDescent="0.2"/>
    <row r="222" ht="20.100000000000001" customHeight="1" x14ac:dyDescent="0.2"/>
    <row r="223" ht="20.100000000000001" customHeight="1" x14ac:dyDescent="0.2"/>
    <row r="224" ht="20.100000000000001" customHeight="1" x14ac:dyDescent="0.2"/>
    <row r="225" ht="20.100000000000001" customHeight="1" x14ac:dyDescent="0.2"/>
    <row r="226" ht="20.100000000000001" customHeight="1" x14ac:dyDescent="0.2"/>
    <row r="227" ht="20.100000000000001" customHeight="1" x14ac:dyDescent="0.2"/>
    <row r="228" ht="20.100000000000001" customHeight="1" x14ac:dyDescent="0.2"/>
    <row r="229" ht="20.100000000000001" customHeight="1" x14ac:dyDescent="0.2"/>
    <row r="230" ht="20.100000000000001" customHeight="1" x14ac:dyDescent="0.2"/>
    <row r="231" ht="20.100000000000001" customHeight="1" x14ac:dyDescent="0.2"/>
    <row r="232" ht="20.100000000000001" customHeight="1" x14ac:dyDescent="0.2"/>
    <row r="233" ht="20.100000000000001" customHeight="1" x14ac:dyDescent="0.2"/>
    <row r="234" ht="20.100000000000001" customHeight="1" x14ac:dyDescent="0.2"/>
    <row r="235" ht="20.100000000000001" customHeight="1" x14ac:dyDescent="0.2"/>
    <row r="236" ht="20.100000000000001" customHeight="1" x14ac:dyDescent="0.2"/>
    <row r="237" ht="20.100000000000001" customHeight="1" x14ac:dyDescent="0.2"/>
    <row r="238" ht="20.100000000000001" customHeight="1" x14ac:dyDescent="0.2"/>
    <row r="239" ht="20.100000000000001" customHeight="1" x14ac:dyDescent="0.2"/>
    <row r="240" ht="20.100000000000001" customHeight="1" x14ac:dyDescent="0.2"/>
    <row r="241" ht="20.100000000000001" customHeight="1" x14ac:dyDescent="0.2"/>
    <row r="242" ht="20.100000000000001" customHeight="1" x14ac:dyDescent="0.2"/>
    <row r="243" ht="20.100000000000001" customHeight="1" x14ac:dyDescent="0.2"/>
    <row r="244" ht="20.100000000000001" customHeight="1" x14ac:dyDescent="0.2"/>
    <row r="245" ht="20.100000000000001" customHeight="1" x14ac:dyDescent="0.2"/>
    <row r="246" ht="20.100000000000001" customHeight="1" x14ac:dyDescent="0.2"/>
    <row r="247" ht="20.100000000000001" customHeight="1" x14ac:dyDescent="0.2"/>
    <row r="248" ht="20.100000000000001" customHeight="1" x14ac:dyDescent="0.2"/>
    <row r="249" ht="20.100000000000001" customHeight="1" x14ac:dyDescent="0.2"/>
    <row r="250" ht="20.100000000000001" customHeight="1" x14ac:dyDescent="0.2"/>
    <row r="251" ht="20.100000000000001" customHeight="1" x14ac:dyDescent="0.2"/>
    <row r="252" ht="20.100000000000001" customHeight="1" x14ac:dyDescent="0.2"/>
    <row r="253" ht="20.100000000000001" customHeight="1" x14ac:dyDescent="0.2"/>
    <row r="254" ht="20.100000000000001" customHeight="1" x14ac:dyDescent="0.2"/>
    <row r="255" ht="20.100000000000001" customHeight="1" x14ac:dyDescent="0.2"/>
    <row r="256" ht="20.100000000000001" customHeight="1" x14ac:dyDescent="0.2"/>
    <row r="257" ht="20.100000000000001" customHeight="1" x14ac:dyDescent="0.2"/>
    <row r="258" ht="20.100000000000001" customHeight="1" x14ac:dyDescent="0.2"/>
    <row r="259" ht="20.100000000000001" customHeight="1" x14ac:dyDescent="0.2"/>
    <row r="260" ht="20.100000000000001" customHeight="1" x14ac:dyDescent="0.2"/>
    <row r="261" ht="20.100000000000001" customHeight="1" x14ac:dyDescent="0.2"/>
    <row r="262" ht="20.100000000000001" customHeight="1" x14ac:dyDescent="0.2"/>
    <row r="263" ht="20.100000000000001" customHeight="1" x14ac:dyDescent="0.2"/>
    <row r="264" ht="20.100000000000001" customHeight="1" x14ac:dyDescent="0.2"/>
    <row r="265" ht="20.100000000000001" customHeight="1" x14ac:dyDescent="0.2"/>
    <row r="266" ht="20.100000000000001" customHeight="1" x14ac:dyDescent="0.2"/>
    <row r="267" ht="20.100000000000001" customHeight="1" x14ac:dyDescent="0.2"/>
    <row r="268" ht="20.100000000000001" customHeight="1" x14ac:dyDescent="0.2"/>
    <row r="269" ht="20.100000000000001" customHeight="1" x14ac:dyDescent="0.2"/>
    <row r="270" ht="20.100000000000001" customHeight="1" x14ac:dyDescent="0.2"/>
    <row r="271" ht="20.100000000000001" customHeight="1" x14ac:dyDescent="0.2"/>
    <row r="272" ht="20.100000000000001" customHeight="1" x14ac:dyDescent="0.2"/>
    <row r="273" ht="20.100000000000001" customHeight="1" x14ac:dyDescent="0.2"/>
    <row r="274" ht="20.100000000000001" customHeight="1" x14ac:dyDescent="0.2"/>
    <row r="275" ht="20.100000000000001" customHeight="1" x14ac:dyDescent="0.2"/>
    <row r="276" ht="20.100000000000001" customHeight="1" x14ac:dyDescent="0.2"/>
    <row r="277" ht="20.100000000000001" customHeight="1" x14ac:dyDescent="0.2"/>
    <row r="278" ht="20.100000000000001" customHeight="1" x14ac:dyDescent="0.2"/>
    <row r="279" ht="20.100000000000001" customHeight="1" x14ac:dyDescent="0.2"/>
    <row r="280" ht="20.100000000000001" customHeight="1" x14ac:dyDescent="0.2"/>
    <row r="281" ht="20.100000000000001" customHeight="1" x14ac:dyDescent="0.2"/>
    <row r="282" ht="20.100000000000001" customHeight="1" x14ac:dyDescent="0.2"/>
    <row r="283" ht="20.100000000000001" customHeight="1" x14ac:dyDescent="0.2"/>
    <row r="284" ht="20.100000000000001" customHeight="1" x14ac:dyDescent="0.2"/>
    <row r="285" ht="20.100000000000001" customHeight="1" x14ac:dyDescent="0.2"/>
    <row r="286" ht="20.100000000000001" customHeight="1" x14ac:dyDescent="0.2"/>
    <row r="287" ht="20.100000000000001" customHeight="1" x14ac:dyDescent="0.2"/>
    <row r="288" ht="20.100000000000001" customHeight="1" x14ac:dyDescent="0.2"/>
    <row r="289" ht="20.100000000000001" customHeight="1" x14ac:dyDescent="0.2"/>
    <row r="290" ht="20.100000000000001" customHeight="1" x14ac:dyDescent="0.2"/>
    <row r="291" ht="20.100000000000001" customHeight="1" x14ac:dyDescent="0.2"/>
    <row r="292" ht="20.100000000000001" customHeight="1" x14ac:dyDescent="0.2"/>
    <row r="293" ht="20.100000000000001" customHeight="1" x14ac:dyDescent="0.2"/>
    <row r="294" ht="20.100000000000001" customHeight="1" x14ac:dyDescent="0.2"/>
    <row r="295" ht="20.100000000000001" customHeight="1" x14ac:dyDescent="0.2"/>
    <row r="296" ht="20.100000000000001" customHeight="1" x14ac:dyDescent="0.2"/>
    <row r="297" ht="20.100000000000001" customHeight="1" x14ac:dyDescent="0.2"/>
    <row r="298" ht="20.100000000000001" customHeight="1" x14ac:dyDescent="0.2"/>
    <row r="299" ht="20.100000000000001" customHeight="1" x14ac:dyDescent="0.2"/>
    <row r="300" ht="20.100000000000001" customHeight="1" x14ac:dyDescent="0.2"/>
    <row r="301" ht="20.100000000000001" customHeight="1" x14ac:dyDescent="0.2"/>
    <row r="302" ht="20.100000000000001" customHeight="1" x14ac:dyDescent="0.2"/>
    <row r="303" ht="20.100000000000001" customHeight="1" x14ac:dyDescent="0.2"/>
    <row r="304" ht="20.100000000000001" customHeight="1" x14ac:dyDescent="0.2"/>
    <row r="305" ht="20.100000000000001" customHeight="1" x14ac:dyDescent="0.2"/>
    <row r="306" ht="20.100000000000001" customHeight="1" x14ac:dyDescent="0.2"/>
    <row r="307" ht="20.100000000000001" customHeight="1" x14ac:dyDescent="0.2"/>
    <row r="308" ht="20.100000000000001" customHeight="1" x14ac:dyDescent="0.2"/>
    <row r="309" ht="20.100000000000001" customHeight="1" x14ac:dyDescent="0.2"/>
    <row r="310" ht="20.100000000000001" customHeight="1" x14ac:dyDescent="0.2"/>
    <row r="311" ht="20.100000000000001" customHeight="1" x14ac:dyDescent="0.2"/>
    <row r="312" ht="20.100000000000001" customHeight="1" x14ac:dyDescent="0.2"/>
    <row r="313" ht="20.100000000000001" customHeight="1" x14ac:dyDescent="0.2"/>
    <row r="314" ht="20.100000000000001" customHeight="1" x14ac:dyDescent="0.2"/>
    <row r="315" ht="20.100000000000001" customHeight="1" x14ac:dyDescent="0.2"/>
    <row r="316" ht="20.100000000000001" customHeight="1" x14ac:dyDescent="0.2"/>
    <row r="317" ht="20.100000000000001" customHeight="1" x14ac:dyDescent="0.2"/>
    <row r="318" ht="20.100000000000001" customHeight="1" x14ac:dyDescent="0.2"/>
    <row r="319" ht="20.100000000000001" customHeight="1" x14ac:dyDescent="0.2"/>
    <row r="320" ht="20.100000000000001" customHeight="1" x14ac:dyDescent="0.2"/>
    <row r="321" ht="20.100000000000001" customHeight="1" x14ac:dyDescent="0.2"/>
    <row r="322" ht="20.100000000000001" customHeight="1" x14ac:dyDescent="0.2"/>
    <row r="323" ht="20.100000000000001" customHeight="1" x14ac:dyDescent="0.2"/>
    <row r="324" ht="20.100000000000001" customHeight="1" x14ac:dyDescent="0.2"/>
    <row r="325" ht="20.100000000000001" customHeight="1" x14ac:dyDescent="0.2"/>
    <row r="326" ht="20.100000000000001" customHeight="1" x14ac:dyDescent="0.2"/>
    <row r="327" ht="20.100000000000001" customHeight="1" x14ac:dyDescent="0.2"/>
    <row r="328" ht="20.100000000000001" customHeight="1" x14ac:dyDescent="0.2"/>
    <row r="329" ht="20.100000000000001" customHeight="1" x14ac:dyDescent="0.2"/>
    <row r="330" ht="20.100000000000001" customHeight="1" x14ac:dyDescent="0.2"/>
    <row r="331" ht="20.100000000000001" customHeight="1" x14ac:dyDescent="0.2"/>
    <row r="332" ht="20.100000000000001" customHeight="1" x14ac:dyDescent="0.2"/>
    <row r="333" ht="20.100000000000001" customHeight="1" x14ac:dyDescent="0.2"/>
    <row r="334" ht="20.100000000000001" customHeight="1" x14ac:dyDescent="0.2"/>
    <row r="335" ht="20.100000000000001" customHeight="1" x14ac:dyDescent="0.2"/>
    <row r="336" ht="20.100000000000001" customHeight="1" x14ac:dyDescent="0.2"/>
    <row r="337" ht="20.100000000000001" customHeight="1" x14ac:dyDescent="0.2"/>
    <row r="338" ht="20.100000000000001" customHeight="1" x14ac:dyDescent="0.2"/>
    <row r="339" ht="20.100000000000001" customHeight="1" x14ac:dyDescent="0.2"/>
    <row r="340" ht="20.100000000000001" customHeight="1" x14ac:dyDescent="0.2"/>
    <row r="341" ht="20.100000000000001" customHeight="1" x14ac:dyDescent="0.2"/>
    <row r="342" ht="20.100000000000001" customHeight="1" x14ac:dyDescent="0.2"/>
    <row r="343" ht="20.100000000000001" customHeight="1" x14ac:dyDescent="0.2"/>
    <row r="344" ht="20.100000000000001" customHeight="1" x14ac:dyDescent="0.2"/>
    <row r="345" ht="20.100000000000001" customHeight="1" x14ac:dyDescent="0.2"/>
    <row r="346" ht="20.100000000000001" customHeight="1" x14ac:dyDescent="0.2"/>
    <row r="347" ht="20.100000000000001" customHeight="1" x14ac:dyDescent="0.2"/>
    <row r="348" ht="20.100000000000001" customHeight="1" x14ac:dyDescent="0.2"/>
    <row r="349" ht="20.100000000000001" customHeight="1" x14ac:dyDescent="0.2"/>
    <row r="350" ht="20.100000000000001" customHeight="1" x14ac:dyDescent="0.2"/>
    <row r="351" ht="20.100000000000001" customHeight="1" x14ac:dyDescent="0.2"/>
    <row r="352" ht="20.100000000000001" customHeight="1" x14ac:dyDescent="0.2"/>
    <row r="353" ht="20.100000000000001" customHeight="1" x14ac:dyDescent="0.2"/>
    <row r="354" ht="20.100000000000001" customHeight="1" x14ac:dyDescent="0.2"/>
    <row r="355" ht="20.100000000000001" customHeight="1" x14ac:dyDescent="0.2"/>
    <row r="356" ht="20.100000000000001" customHeight="1" x14ac:dyDescent="0.2"/>
    <row r="357" ht="20.100000000000001" customHeight="1" x14ac:dyDescent="0.2"/>
    <row r="358" ht="20.100000000000001" customHeight="1" x14ac:dyDescent="0.2"/>
    <row r="359" ht="20.100000000000001" customHeight="1" x14ac:dyDescent="0.2"/>
    <row r="360" ht="20.100000000000001" customHeight="1" x14ac:dyDescent="0.2"/>
    <row r="361" ht="20.100000000000001" customHeight="1" x14ac:dyDescent="0.2"/>
    <row r="362" ht="20.100000000000001" customHeight="1" x14ac:dyDescent="0.2"/>
    <row r="363" ht="20.100000000000001" customHeight="1" x14ac:dyDescent="0.2"/>
    <row r="364" ht="20.100000000000001" customHeight="1" x14ac:dyDescent="0.2"/>
    <row r="365" ht="20.100000000000001" customHeight="1" x14ac:dyDescent="0.2"/>
    <row r="366" ht="20.100000000000001" customHeight="1" x14ac:dyDescent="0.2"/>
    <row r="367" ht="20.100000000000001" customHeight="1" x14ac:dyDescent="0.2"/>
    <row r="368" ht="20.100000000000001" customHeight="1" x14ac:dyDescent="0.2"/>
    <row r="369" ht="20.100000000000001" customHeight="1" x14ac:dyDescent="0.2"/>
    <row r="370" ht="20.100000000000001" customHeight="1" x14ac:dyDescent="0.2"/>
    <row r="371" ht="20.100000000000001" customHeight="1" x14ac:dyDescent="0.2"/>
    <row r="372" ht="20.100000000000001" customHeight="1" x14ac:dyDescent="0.2"/>
    <row r="373" ht="20.100000000000001" customHeight="1" x14ac:dyDescent="0.2"/>
    <row r="374" ht="20.100000000000001" customHeight="1" x14ac:dyDescent="0.2"/>
    <row r="375" ht="20.100000000000001" customHeight="1" x14ac:dyDescent="0.2"/>
    <row r="376" ht="20.100000000000001" customHeight="1" x14ac:dyDescent="0.2"/>
    <row r="377" ht="20.100000000000001" customHeight="1" x14ac:dyDescent="0.2"/>
    <row r="378" ht="20.100000000000001" customHeight="1" x14ac:dyDescent="0.2"/>
    <row r="379" ht="20.100000000000001" customHeight="1" x14ac:dyDescent="0.2"/>
    <row r="380" ht="20.100000000000001" customHeight="1" x14ac:dyDescent="0.2"/>
    <row r="381" ht="20.100000000000001" customHeight="1" x14ac:dyDescent="0.2"/>
    <row r="382" ht="20.100000000000001" customHeight="1" x14ac:dyDescent="0.2"/>
    <row r="383" ht="20.100000000000001" customHeight="1" x14ac:dyDescent="0.2"/>
    <row r="384" ht="20.100000000000001" customHeight="1" x14ac:dyDescent="0.2"/>
    <row r="385" ht="20.100000000000001" customHeight="1" x14ac:dyDescent="0.2"/>
    <row r="386" ht="20.100000000000001" customHeight="1" x14ac:dyDescent="0.2"/>
    <row r="387" ht="20.100000000000001" customHeight="1" x14ac:dyDescent="0.2"/>
    <row r="388" ht="20.100000000000001" customHeight="1" x14ac:dyDescent="0.2"/>
    <row r="389" ht="20.100000000000001" customHeight="1" x14ac:dyDescent="0.2"/>
    <row r="390" ht="20.100000000000001" customHeight="1" x14ac:dyDescent="0.2"/>
    <row r="391" ht="20.100000000000001" customHeight="1" x14ac:dyDescent="0.2"/>
    <row r="392" ht="20.100000000000001" customHeight="1" x14ac:dyDescent="0.2"/>
    <row r="393" ht="20.100000000000001" customHeight="1" x14ac:dyDescent="0.2"/>
    <row r="394" ht="20.100000000000001" customHeight="1" x14ac:dyDescent="0.2"/>
    <row r="395" ht="20.100000000000001" customHeight="1" x14ac:dyDescent="0.2"/>
    <row r="396" ht="20.100000000000001" customHeight="1" x14ac:dyDescent="0.2"/>
    <row r="397" ht="20.100000000000001" customHeight="1" x14ac:dyDescent="0.2"/>
    <row r="398" ht="20.100000000000001" customHeight="1" x14ac:dyDescent="0.2"/>
    <row r="399" ht="20.100000000000001" customHeight="1" x14ac:dyDescent="0.2"/>
    <row r="400" ht="20.100000000000001" customHeight="1" x14ac:dyDescent="0.2"/>
    <row r="401" ht="20.100000000000001" customHeight="1" x14ac:dyDescent="0.2"/>
    <row r="402" ht="20.100000000000001" customHeight="1" x14ac:dyDescent="0.2"/>
    <row r="403" ht="20.100000000000001" customHeight="1" x14ac:dyDescent="0.2"/>
    <row r="404" ht="20.100000000000001" customHeight="1" x14ac:dyDescent="0.2"/>
    <row r="405" ht="20.100000000000001" customHeight="1" x14ac:dyDescent="0.2"/>
    <row r="406" ht="20.100000000000001" customHeight="1" x14ac:dyDescent="0.2"/>
    <row r="407" ht="20.100000000000001" customHeight="1" x14ac:dyDescent="0.2"/>
    <row r="408" ht="20.100000000000001" customHeight="1" x14ac:dyDescent="0.2"/>
    <row r="409" ht="20.100000000000001" customHeight="1" x14ac:dyDescent="0.2"/>
    <row r="410" ht="20.100000000000001" customHeight="1" x14ac:dyDescent="0.2"/>
    <row r="411" ht="20.100000000000001" customHeight="1" x14ac:dyDescent="0.2"/>
    <row r="412" ht="20.100000000000001" customHeight="1" x14ac:dyDescent="0.2"/>
    <row r="413" ht="20.100000000000001" customHeight="1" x14ac:dyDescent="0.2"/>
    <row r="414" ht="20.100000000000001" customHeight="1" x14ac:dyDescent="0.2"/>
    <row r="415" ht="20.100000000000001" customHeight="1" x14ac:dyDescent="0.2"/>
    <row r="416" ht="20.100000000000001" customHeight="1" x14ac:dyDescent="0.2"/>
    <row r="417" ht="20.100000000000001" customHeight="1" x14ac:dyDescent="0.2"/>
    <row r="418" ht="20.100000000000001" customHeight="1" x14ac:dyDescent="0.2"/>
    <row r="419" ht="20.100000000000001" customHeight="1" x14ac:dyDescent="0.2"/>
    <row r="420" ht="20.100000000000001" customHeight="1" x14ac:dyDescent="0.2"/>
    <row r="421" ht="20.100000000000001" customHeight="1" x14ac:dyDescent="0.2"/>
    <row r="422" ht="20.100000000000001" customHeight="1" x14ac:dyDescent="0.2"/>
    <row r="423" ht="20.100000000000001" customHeight="1" x14ac:dyDescent="0.2"/>
    <row r="424" ht="20.100000000000001" customHeight="1" x14ac:dyDescent="0.2"/>
    <row r="425" ht="20.100000000000001" customHeight="1" x14ac:dyDescent="0.2"/>
    <row r="426" ht="20.100000000000001" customHeight="1" x14ac:dyDescent="0.2"/>
    <row r="427" ht="20.100000000000001" customHeight="1" x14ac:dyDescent="0.2"/>
    <row r="428" ht="20.100000000000001" customHeight="1" x14ac:dyDescent="0.2"/>
    <row r="429" ht="20.100000000000001" customHeight="1" x14ac:dyDescent="0.2"/>
    <row r="430" ht="20.100000000000001" customHeight="1" x14ac:dyDescent="0.2"/>
    <row r="431" ht="20.100000000000001" customHeight="1" x14ac:dyDescent="0.2"/>
    <row r="432" ht="20.100000000000001" customHeight="1" x14ac:dyDescent="0.2"/>
    <row r="433" ht="20.100000000000001" customHeight="1" x14ac:dyDescent="0.2"/>
    <row r="434" ht="20.100000000000001" customHeight="1" x14ac:dyDescent="0.2"/>
    <row r="435" ht="20.100000000000001" customHeight="1" x14ac:dyDescent="0.2"/>
    <row r="436" ht="20.100000000000001" customHeight="1" x14ac:dyDescent="0.2"/>
    <row r="437" ht="20.100000000000001" customHeight="1" x14ac:dyDescent="0.2"/>
    <row r="438" ht="20.100000000000001" customHeight="1" x14ac:dyDescent="0.2"/>
    <row r="439" ht="20.100000000000001" customHeight="1" x14ac:dyDescent="0.2"/>
    <row r="440" ht="20.100000000000001" customHeight="1" x14ac:dyDescent="0.2"/>
    <row r="441" ht="20.100000000000001" customHeight="1" x14ac:dyDescent="0.2"/>
    <row r="442" ht="20.100000000000001" customHeight="1" x14ac:dyDescent="0.2"/>
    <row r="443" ht="20.100000000000001" customHeight="1" x14ac:dyDescent="0.2"/>
    <row r="444" ht="20.100000000000001" customHeight="1" x14ac:dyDescent="0.2"/>
    <row r="445" ht="20.100000000000001" customHeight="1" x14ac:dyDescent="0.2"/>
    <row r="446" ht="20.100000000000001" customHeight="1" x14ac:dyDescent="0.2"/>
    <row r="447" ht="20.100000000000001" customHeight="1" x14ac:dyDescent="0.2"/>
    <row r="448" ht="20.100000000000001" customHeight="1" x14ac:dyDescent="0.2"/>
    <row r="449" ht="20.100000000000001" customHeight="1" x14ac:dyDescent="0.2"/>
    <row r="450" ht="20.100000000000001" customHeight="1" x14ac:dyDescent="0.2"/>
    <row r="451" ht="20.100000000000001" customHeight="1" x14ac:dyDescent="0.2"/>
    <row r="452" ht="20.100000000000001" customHeight="1" x14ac:dyDescent="0.2"/>
    <row r="453" ht="20.100000000000001" customHeight="1" x14ac:dyDescent="0.2"/>
    <row r="454" ht="20.100000000000001" customHeight="1" x14ac:dyDescent="0.2"/>
    <row r="455" ht="20.100000000000001" customHeight="1" x14ac:dyDescent="0.2"/>
    <row r="456" ht="20.100000000000001" customHeight="1" x14ac:dyDescent="0.2"/>
    <row r="457" ht="20.100000000000001" customHeight="1" x14ac:dyDescent="0.2"/>
  </sheetData>
  <mergeCells count="9">
    <mergeCell ref="C85:E85"/>
    <mergeCell ref="C93:E93"/>
    <mergeCell ref="C126:E126"/>
    <mergeCell ref="A1:E1"/>
    <mergeCell ref="C4:E4"/>
    <mergeCell ref="A10:E10"/>
    <mergeCell ref="C12:E12"/>
    <mergeCell ref="A43:E43"/>
    <mergeCell ref="C45:E45"/>
  </mergeCells>
  <conditionalFormatting sqref="G6:G8 G14:G41 G47:G81 G87:G162">
    <cfRule type="cellIs" dxfId="3" priority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80" fitToHeight="10" orientation="portrait" horizontalDpi="300" verticalDpi="300" r:id="rId1"/>
  <headerFooter alignWithMargins="0"/>
  <rowBreaks count="4" manualBreakCount="4">
    <brk id="41" max="16383" man="1"/>
    <brk id="81" max="4" man="1"/>
    <brk id="123" max="4" man="1"/>
    <brk id="1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Nazwane zakresy</vt:lpstr>
      </vt:variant>
      <vt:variant>
        <vt:i4>22</vt:i4>
      </vt:variant>
    </vt:vector>
  </HeadingPairs>
  <TitlesOfParts>
    <vt:vector size="39" baseType="lpstr">
      <vt:lpstr>Składka</vt:lpstr>
      <vt:lpstr>Odszkodowania</vt:lpstr>
      <vt:lpstr>Wynik techniczny</vt:lpstr>
      <vt:lpstr>Koszty</vt:lpstr>
      <vt:lpstr>Rezerwy</vt:lpstr>
      <vt:lpstr>Lokaty</vt:lpstr>
      <vt:lpstr>Wynik finansowy</vt:lpstr>
      <vt:lpstr>Reaskuracja</vt:lpstr>
      <vt:lpstr>Retencja</vt:lpstr>
      <vt:lpstr>Szkodowość</vt:lpstr>
      <vt:lpstr>Poziom rezerw</vt:lpstr>
      <vt:lpstr>Kapitały własne</vt:lpstr>
      <vt:lpstr>Rentowność majątku</vt:lpstr>
      <vt:lpstr>Wskaźnik zespolony</vt:lpstr>
      <vt:lpstr>Struktura rynku</vt:lpstr>
      <vt:lpstr>Rynek 2008-2017</vt:lpstr>
      <vt:lpstr>Struktura 2008-2017</vt:lpstr>
      <vt:lpstr>GWP_LIFE_15</vt:lpstr>
      <vt:lpstr>GWP_LIFE_16</vt:lpstr>
      <vt:lpstr>GWP_NON_15</vt:lpstr>
      <vt:lpstr>GWP_NON_16</vt:lpstr>
      <vt:lpstr>'Kapitały własne'!Obszar_wydruku</vt:lpstr>
      <vt:lpstr>Koszty!Obszar_wydruku</vt:lpstr>
      <vt:lpstr>Lokaty!Obszar_wydruku</vt:lpstr>
      <vt:lpstr>Odszkodowania!Obszar_wydruku</vt:lpstr>
      <vt:lpstr>'Poziom rezerw'!Obszar_wydruku</vt:lpstr>
      <vt:lpstr>Reaskuracja!Obszar_wydruku</vt:lpstr>
      <vt:lpstr>'Rentowność majątku'!Obszar_wydruku</vt:lpstr>
      <vt:lpstr>Retencja!Obszar_wydruku</vt:lpstr>
      <vt:lpstr>Rezerwy!Obszar_wydruku</vt:lpstr>
      <vt:lpstr>Składka!Obszar_wydruku</vt:lpstr>
      <vt:lpstr>'Struktura 2008-2017'!Obszar_wydruku</vt:lpstr>
      <vt:lpstr>'Struktura rynku'!Obszar_wydruku</vt:lpstr>
      <vt:lpstr>Szkodowość!Obszar_wydruku</vt:lpstr>
      <vt:lpstr>'Wskaźnik zespolony'!Obszar_wydruku</vt:lpstr>
      <vt:lpstr>'Wynik finansowy'!Obszar_wydruku</vt:lpstr>
      <vt:lpstr>'Wynik techniczny'!Obszar_wydruku</vt:lpstr>
      <vt:lpstr>SKLADKA_LIFE</vt:lpstr>
      <vt:lpstr>SKLADKA_NON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Piórek</dc:creator>
  <cp:lastModifiedBy>jcyrul</cp:lastModifiedBy>
  <cp:lastPrinted>2018-05-24T12:26:11Z</cp:lastPrinted>
  <dcterms:created xsi:type="dcterms:W3CDTF">1999-09-16T12:44:02Z</dcterms:created>
  <dcterms:modified xsi:type="dcterms:W3CDTF">2018-08-14T12:50:54Z</dcterms:modified>
</cp:coreProperties>
</file>