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y\Marketing\2009_Marketing_PR\Raport_Roczny\2023\Rozdaiał3\"/>
    </mc:Choice>
  </mc:AlternateContent>
  <xr:revisionPtr revIDLastSave="0" documentId="13_ncr:1_{6AA0812B-F0B5-4211-B92F-D1999A9E7968}" xr6:coauthVersionLast="47" xr6:coauthVersionMax="47" xr10:uidLastSave="{00000000-0000-0000-0000-000000000000}"/>
  <bookViews>
    <workbookView xWindow="28680" yWindow="-120" windowWidth="29040" windowHeight="15840" tabRatio="947" firstSheet="6" activeTab="16" xr2:uid="{7FAC9871-C1A5-424C-B5DB-DE562DC10C24}"/>
  </bookViews>
  <sheets>
    <sheet name="4.1.1 Składka" sheetId="1" r:id="rId1"/>
    <sheet name="4.1.2 Odszkodowania" sheetId="2" r:id="rId2"/>
    <sheet name="4.1.3 Wynik Techniczny" sheetId="3" r:id="rId3"/>
    <sheet name="4.1.4 Koszty" sheetId="4" r:id="rId4"/>
    <sheet name="4.1.5 Rezerwy" sheetId="5" r:id="rId5"/>
    <sheet name="4.1.6 Lokaty__" sheetId="6" r:id="rId6"/>
    <sheet name="4.1.7 Wynik Finansowy" sheetId="7" r:id="rId7"/>
    <sheet name="4.2.1 Reaskuracja" sheetId="8" r:id="rId8"/>
    <sheet name="4.2.2. Retencja" sheetId="9" r:id="rId9"/>
    <sheet name="4.2.3 Szkodowość" sheetId="10" r:id="rId10"/>
    <sheet name="4.2.4 Poziom Rezerw" sheetId="11" r:id="rId11"/>
    <sheet name="4.2.5 Kapitały własne " sheetId="12" r:id="rId12"/>
    <sheet name="4.2.6 Majątek" sheetId="13" r:id="rId13"/>
    <sheet name="4.2.7 Wskaźnik Zespolony" sheetId="14" r:id="rId14"/>
    <sheet name="4.3.1 Struktura Rynku" sheetId="15" r:id="rId15"/>
    <sheet name="4.3.2 Struktura 2013-2022" sheetId="16" r:id="rId16"/>
    <sheet name="4.3.3 Rynek 2014-2023" sheetId="17" r:id="rId17"/>
  </sheets>
  <definedNames>
    <definedName name="GWP_LIFE_15" localSheetId="2">#REF!</definedName>
    <definedName name="GWP_LIFE_15" localSheetId="7">#REF!</definedName>
    <definedName name="GWP_LIFE_15" localSheetId="8">#REF!</definedName>
    <definedName name="GWP_LIFE_15" localSheetId="9">#REF!</definedName>
    <definedName name="GWP_LIFE_15" localSheetId="10">#REF!</definedName>
    <definedName name="GWP_LIFE_15" localSheetId="11">#REF!</definedName>
    <definedName name="GWP_LIFE_15" localSheetId="12">#REF!</definedName>
    <definedName name="GWP_LIFE_15" localSheetId="13">#REF!</definedName>
    <definedName name="GWP_LIFE_15" localSheetId="16">#REF!</definedName>
    <definedName name="GWP_LIFE_15">'4.1.1 Składka'!$C$14:$C$36</definedName>
    <definedName name="GWP_LIFE_16" localSheetId="2">#REF!</definedName>
    <definedName name="GWP_LIFE_16" localSheetId="7">#REF!</definedName>
    <definedName name="GWP_LIFE_16" localSheetId="8">#REF!</definedName>
    <definedName name="GWP_LIFE_16" localSheetId="9">#REF!</definedName>
    <definedName name="GWP_LIFE_16" localSheetId="10">#REF!</definedName>
    <definedName name="GWP_LIFE_16" localSheetId="11">#REF!</definedName>
    <definedName name="GWP_LIFE_16" localSheetId="12">#REF!</definedName>
    <definedName name="GWP_LIFE_16" localSheetId="13">#REF!</definedName>
    <definedName name="GWP_LIFE_16" localSheetId="16">#REF!</definedName>
    <definedName name="GWP_LIFE_16">'4.1.1 Składka'!$D$14:$D$36</definedName>
    <definedName name="GWP_NON_15" localSheetId="2">#REF!</definedName>
    <definedName name="GWP_NON_15" localSheetId="9">#REF!</definedName>
    <definedName name="GWP_NON_15">'4.1.1 Składka'!$C$43:$C$71</definedName>
    <definedName name="GWP_NON_16" localSheetId="2">#REF!</definedName>
    <definedName name="GWP_NON_16" localSheetId="9">#REF!</definedName>
    <definedName name="GWP_NON_16">'4.1.1 Składka'!$D$43:$D$71</definedName>
    <definedName name="_xlnm.Print_Area" localSheetId="0">'4.1.1 Składka'!$A$1:$G$191</definedName>
    <definedName name="_xlnm.Print_Area" localSheetId="1">'4.1.2 Odszkodowania'!$A$1:$G$192</definedName>
    <definedName name="_xlnm.Print_Area" localSheetId="2">'4.1.3 Wynik Techniczny'!$A$2:$E$72</definedName>
    <definedName name="_xlnm.Print_Area" localSheetId="3">'4.1.4 Koszty'!$A$1:$N$147</definedName>
    <definedName name="_xlnm.Print_Area" localSheetId="4">'4.1.5 Rezerwy'!$A$2:$E$72</definedName>
    <definedName name="_xlnm.Print_Area" localSheetId="5">'4.1.6 Lokaty__'!$A$1:$J$74</definedName>
    <definedName name="_xlnm.Print_Area" localSheetId="6">'4.1.7 Wynik Finansowy'!$A$2:$H$72</definedName>
    <definedName name="_xlnm.Print_Area" localSheetId="7">'4.2.1 Reaskuracja'!$A$1:$H$164</definedName>
    <definedName name="_xlnm.Print_Area" localSheetId="8">'4.2.2. Retencja'!$A$1:$E$144</definedName>
    <definedName name="_xlnm.Print_Area" localSheetId="9">'4.2.3 Szkodowość'!$A$1:$E$144</definedName>
    <definedName name="_xlnm.Print_Area" localSheetId="10">'4.2.4 Poziom Rezerw'!$A$1:$E$73</definedName>
    <definedName name="_xlnm.Print_Area" localSheetId="11">'4.2.5 Kapitały własne '!$A$1:$E$74</definedName>
    <definedName name="_xlnm.Print_Area" localSheetId="12">'4.2.6 Majątek'!$A$1:$E$74</definedName>
    <definedName name="_xlnm.Print_Area" localSheetId="13">'4.2.7 Wskaźnik Zespolony'!$A$1:$E$72</definedName>
    <definedName name="_xlnm.Print_Area" localSheetId="14">'4.3.1 Struktura Rynku'!$A$1:$E$68</definedName>
    <definedName name="_xlnm.Print_Area" localSheetId="15">'4.3.2 Struktura 2013-2022'!$A$1:$N$22</definedName>
    <definedName name="_xlnm.Print_Area" localSheetId="16">'4.3.3 Rynek 2014-2023'!$A$1:$L$54</definedName>
    <definedName name="SKLADKA_LIFE" localSheetId="2">#REF!</definedName>
    <definedName name="SKLADKA_LIFE" localSheetId="7">#REF!</definedName>
    <definedName name="SKLADKA_LIFE" localSheetId="8">#REF!</definedName>
    <definedName name="SKLADKA_LIFE" localSheetId="9">#REF!</definedName>
    <definedName name="SKLADKA_LIFE" localSheetId="10">#REF!</definedName>
    <definedName name="SKLADKA_LIFE" localSheetId="11">#REF!</definedName>
    <definedName name="SKLADKA_LIFE" localSheetId="12">#REF!</definedName>
    <definedName name="SKLADKA_LIFE" localSheetId="13">#REF!</definedName>
    <definedName name="SKLADKA_LIFE" localSheetId="16">#REF!</definedName>
    <definedName name="SKLADKA_LIFE">'4.1.1 Składka'!$B$14:$B$36</definedName>
    <definedName name="SKLADKA_NON" localSheetId="2">#REF!</definedName>
    <definedName name="SKLADKA_NON" localSheetId="9">#REF!</definedName>
    <definedName name="SKLADKA_NON">'4.1.1 Składka'!$B$43:$B$71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7" i="17"/>
  <c r="F8" i="17"/>
  <c r="D9" i="17"/>
  <c r="E9" i="17"/>
  <c r="F9" i="17"/>
  <c r="G9" i="17"/>
  <c r="H9" i="17"/>
  <c r="I9" i="17"/>
  <c r="J9" i="17"/>
  <c r="K9" i="17"/>
  <c r="L9" i="17"/>
  <c r="C14" i="17"/>
  <c r="D14" i="17"/>
  <c r="E14" i="17"/>
  <c r="F14" i="17"/>
  <c r="G14" i="17"/>
  <c r="H14" i="17"/>
  <c r="I14" i="17"/>
  <c r="J14" i="17"/>
  <c r="K14" i="17"/>
  <c r="L14" i="17"/>
  <c r="C22" i="17"/>
  <c r="D22" i="17"/>
  <c r="E22" i="17"/>
  <c r="F22" i="17"/>
  <c r="G22" i="17"/>
  <c r="H22" i="17"/>
  <c r="I22" i="17"/>
  <c r="J22" i="17"/>
  <c r="K22" i="17"/>
  <c r="L22" i="17"/>
  <c r="C27" i="17"/>
  <c r="D27" i="17"/>
  <c r="E27" i="17"/>
  <c r="F27" i="17"/>
  <c r="G27" i="17"/>
  <c r="H27" i="17"/>
  <c r="I27" i="17"/>
  <c r="J27" i="17"/>
  <c r="K27" i="17"/>
  <c r="L27" i="17"/>
  <c r="C32" i="17"/>
  <c r="D32" i="17"/>
  <c r="E32" i="17"/>
  <c r="F32" i="17"/>
  <c r="G32" i="17"/>
  <c r="H32" i="17"/>
  <c r="I32" i="17"/>
  <c r="J32" i="17"/>
  <c r="K32" i="17"/>
  <c r="L32" i="17"/>
  <c r="C35" i="17"/>
  <c r="D35" i="17"/>
  <c r="E35" i="17"/>
  <c r="F35" i="17"/>
  <c r="F39" i="17" s="1"/>
  <c r="G35" i="17"/>
  <c r="G39" i="17" s="1"/>
  <c r="H35" i="17"/>
  <c r="I35" i="17"/>
  <c r="J35" i="17"/>
  <c r="J39" i="17" s="1"/>
  <c r="K35" i="17"/>
  <c r="L35" i="17"/>
  <c r="C39" i="17"/>
  <c r="D39" i="17"/>
  <c r="E39" i="17"/>
  <c r="H39" i="17"/>
  <c r="I39" i="17"/>
  <c r="K39" i="17"/>
  <c r="L39" i="17"/>
  <c r="G24" i="16"/>
  <c r="H24" i="16"/>
  <c r="G30" i="16"/>
  <c r="H30" i="16"/>
  <c r="G31" i="16"/>
  <c r="H31" i="16"/>
  <c r="G32" i="16"/>
  <c r="G39" i="16" s="1"/>
  <c r="G40" i="16" s="1"/>
  <c r="H32" i="16"/>
  <c r="H39" i="16" s="1"/>
  <c r="H40" i="16" s="1"/>
  <c r="G33" i="16"/>
  <c r="H33" i="16"/>
  <c r="G34" i="16"/>
  <c r="H34" i="16"/>
  <c r="G35" i="16"/>
  <c r="H35" i="16"/>
  <c r="G36" i="16"/>
  <c r="H36" i="16"/>
  <c r="G37" i="16"/>
  <c r="H37" i="16"/>
  <c r="G38" i="16"/>
  <c r="H38" i="16"/>
  <c r="G64" i="16"/>
  <c r="H64" i="16"/>
  <c r="E6" i="15"/>
  <c r="E7" i="15"/>
  <c r="E8" i="15"/>
  <c r="E9" i="15"/>
  <c r="B10" i="15"/>
  <c r="D10" i="15"/>
  <c r="E10" i="15" s="1"/>
  <c r="C15" i="15"/>
  <c r="D15" i="15"/>
  <c r="E15" i="15"/>
  <c r="E16" i="15"/>
  <c r="E17" i="15"/>
  <c r="E18" i="15"/>
  <c r="E19" i="15"/>
  <c r="E20" i="15"/>
  <c r="E21" i="15"/>
  <c r="E22" i="15"/>
  <c r="C23" i="15"/>
  <c r="E23" i="15" s="1"/>
  <c r="D23" i="15"/>
  <c r="C27" i="15"/>
  <c r="D27" i="15"/>
  <c r="D42" i="15" s="1"/>
  <c r="D57" i="15" s="1"/>
  <c r="E28" i="15"/>
  <c r="E29" i="15"/>
  <c r="E30" i="15"/>
  <c r="E31" i="15"/>
  <c r="E32" i="15"/>
  <c r="E33" i="15"/>
  <c r="E34" i="15"/>
  <c r="E35" i="15"/>
  <c r="E36" i="15"/>
  <c r="E37" i="15"/>
  <c r="E38" i="15"/>
  <c r="C42" i="15"/>
  <c r="E43" i="15"/>
  <c r="E44" i="15"/>
  <c r="E45" i="15"/>
  <c r="E46" i="15"/>
  <c r="E47" i="15"/>
  <c r="E48" i="15"/>
  <c r="E49" i="15"/>
  <c r="E50" i="15"/>
  <c r="E51" i="15"/>
  <c r="E52" i="15"/>
  <c r="E53" i="15"/>
  <c r="C57" i="15"/>
  <c r="E58" i="15"/>
  <c r="E59" i="15"/>
  <c r="E60" i="15"/>
  <c r="E61" i="15"/>
  <c r="E62" i="15"/>
  <c r="E63" i="15"/>
  <c r="E64" i="15"/>
  <c r="E65" i="15"/>
  <c r="E66" i="15"/>
  <c r="E67" i="15"/>
  <c r="E68" i="15"/>
  <c r="C13" i="14" l="1"/>
  <c r="D13" i="14"/>
  <c r="C6" i="14"/>
  <c r="D6" i="14"/>
  <c r="E6" i="14"/>
  <c r="C7" i="14"/>
  <c r="D7" i="14"/>
  <c r="E7" i="14"/>
  <c r="E8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C42" i="14" l="1"/>
  <c r="D42" i="14"/>
  <c r="C13" i="13"/>
  <c r="D13" i="13"/>
  <c r="C6" i="13"/>
  <c r="D6" i="13"/>
  <c r="E6" i="13" s="1"/>
  <c r="C7" i="13"/>
  <c r="D7" i="13"/>
  <c r="E7" i="13"/>
  <c r="E8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C42" i="13" l="1"/>
  <c r="D42" i="13"/>
  <c r="C13" i="12"/>
  <c r="D13" i="12"/>
  <c r="C6" i="12"/>
  <c r="D6" i="12"/>
  <c r="E6" i="12" s="1"/>
  <c r="C7" i="12"/>
  <c r="E7" i="12" s="1"/>
  <c r="D7" i="12"/>
  <c r="E8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C42" i="12" l="1"/>
  <c r="D42" i="12"/>
  <c r="C13" i="11"/>
  <c r="D13" i="11"/>
  <c r="C6" i="11"/>
  <c r="D6" i="11"/>
  <c r="E6" i="11" s="1"/>
  <c r="C7" i="11"/>
  <c r="D7" i="11"/>
  <c r="E7" i="11"/>
  <c r="E8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C42" i="11" l="1"/>
  <c r="D42" i="11"/>
  <c r="C42" i="10"/>
  <c r="D13" i="10"/>
  <c r="C6" i="10"/>
  <c r="D6" i="10"/>
  <c r="E6" i="10"/>
  <c r="C7" i="10"/>
  <c r="D7" i="10"/>
  <c r="E7" i="10"/>
  <c r="E8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C78" i="10"/>
  <c r="D78" i="10"/>
  <c r="E78" i="10"/>
  <c r="C79" i="10"/>
  <c r="D79" i="10"/>
  <c r="E79" i="10" s="1"/>
  <c r="E80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C13" i="10" l="1"/>
  <c r="C85" i="10"/>
  <c r="D114" i="10"/>
  <c r="C114" i="10"/>
  <c r="D85" i="10"/>
  <c r="D77" i="10"/>
  <c r="D42" i="10"/>
  <c r="C77" i="10"/>
  <c r="C13" i="9"/>
  <c r="D13" i="9"/>
  <c r="C6" i="9"/>
  <c r="D6" i="9"/>
  <c r="E6" i="9" s="1"/>
  <c r="C7" i="9"/>
  <c r="D7" i="9"/>
  <c r="E7" i="9"/>
  <c r="E8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2" i="9"/>
  <c r="E63" i="9"/>
  <c r="E64" i="9"/>
  <c r="E65" i="9"/>
  <c r="E66" i="9"/>
  <c r="E67" i="9"/>
  <c r="E68" i="9"/>
  <c r="E69" i="9"/>
  <c r="E70" i="9"/>
  <c r="E71" i="9"/>
  <c r="E72" i="9"/>
  <c r="C78" i="9"/>
  <c r="D78" i="9"/>
  <c r="E78" i="9"/>
  <c r="C79" i="9"/>
  <c r="D79" i="9"/>
  <c r="E79" i="9" s="1"/>
  <c r="E80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1" i="9"/>
  <c r="E102" i="9"/>
  <c r="E103" i="9"/>
  <c r="E104" i="9"/>
  <c r="E105" i="9"/>
  <c r="E106" i="9"/>
  <c r="E107" i="9"/>
  <c r="E108" i="9"/>
  <c r="E109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D85" i="9" l="1"/>
  <c r="C85" i="9"/>
  <c r="D114" i="9"/>
  <c r="D42" i="9"/>
  <c r="D77" i="9"/>
  <c r="C114" i="9"/>
  <c r="C42" i="9"/>
  <c r="C77" i="9"/>
  <c r="H164" i="8"/>
  <c r="D164" i="8"/>
  <c r="C164" i="8"/>
  <c r="E164" i="8" s="1"/>
  <c r="H163" i="8"/>
  <c r="E163" i="8"/>
  <c r="H162" i="8"/>
  <c r="E162" i="8"/>
  <c r="G161" i="8"/>
  <c r="F161" i="8"/>
  <c r="E161" i="8"/>
  <c r="D161" i="8"/>
  <c r="C161" i="8"/>
  <c r="H155" i="8"/>
  <c r="D155" i="8"/>
  <c r="E155" i="8" s="1"/>
  <c r="C155" i="8"/>
  <c r="H154" i="8"/>
  <c r="E154" i="8"/>
  <c r="H153" i="8"/>
  <c r="E153" i="8"/>
  <c r="G152" i="8"/>
  <c r="F152" i="8"/>
  <c r="E152" i="8"/>
  <c r="D152" i="8"/>
  <c r="C152" i="8"/>
  <c r="H147" i="8"/>
  <c r="D147" i="8"/>
  <c r="C147" i="8"/>
  <c r="E147" i="8" s="1"/>
  <c r="H146" i="8"/>
  <c r="E146" i="8"/>
  <c r="H145" i="8"/>
  <c r="E145" i="8"/>
  <c r="H144" i="8"/>
  <c r="E144" i="8"/>
  <c r="H143" i="8"/>
  <c r="E143" i="8"/>
  <c r="H142" i="8"/>
  <c r="E142" i="8"/>
  <c r="H141" i="8"/>
  <c r="E141" i="8"/>
  <c r="H140" i="8"/>
  <c r="E140" i="8"/>
  <c r="H139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G117" i="8"/>
  <c r="F117" i="8"/>
  <c r="E117" i="8"/>
  <c r="D117" i="8"/>
  <c r="C117" i="8"/>
  <c r="H111" i="8"/>
  <c r="D111" i="8"/>
  <c r="C111" i="8"/>
  <c r="C79" i="8" s="1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G87" i="8"/>
  <c r="F87" i="8"/>
  <c r="E87" i="8"/>
  <c r="D87" i="8"/>
  <c r="C87" i="8"/>
  <c r="H81" i="8"/>
  <c r="G80" i="8"/>
  <c r="F80" i="8"/>
  <c r="H80" i="8" s="1"/>
  <c r="D80" i="8"/>
  <c r="C80" i="8"/>
  <c r="G79" i="8"/>
  <c r="F79" i="8"/>
  <c r="G78" i="8"/>
  <c r="F78" i="8"/>
  <c r="E78" i="8"/>
  <c r="D78" i="8"/>
  <c r="C78" i="8"/>
  <c r="H72" i="8"/>
  <c r="D72" i="8"/>
  <c r="C72" i="8"/>
  <c r="E72" i="8" s="1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H46" i="8"/>
  <c r="E46" i="8"/>
  <c r="H45" i="8"/>
  <c r="E45" i="8"/>
  <c r="H44" i="8"/>
  <c r="E44" i="8"/>
  <c r="H43" i="8"/>
  <c r="E43" i="8"/>
  <c r="G42" i="8"/>
  <c r="F42" i="8"/>
  <c r="E42" i="8"/>
  <c r="D42" i="8"/>
  <c r="C42" i="8"/>
  <c r="H37" i="8"/>
  <c r="D37" i="8"/>
  <c r="D6" i="8" s="1"/>
  <c r="C37" i="8"/>
  <c r="C6" i="8" s="1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G13" i="8"/>
  <c r="F13" i="8"/>
  <c r="E13" i="8"/>
  <c r="D13" i="8"/>
  <c r="C13" i="8"/>
  <c r="H8" i="8"/>
  <c r="H7" i="8"/>
  <c r="D7" i="8"/>
  <c r="H6" i="8"/>
  <c r="H79" i="8" l="1"/>
  <c r="C81" i="8"/>
  <c r="E80" i="8"/>
  <c r="C7" i="8"/>
  <c r="C8" i="8" s="1"/>
  <c r="E111" i="8"/>
  <c r="E7" i="8"/>
  <c r="D8" i="8"/>
  <c r="E6" i="8"/>
  <c r="E37" i="8"/>
  <c r="D79" i="8"/>
  <c r="E8" i="8" l="1"/>
  <c r="E79" i="8"/>
  <c r="D81" i="8"/>
  <c r="E81" i="8" s="1"/>
  <c r="F72" i="7" l="1"/>
  <c r="F7" i="7" s="1"/>
  <c r="H71" i="7"/>
  <c r="E71" i="7"/>
  <c r="H70" i="7"/>
  <c r="E70" i="7"/>
  <c r="H69" i="7"/>
  <c r="E69" i="7"/>
  <c r="H68" i="7"/>
  <c r="E68" i="7"/>
  <c r="H67" i="7"/>
  <c r="E67" i="7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E44" i="7"/>
  <c r="H43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H15" i="7"/>
  <c r="E15" i="7"/>
  <c r="H14" i="7"/>
  <c r="E14" i="7"/>
  <c r="D37" i="7"/>
  <c r="D7" i="7"/>
  <c r="D72" i="6"/>
  <c r="D7" i="6" s="1"/>
  <c r="H70" i="6"/>
  <c r="E70" i="6"/>
  <c r="E69" i="6"/>
  <c r="H68" i="6"/>
  <c r="E68" i="6"/>
  <c r="E67" i="6"/>
  <c r="H66" i="6"/>
  <c r="E66" i="6"/>
  <c r="E65" i="6"/>
  <c r="E64" i="6"/>
  <c r="H62" i="6"/>
  <c r="E62" i="6"/>
  <c r="H60" i="6"/>
  <c r="E60" i="6"/>
  <c r="H58" i="6"/>
  <c r="E58" i="6"/>
  <c r="H57" i="6"/>
  <c r="H56" i="6"/>
  <c r="E56" i="6"/>
  <c r="H55" i="6"/>
  <c r="H54" i="6"/>
  <c r="E54" i="6"/>
  <c r="H53" i="6"/>
  <c r="H52" i="6"/>
  <c r="E52" i="6"/>
  <c r="H51" i="6"/>
  <c r="H50" i="6"/>
  <c r="E50" i="6"/>
  <c r="H49" i="6"/>
  <c r="H48" i="6"/>
  <c r="E48" i="6"/>
  <c r="H47" i="6"/>
  <c r="H46" i="6"/>
  <c r="E46" i="6"/>
  <c r="H45" i="6"/>
  <c r="H44" i="6"/>
  <c r="E44" i="6"/>
  <c r="E43" i="6"/>
  <c r="H36" i="6"/>
  <c r="E36" i="6"/>
  <c r="H35" i="6"/>
  <c r="E35" i="6"/>
  <c r="E34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E26" i="6"/>
  <c r="H25" i="6"/>
  <c r="E25" i="6"/>
  <c r="E24" i="6"/>
  <c r="H23" i="6"/>
  <c r="E23" i="6"/>
  <c r="E22" i="6"/>
  <c r="H21" i="6"/>
  <c r="E21" i="6"/>
  <c r="E20" i="6"/>
  <c r="H19" i="6"/>
  <c r="E19" i="6"/>
  <c r="E18" i="6"/>
  <c r="H17" i="6"/>
  <c r="E17" i="6"/>
  <c r="E16" i="6"/>
  <c r="H15" i="6"/>
  <c r="E15" i="6"/>
  <c r="D37" i="6"/>
  <c r="G37" i="6"/>
  <c r="E14" i="6"/>
  <c r="E71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3" i="5"/>
  <c r="E52" i="5"/>
  <c r="E51" i="5"/>
  <c r="E50" i="5"/>
  <c r="E49" i="5"/>
  <c r="E48" i="5"/>
  <c r="E47" i="5"/>
  <c r="E46" i="5"/>
  <c r="E45" i="5"/>
  <c r="E44" i="5"/>
  <c r="E43" i="5"/>
  <c r="E36" i="5"/>
  <c r="E35" i="5"/>
  <c r="E34" i="5"/>
  <c r="E33" i="5"/>
  <c r="E31" i="5"/>
  <c r="E30" i="5"/>
  <c r="E29" i="5"/>
  <c r="E28" i="5"/>
  <c r="E27" i="5"/>
  <c r="E26" i="5"/>
  <c r="E24" i="5"/>
  <c r="E23" i="5"/>
  <c r="E22" i="5"/>
  <c r="E21" i="5"/>
  <c r="E20" i="5"/>
  <c r="E19" i="5"/>
  <c r="E18" i="5"/>
  <c r="E17" i="5"/>
  <c r="E15" i="5"/>
  <c r="D146" i="4"/>
  <c r="H144" i="4"/>
  <c r="D143" i="4"/>
  <c r="D141" i="4"/>
  <c r="C140" i="4"/>
  <c r="D137" i="4"/>
  <c r="C123" i="4"/>
  <c r="C104" i="4"/>
  <c r="C88" i="4"/>
  <c r="J81" i="4"/>
  <c r="I81" i="4"/>
  <c r="F81" i="4"/>
  <c r="E81" i="4"/>
  <c r="J80" i="4"/>
  <c r="I80" i="4"/>
  <c r="F80" i="4"/>
  <c r="E80" i="4"/>
  <c r="J79" i="4"/>
  <c r="I79" i="4"/>
  <c r="F79" i="4"/>
  <c r="E79" i="4"/>
  <c r="K71" i="4"/>
  <c r="G146" i="4"/>
  <c r="H71" i="4"/>
  <c r="C146" i="4"/>
  <c r="D71" i="4"/>
  <c r="N70" i="4"/>
  <c r="K70" i="4"/>
  <c r="H145" i="4"/>
  <c r="G145" i="4"/>
  <c r="H70" i="4"/>
  <c r="D145" i="4"/>
  <c r="C145" i="4"/>
  <c r="D70" i="4"/>
  <c r="E70" i="4" s="1"/>
  <c r="C70" i="4"/>
  <c r="N69" i="4"/>
  <c r="K69" i="4"/>
  <c r="G144" i="4"/>
  <c r="D144" i="4"/>
  <c r="C69" i="4"/>
  <c r="N68" i="4"/>
  <c r="K68" i="4"/>
  <c r="H143" i="4"/>
  <c r="G143" i="4"/>
  <c r="H68" i="4"/>
  <c r="C143" i="4"/>
  <c r="D68" i="4"/>
  <c r="E68" i="4" s="1"/>
  <c r="C68" i="4"/>
  <c r="H142" i="4"/>
  <c r="G142" i="4"/>
  <c r="D142" i="4"/>
  <c r="N66" i="4"/>
  <c r="K66" i="4"/>
  <c r="H141" i="4"/>
  <c r="G141" i="4"/>
  <c r="H66" i="4"/>
  <c r="C141" i="4"/>
  <c r="D66" i="4"/>
  <c r="C66" i="4"/>
  <c r="K65" i="4"/>
  <c r="G140" i="4"/>
  <c r="H65" i="4"/>
  <c r="D140" i="4"/>
  <c r="D65" i="4"/>
  <c r="N64" i="4"/>
  <c r="K64" i="4"/>
  <c r="H139" i="4"/>
  <c r="G139" i="4"/>
  <c r="H64" i="4"/>
  <c r="D139" i="4"/>
  <c r="C139" i="4"/>
  <c r="D64" i="4"/>
  <c r="C64" i="4"/>
  <c r="N63" i="4"/>
  <c r="G138" i="4"/>
  <c r="H63" i="4"/>
  <c r="D138" i="4"/>
  <c r="D63" i="4"/>
  <c r="N62" i="4"/>
  <c r="K62" i="4"/>
  <c r="H137" i="4"/>
  <c r="G137" i="4"/>
  <c r="C137" i="4"/>
  <c r="N61" i="4"/>
  <c r="G136" i="4"/>
  <c r="H61" i="4"/>
  <c r="D136" i="4"/>
  <c r="D61" i="4"/>
  <c r="N60" i="4"/>
  <c r="K60" i="4"/>
  <c r="H135" i="4"/>
  <c r="G135" i="4"/>
  <c r="H60" i="4"/>
  <c r="D135" i="4"/>
  <c r="C135" i="4"/>
  <c r="D60" i="4"/>
  <c r="G134" i="4"/>
  <c r="D134" i="4"/>
  <c r="N58" i="4"/>
  <c r="H133" i="4"/>
  <c r="G133" i="4"/>
  <c r="D133" i="4"/>
  <c r="D58" i="4"/>
  <c r="N57" i="4"/>
  <c r="G132" i="4"/>
  <c r="D132" i="4"/>
  <c r="C132" i="4"/>
  <c r="N56" i="4"/>
  <c r="C56" i="4"/>
  <c r="H131" i="4"/>
  <c r="G131" i="4"/>
  <c r="H56" i="4"/>
  <c r="D131" i="4"/>
  <c r="C131" i="4"/>
  <c r="D56" i="4"/>
  <c r="N55" i="4"/>
  <c r="G130" i="4"/>
  <c r="N54" i="4"/>
  <c r="G129" i="4"/>
  <c r="H54" i="4"/>
  <c r="D129" i="4"/>
  <c r="C129" i="4"/>
  <c r="N53" i="4"/>
  <c r="G128" i="4"/>
  <c r="H53" i="4"/>
  <c r="D128" i="4"/>
  <c r="D53" i="4"/>
  <c r="N52" i="4"/>
  <c r="K52" i="4"/>
  <c r="H127" i="4"/>
  <c r="G127" i="4"/>
  <c r="H52" i="4"/>
  <c r="D127" i="4"/>
  <c r="C127" i="4"/>
  <c r="H126" i="4"/>
  <c r="G126" i="4"/>
  <c r="H51" i="4"/>
  <c r="D126" i="4"/>
  <c r="C126" i="4"/>
  <c r="D51" i="4"/>
  <c r="N50" i="4"/>
  <c r="H125" i="4"/>
  <c r="G125" i="4"/>
  <c r="H50" i="4"/>
  <c r="D125" i="4"/>
  <c r="C125" i="4"/>
  <c r="D50" i="4"/>
  <c r="N49" i="4"/>
  <c r="H124" i="4"/>
  <c r="G124" i="4"/>
  <c r="D124" i="4"/>
  <c r="C124" i="4"/>
  <c r="D49" i="4"/>
  <c r="N48" i="4"/>
  <c r="H123" i="4"/>
  <c r="G123" i="4"/>
  <c r="H48" i="4"/>
  <c r="D123" i="4"/>
  <c r="C48" i="4"/>
  <c r="N47" i="4"/>
  <c r="H122" i="4"/>
  <c r="G122" i="4"/>
  <c r="D122" i="4"/>
  <c r="C122" i="4"/>
  <c r="D47" i="4"/>
  <c r="N46" i="4"/>
  <c r="H121" i="4"/>
  <c r="G121" i="4"/>
  <c r="H46" i="4"/>
  <c r="D121" i="4"/>
  <c r="C121" i="4"/>
  <c r="N45" i="4"/>
  <c r="H120" i="4"/>
  <c r="G120" i="4"/>
  <c r="D120" i="4"/>
  <c r="C120" i="4"/>
  <c r="D45" i="4"/>
  <c r="N44" i="4"/>
  <c r="H119" i="4"/>
  <c r="G119" i="4"/>
  <c r="H44" i="4"/>
  <c r="D119" i="4"/>
  <c r="C119" i="4"/>
  <c r="M72" i="4"/>
  <c r="D43" i="4"/>
  <c r="N36" i="4"/>
  <c r="H110" i="4"/>
  <c r="D110" i="4"/>
  <c r="C110" i="4"/>
  <c r="N35" i="4"/>
  <c r="K35" i="4"/>
  <c r="H109" i="4"/>
  <c r="G109" i="4"/>
  <c r="D109" i="4"/>
  <c r="C109" i="4"/>
  <c r="C35" i="4"/>
  <c r="N34" i="4"/>
  <c r="H108" i="4"/>
  <c r="D108" i="4"/>
  <c r="C108" i="4"/>
  <c r="N33" i="4"/>
  <c r="K33" i="4"/>
  <c r="H107" i="4"/>
  <c r="G107" i="4"/>
  <c r="D107" i="4"/>
  <c r="C107" i="4"/>
  <c r="C33" i="4"/>
  <c r="N32" i="4"/>
  <c r="H106" i="4"/>
  <c r="G106" i="4"/>
  <c r="D106" i="4"/>
  <c r="C32" i="4"/>
  <c r="N31" i="4"/>
  <c r="K31" i="4"/>
  <c r="H105" i="4"/>
  <c r="G105" i="4"/>
  <c r="D105" i="4"/>
  <c r="C105" i="4"/>
  <c r="C31" i="4"/>
  <c r="N30" i="4"/>
  <c r="H104" i="4"/>
  <c r="G104" i="4"/>
  <c r="D104" i="4"/>
  <c r="N29" i="4"/>
  <c r="K29" i="4"/>
  <c r="H103" i="4"/>
  <c r="G103" i="4"/>
  <c r="D103" i="4"/>
  <c r="C103" i="4"/>
  <c r="C29" i="4"/>
  <c r="N28" i="4"/>
  <c r="H102" i="4"/>
  <c r="G102" i="4"/>
  <c r="D102" i="4"/>
  <c r="C102" i="4"/>
  <c r="N27" i="4"/>
  <c r="K27" i="4"/>
  <c r="H101" i="4"/>
  <c r="G101" i="4"/>
  <c r="D101" i="4"/>
  <c r="C101" i="4"/>
  <c r="C27" i="4"/>
  <c r="N26" i="4"/>
  <c r="H100" i="4"/>
  <c r="G100" i="4"/>
  <c r="D100" i="4"/>
  <c r="C100" i="4"/>
  <c r="N25" i="4"/>
  <c r="K25" i="4"/>
  <c r="H99" i="4"/>
  <c r="G99" i="4"/>
  <c r="D99" i="4"/>
  <c r="C99" i="4"/>
  <c r="C25" i="4"/>
  <c r="N24" i="4"/>
  <c r="H98" i="4"/>
  <c r="G98" i="4"/>
  <c r="D98" i="4"/>
  <c r="C98" i="4"/>
  <c r="N23" i="4"/>
  <c r="K23" i="4"/>
  <c r="H97" i="4"/>
  <c r="G97" i="4"/>
  <c r="D97" i="4"/>
  <c r="C97" i="4"/>
  <c r="C23" i="4"/>
  <c r="N22" i="4"/>
  <c r="H96" i="4"/>
  <c r="G96" i="4"/>
  <c r="D96" i="4"/>
  <c r="C96" i="4"/>
  <c r="N21" i="4"/>
  <c r="H95" i="4"/>
  <c r="G95" i="4"/>
  <c r="D95" i="4"/>
  <c r="C95" i="4"/>
  <c r="N20" i="4"/>
  <c r="H94" i="4"/>
  <c r="G94" i="4"/>
  <c r="D94" i="4"/>
  <c r="C94" i="4"/>
  <c r="N19" i="4"/>
  <c r="H93" i="4"/>
  <c r="G93" i="4"/>
  <c r="D93" i="4"/>
  <c r="C93" i="4"/>
  <c r="N18" i="4"/>
  <c r="H92" i="4"/>
  <c r="G92" i="4"/>
  <c r="D92" i="4"/>
  <c r="C92" i="4"/>
  <c r="N17" i="4"/>
  <c r="H91" i="4"/>
  <c r="G91" i="4"/>
  <c r="D91" i="4"/>
  <c r="C91" i="4"/>
  <c r="N16" i="4"/>
  <c r="H90" i="4"/>
  <c r="G90" i="4"/>
  <c r="D90" i="4"/>
  <c r="C16" i="4"/>
  <c r="N15" i="4"/>
  <c r="H89" i="4"/>
  <c r="G89" i="4"/>
  <c r="D89" i="4"/>
  <c r="C89" i="4"/>
  <c r="N14" i="4"/>
  <c r="L37" i="4"/>
  <c r="H88" i="4"/>
  <c r="H111" i="4" s="1"/>
  <c r="D88" i="4"/>
  <c r="D111" i="4" s="1"/>
  <c r="C14" i="4"/>
  <c r="E13" i="4"/>
  <c r="M7" i="4"/>
  <c r="E5" i="4"/>
  <c r="E71" i="3"/>
  <c r="E70" i="3"/>
  <c r="E69" i="3"/>
  <c r="E68" i="3"/>
  <c r="E67" i="3"/>
  <c r="E66" i="3"/>
  <c r="E65" i="3"/>
  <c r="E64" i="3"/>
  <c r="E63" i="3"/>
  <c r="E62" i="3"/>
  <c r="E60" i="3"/>
  <c r="E59" i="3"/>
  <c r="E58" i="3"/>
  <c r="E57" i="3"/>
  <c r="E56" i="3"/>
  <c r="E55" i="3"/>
  <c r="E54" i="3"/>
  <c r="E52" i="3"/>
  <c r="E51" i="3"/>
  <c r="E50" i="3"/>
  <c r="E49" i="3"/>
  <c r="E48" i="3"/>
  <c r="E47" i="3"/>
  <c r="E46" i="3"/>
  <c r="E45" i="3"/>
  <c r="E44" i="3"/>
  <c r="C72" i="3"/>
  <c r="E43" i="3"/>
  <c r="E42" i="3"/>
  <c r="E36" i="3"/>
  <c r="E35" i="3"/>
  <c r="E34" i="3"/>
  <c r="E33" i="3"/>
  <c r="E32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6" i="3"/>
  <c r="E14" i="3"/>
  <c r="E13" i="3"/>
  <c r="E191" i="2"/>
  <c r="E190" i="2"/>
  <c r="E189" i="2"/>
  <c r="E188" i="2"/>
  <c r="E187" i="2"/>
  <c r="E185" i="2"/>
  <c r="E184" i="2"/>
  <c r="E183" i="2"/>
  <c r="E182" i="2"/>
  <c r="E181" i="2"/>
  <c r="E180" i="2"/>
  <c r="E179" i="2"/>
  <c r="E177" i="2"/>
  <c r="E176" i="2"/>
  <c r="E175" i="2"/>
  <c r="E174" i="2"/>
  <c r="E173" i="2"/>
  <c r="E172" i="2"/>
  <c r="E171" i="2"/>
  <c r="E170" i="2"/>
  <c r="E168" i="2"/>
  <c r="E167" i="2"/>
  <c r="E166" i="2"/>
  <c r="E164" i="2"/>
  <c r="C192" i="2"/>
  <c r="E162" i="2"/>
  <c r="E154" i="2"/>
  <c r="E153" i="2"/>
  <c r="E152" i="2"/>
  <c r="E151" i="2"/>
  <c r="E149" i="2"/>
  <c r="E148" i="2"/>
  <c r="E145" i="2"/>
  <c r="E144" i="2"/>
  <c r="E143" i="2"/>
  <c r="E141" i="2"/>
  <c r="D156" i="2"/>
  <c r="E137" i="2"/>
  <c r="E136" i="2"/>
  <c r="E135" i="2"/>
  <c r="E132" i="2"/>
  <c r="E124" i="2"/>
  <c r="E115" i="2"/>
  <c r="E95" i="2"/>
  <c r="E85" i="2"/>
  <c r="E78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C72" i="2"/>
  <c r="E47" i="2"/>
  <c r="E46" i="2"/>
  <c r="E45" i="2"/>
  <c r="E44" i="2"/>
  <c r="E43" i="2"/>
  <c r="E42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37" i="2"/>
  <c r="E13" i="2"/>
  <c r="D13" i="2"/>
  <c r="C13" i="2"/>
  <c r="D5" i="2"/>
  <c r="D42" i="2" s="1"/>
  <c r="C5" i="2"/>
  <c r="C78" i="2" s="1"/>
  <c r="F78" i="2" s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191" i="1"/>
  <c r="E161" i="1"/>
  <c r="D161" i="1"/>
  <c r="C161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C156" i="1"/>
  <c r="E132" i="1"/>
  <c r="D132" i="1"/>
  <c r="C132" i="1"/>
  <c r="C131" i="1"/>
  <c r="C160" i="1" s="1"/>
  <c r="E124" i="1"/>
  <c r="D124" i="1"/>
  <c r="C124" i="1"/>
  <c r="E98" i="1"/>
  <c r="E95" i="1"/>
  <c r="D95" i="1"/>
  <c r="G95" i="1" s="1"/>
  <c r="C95" i="1"/>
  <c r="F95" i="1" s="1"/>
  <c r="G78" i="1"/>
  <c r="E78" i="1"/>
  <c r="D78" i="1"/>
  <c r="C78" i="1"/>
  <c r="F78" i="1" s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D72" i="1"/>
  <c r="C72" i="1"/>
  <c r="E42" i="1"/>
  <c r="D42" i="1"/>
  <c r="C42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D37" i="1"/>
  <c r="E17" i="1"/>
  <c r="E16" i="1"/>
  <c r="E15" i="1"/>
  <c r="E14" i="1"/>
  <c r="C37" i="1"/>
  <c r="E13" i="1"/>
  <c r="D13" i="1"/>
  <c r="C13" i="1"/>
  <c r="C7" i="2" l="1"/>
  <c r="E72" i="1"/>
  <c r="C7" i="1"/>
  <c r="E112" i="1"/>
  <c r="C6" i="2"/>
  <c r="C125" i="1"/>
  <c r="C127" i="1" s="1"/>
  <c r="D6" i="1"/>
  <c r="C6" i="1"/>
  <c r="C8" i="1" s="1"/>
  <c r="E37" i="1"/>
  <c r="C126" i="1"/>
  <c r="E98" i="2"/>
  <c r="D7" i="1"/>
  <c r="E7" i="1" s="1"/>
  <c r="D125" i="2"/>
  <c r="E43" i="1"/>
  <c r="D72" i="2"/>
  <c r="E72" i="2" s="1"/>
  <c r="C95" i="2"/>
  <c r="F95" i="2" s="1"/>
  <c r="E134" i="2"/>
  <c r="E140" i="2"/>
  <c r="E146" i="2"/>
  <c r="E15" i="3"/>
  <c r="C7" i="3"/>
  <c r="H129" i="4"/>
  <c r="D54" i="4"/>
  <c r="E54" i="4" s="1"/>
  <c r="K54" i="4"/>
  <c r="L6" i="4"/>
  <c r="C118" i="1"/>
  <c r="E110" i="1"/>
  <c r="E97" i="1"/>
  <c r="E105" i="1"/>
  <c r="E113" i="1"/>
  <c r="E115" i="1"/>
  <c r="D156" i="1"/>
  <c r="D191" i="1"/>
  <c r="D37" i="2"/>
  <c r="D95" i="2"/>
  <c r="G95" i="2" s="1"/>
  <c r="E106" i="2"/>
  <c r="C162" i="2"/>
  <c r="E61" i="3"/>
  <c r="M37" i="4"/>
  <c r="L72" i="4"/>
  <c r="N43" i="4"/>
  <c r="E49" i="4"/>
  <c r="C133" i="4"/>
  <c r="C58" i="4"/>
  <c r="E58" i="4" s="1"/>
  <c r="H58" i="4"/>
  <c r="E55" i="6"/>
  <c r="D88" i="1"/>
  <c r="E114" i="2"/>
  <c r="D132" i="2"/>
  <c r="E147" i="2"/>
  <c r="E150" i="2"/>
  <c r="D162" i="2"/>
  <c r="E178" i="2"/>
  <c r="D5" i="3"/>
  <c r="E56" i="4"/>
  <c r="E103" i="1"/>
  <c r="E103" i="2"/>
  <c r="D124" i="2"/>
  <c r="E138" i="2"/>
  <c r="E165" i="2"/>
  <c r="E23" i="3"/>
  <c r="E5" i="5"/>
  <c r="E13" i="5" s="1"/>
  <c r="E42" i="5" s="1"/>
  <c r="E5" i="6" s="1"/>
  <c r="E42" i="4"/>
  <c r="H5" i="4"/>
  <c r="E85" i="1"/>
  <c r="E111" i="2"/>
  <c r="C156" i="2"/>
  <c r="G110" i="4"/>
  <c r="K36" i="4"/>
  <c r="C36" i="4"/>
  <c r="E43" i="4"/>
  <c r="D130" i="4"/>
  <c r="D55" i="4"/>
  <c r="H55" i="4"/>
  <c r="H34" i="6"/>
  <c r="C5" i="3"/>
  <c r="C124" i="2"/>
  <c r="C132" i="2"/>
  <c r="C42" i="2"/>
  <c r="D78" i="2"/>
  <c r="G78" i="2" s="1"/>
  <c r="E82" i="2"/>
  <c r="E139" i="2"/>
  <c r="E142" i="2"/>
  <c r="D192" i="2"/>
  <c r="E169" i="2"/>
  <c r="E186" i="2"/>
  <c r="C37" i="3"/>
  <c r="G88" i="4"/>
  <c r="I37" i="4"/>
  <c r="C30" i="4"/>
  <c r="G108" i="4"/>
  <c r="C34" i="4"/>
  <c r="N59" i="4"/>
  <c r="C51" i="4"/>
  <c r="E51" i="4" s="1"/>
  <c r="N51" i="4"/>
  <c r="C126" i="2"/>
  <c r="E133" i="2"/>
  <c r="E155" i="2"/>
  <c r="E163" i="2"/>
  <c r="E31" i="3"/>
  <c r="D72" i="3"/>
  <c r="E72" i="3" s="1"/>
  <c r="E53" i="3"/>
  <c r="H79" i="4"/>
  <c r="F37" i="4"/>
  <c r="C53" i="4"/>
  <c r="E53" i="4" s="1"/>
  <c r="C128" i="4"/>
  <c r="C54" i="4"/>
  <c r="K57" i="4"/>
  <c r="H132" i="4"/>
  <c r="D59" i="4"/>
  <c r="C61" i="4"/>
  <c r="E61" i="4" s="1"/>
  <c r="C136" i="4"/>
  <c r="C62" i="4"/>
  <c r="C65" i="4"/>
  <c r="E65" i="4" s="1"/>
  <c r="E66" i="4"/>
  <c r="N67" i="4"/>
  <c r="C90" i="4"/>
  <c r="C111" i="4" s="1"/>
  <c r="C106" i="4"/>
  <c r="E49" i="6"/>
  <c r="H64" i="6"/>
  <c r="K14" i="4"/>
  <c r="K16" i="4"/>
  <c r="C18" i="4"/>
  <c r="K18" i="4"/>
  <c r="C20" i="4"/>
  <c r="K20" i="4"/>
  <c r="C22" i="4"/>
  <c r="K22" i="4"/>
  <c r="C24" i="4"/>
  <c r="K24" i="4"/>
  <c r="C26" i="4"/>
  <c r="K26" i="4"/>
  <c r="C28" i="4"/>
  <c r="K28" i="4"/>
  <c r="K30" i="4"/>
  <c r="K32" i="4"/>
  <c r="K34" i="4"/>
  <c r="G37" i="4"/>
  <c r="F72" i="4"/>
  <c r="C118" i="4"/>
  <c r="D62" i="4"/>
  <c r="E62" i="4" s="1"/>
  <c r="K63" i="4"/>
  <c r="H138" i="4"/>
  <c r="D67" i="4"/>
  <c r="E67" i="4" s="1"/>
  <c r="D37" i="3"/>
  <c r="D14" i="4"/>
  <c r="H15" i="4"/>
  <c r="D16" i="4"/>
  <c r="E16" i="4" s="1"/>
  <c r="H17" i="4"/>
  <c r="D18" i="4"/>
  <c r="H19" i="4"/>
  <c r="D20" i="4"/>
  <c r="E20" i="4" s="1"/>
  <c r="H21" i="4"/>
  <c r="D22" i="4"/>
  <c r="E22" i="4" s="1"/>
  <c r="H23" i="4"/>
  <c r="D24" i="4"/>
  <c r="E24" i="4" s="1"/>
  <c r="H25" i="4"/>
  <c r="D26" i="4"/>
  <c r="H27" i="4"/>
  <c r="D28" i="4"/>
  <c r="E28" i="4" s="1"/>
  <c r="H29" i="4"/>
  <c r="D30" i="4"/>
  <c r="E30" i="4" s="1"/>
  <c r="H31" i="4"/>
  <c r="D32" i="4"/>
  <c r="E32" i="4" s="1"/>
  <c r="H33" i="4"/>
  <c r="D34" i="4"/>
  <c r="H35" i="4"/>
  <c r="D36" i="4"/>
  <c r="E36" i="4" s="1"/>
  <c r="G72" i="4"/>
  <c r="D118" i="4"/>
  <c r="D147" i="4" s="1"/>
  <c r="C44" i="4"/>
  <c r="K44" i="4"/>
  <c r="C46" i="4"/>
  <c r="K46" i="4"/>
  <c r="K48" i="4"/>
  <c r="C50" i="4"/>
  <c r="E50" i="4" s="1"/>
  <c r="K50" i="4"/>
  <c r="C52" i="4"/>
  <c r="K55" i="4"/>
  <c r="H130" i="4"/>
  <c r="D57" i="4"/>
  <c r="C59" i="4"/>
  <c r="C134" i="4"/>
  <c r="C60" i="4"/>
  <c r="E60" i="4" s="1"/>
  <c r="C67" i="4"/>
  <c r="E53" i="6"/>
  <c r="G72" i="7"/>
  <c r="H43" i="4"/>
  <c r="D44" i="4"/>
  <c r="E44" i="4" s="1"/>
  <c r="H45" i="4"/>
  <c r="D46" i="4"/>
  <c r="E46" i="4" s="1"/>
  <c r="H47" i="4"/>
  <c r="D48" i="4"/>
  <c r="E48" i="4" s="1"/>
  <c r="H49" i="4"/>
  <c r="D52" i="4"/>
  <c r="D69" i="4"/>
  <c r="E69" i="4" s="1"/>
  <c r="N71" i="4"/>
  <c r="E47" i="6"/>
  <c r="H67" i="6"/>
  <c r="J37" i="4"/>
  <c r="G118" i="4"/>
  <c r="G147" i="4" s="1"/>
  <c r="G80" i="4" s="1"/>
  <c r="I72" i="4"/>
  <c r="K53" i="4"/>
  <c r="H128" i="4"/>
  <c r="C57" i="4"/>
  <c r="K58" i="4"/>
  <c r="H59" i="4"/>
  <c r="H136" i="4"/>
  <c r="K61" i="4"/>
  <c r="H62" i="4"/>
  <c r="H67" i="4"/>
  <c r="D6" i="6"/>
  <c r="D8" i="6" s="1"/>
  <c r="E57" i="6"/>
  <c r="D6" i="7"/>
  <c r="D8" i="7" s="1"/>
  <c r="D79" i="4"/>
  <c r="C15" i="4"/>
  <c r="C37" i="4" s="1"/>
  <c r="K15" i="4"/>
  <c r="C17" i="4"/>
  <c r="K17" i="4"/>
  <c r="C19" i="4"/>
  <c r="K19" i="4"/>
  <c r="C21" i="4"/>
  <c r="K21" i="4"/>
  <c r="H118" i="4"/>
  <c r="J72" i="4"/>
  <c r="C63" i="4"/>
  <c r="E63" i="4" s="1"/>
  <c r="C138" i="4"/>
  <c r="E71" i="4"/>
  <c r="E51" i="6"/>
  <c r="H14" i="4"/>
  <c r="D15" i="4"/>
  <c r="E15" i="4" s="1"/>
  <c r="H16" i="4"/>
  <c r="D17" i="4"/>
  <c r="H18" i="4"/>
  <c r="D19" i="4"/>
  <c r="H20" i="4"/>
  <c r="D21" i="4"/>
  <c r="H22" i="4"/>
  <c r="D23" i="4"/>
  <c r="E23" i="4" s="1"/>
  <c r="H24" i="4"/>
  <c r="D25" i="4"/>
  <c r="E25" i="4" s="1"/>
  <c r="H26" i="4"/>
  <c r="D27" i="4"/>
  <c r="E27" i="4" s="1"/>
  <c r="H28" i="4"/>
  <c r="D29" i="4"/>
  <c r="E29" i="4" s="1"/>
  <c r="H30" i="4"/>
  <c r="D31" i="4"/>
  <c r="E31" i="4" s="1"/>
  <c r="H32" i="4"/>
  <c r="D33" i="4"/>
  <c r="E33" i="4" s="1"/>
  <c r="H34" i="4"/>
  <c r="D35" i="4"/>
  <c r="E35" i="4" s="1"/>
  <c r="H36" i="4"/>
  <c r="C43" i="4"/>
  <c r="K43" i="4"/>
  <c r="C45" i="4"/>
  <c r="E45" i="4" s="1"/>
  <c r="K45" i="4"/>
  <c r="C47" i="4"/>
  <c r="E47" i="4" s="1"/>
  <c r="K47" i="4"/>
  <c r="C49" i="4"/>
  <c r="K49" i="4"/>
  <c r="K51" i="4"/>
  <c r="C55" i="4"/>
  <c r="C130" i="4"/>
  <c r="K56" i="4"/>
  <c r="H57" i="4"/>
  <c r="K59" i="4"/>
  <c r="H134" i="4"/>
  <c r="E64" i="4"/>
  <c r="N65" i="4"/>
  <c r="H69" i="4"/>
  <c r="E45" i="6"/>
  <c r="C37" i="7"/>
  <c r="H146" i="4"/>
  <c r="C72" i="5"/>
  <c r="C72" i="6"/>
  <c r="H69" i="6"/>
  <c r="E71" i="6"/>
  <c r="G72" i="6"/>
  <c r="H140" i="4"/>
  <c r="C144" i="4"/>
  <c r="C37" i="5"/>
  <c r="E54" i="5"/>
  <c r="E70" i="5"/>
  <c r="H71" i="6"/>
  <c r="C72" i="7"/>
  <c r="D37" i="5"/>
  <c r="F37" i="6"/>
  <c r="E59" i="6"/>
  <c r="G37" i="7"/>
  <c r="E16" i="7"/>
  <c r="E14" i="5"/>
  <c r="G6" i="6"/>
  <c r="F72" i="6"/>
  <c r="H59" i="6"/>
  <c r="E61" i="6"/>
  <c r="E43" i="7"/>
  <c r="C142" i="4"/>
  <c r="E25" i="5"/>
  <c r="H14" i="6"/>
  <c r="H16" i="6"/>
  <c r="H18" i="6"/>
  <c r="H20" i="6"/>
  <c r="H22" i="6"/>
  <c r="H24" i="6"/>
  <c r="H43" i="6"/>
  <c r="H61" i="6"/>
  <c r="E63" i="6"/>
  <c r="H44" i="7"/>
  <c r="H26" i="6"/>
  <c r="H63" i="6"/>
  <c r="F37" i="7"/>
  <c r="K67" i="4"/>
  <c r="C71" i="4"/>
  <c r="E16" i="5"/>
  <c r="E32" i="5"/>
  <c r="D72" i="5"/>
  <c r="H65" i="6"/>
  <c r="C37" i="6"/>
  <c r="H37" i="6" l="1"/>
  <c r="C6" i="4"/>
  <c r="F98" i="1"/>
  <c r="F112" i="1"/>
  <c r="F100" i="1"/>
  <c r="F99" i="1"/>
  <c r="F114" i="1"/>
  <c r="F97" i="1"/>
  <c r="F106" i="1"/>
  <c r="F108" i="1"/>
  <c r="F105" i="1"/>
  <c r="F101" i="1"/>
  <c r="F109" i="1"/>
  <c r="F107" i="1"/>
  <c r="F115" i="1"/>
  <c r="F113" i="1"/>
  <c r="G80" i="1"/>
  <c r="G85" i="1"/>
  <c r="G84" i="1"/>
  <c r="C79" i="4"/>
  <c r="F7" i="6"/>
  <c r="H72" i="6"/>
  <c r="C7" i="7"/>
  <c r="E7" i="7" s="1"/>
  <c r="E72" i="7"/>
  <c r="D37" i="4"/>
  <c r="E14" i="4"/>
  <c r="C42" i="3"/>
  <c r="C5" i="4"/>
  <c r="C13" i="3"/>
  <c r="D148" i="4"/>
  <c r="D80" i="4"/>
  <c r="E104" i="1"/>
  <c r="E104" i="2"/>
  <c r="H5" i="6"/>
  <c r="E13" i="6"/>
  <c r="E42" i="6"/>
  <c r="E5" i="7"/>
  <c r="E13" i="7" s="1"/>
  <c r="E42" i="7" s="1"/>
  <c r="E109" i="1"/>
  <c r="D5" i="4"/>
  <c r="D13" i="3"/>
  <c r="D42" i="3"/>
  <c r="F111" i="1"/>
  <c r="D88" i="2"/>
  <c r="G80" i="2"/>
  <c r="E107" i="1"/>
  <c r="E107" i="2"/>
  <c r="C6" i="5"/>
  <c r="E37" i="5"/>
  <c r="E17" i="4"/>
  <c r="G7" i="4"/>
  <c r="D6" i="3"/>
  <c r="E111" i="1"/>
  <c r="D72" i="4"/>
  <c r="E101" i="1"/>
  <c r="E109" i="2"/>
  <c r="F103" i="1"/>
  <c r="D6" i="2"/>
  <c r="E99" i="1"/>
  <c r="E99" i="2"/>
  <c r="G81" i="1"/>
  <c r="E81" i="1"/>
  <c r="D7" i="5"/>
  <c r="E72" i="5"/>
  <c r="C7" i="5"/>
  <c r="F6" i="4"/>
  <c r="H37" i="4"/>
  <c r="F104" i="1"/>
  <c r="E83" i="1"/>
  <c r="G83" i="1"/>
  <c r="E83" i="2"/>
  <c r="E102" i="2"/>
  <c r="G81" i="2"/>
  <c r="E156" i="1"/>
  <c r="D125" i="1"/>
  <c r="C6" i="7"/>
  <c r="E37" i="7"/>
  <c r="H147" i="4"/>
  <c r="H80" i="4" s="1"/>
  <c r="G148" i="4"/>
  <c r="K72" i="4"/>
  <c r="I7" i="4"/>
  <c r="E34" i="4"/>
  <c r="E26" i="4"/>
  <c r="E18" i="4"/>
  <c r="G6" i="4"/>
  <c r="E59" i="4"/>
  <c r="H81" i="4"/>
  <c r="G82" i="2"/>
  <c r="C88" i="2"/>
  <c r="F80" i="2" s="1"/>
  <c r="E80" i="2"/>
  <c r="N72" i="4"/>
  <c r="L7" i="4"/>
  <c r="N7" i="4" s="1"/>
  <c r="G97" i="2"/>
  <c r="D118" i="2"/>
  <c r="G107" i="2" s="1"/>
  <c r="G82" i="1"/>
  <c r="E82" i="1"/>
  <c r="E84" i="1"/>
  <c r="D8" i="1"/>
  <c r="E8" i="1" s="1"/>
  <c r="E6" i="1"/>
  <c r="C147" i="4"/>
  <c r="G84" i="2"/>
  <c r="G113" i="2"/>
  <c r="C88" i="1"/>
  <c r="F84" i="1" s="1"/>
  <c r="E37" i="6"/>
  <c r="C6" i="6"/>
  <c r="G7" i="6"/>
  <c r="G8" i="6" s="1"/>
  <c r="E72" i="6"/>
  <c r="C7" i="6"/>
  <c r="E7" i="6" s="1"/>
  <c r="E21" i="4"/>
  <c r="D81" i="4"/>
  <c r="E57" i="4"/>
  <c r="G102" i="2"/>
  <c r="K37" i="4"/>
  <c r="I6" i="4"/>
  <c r="I8" i="4" s="1"/>
  <c r="G109" i="2"/>
  <c r="C125" i="2"/>
  <c r="C127" i="2" s="1"/>
  <c r="F81" i="2"/>
  <c r="E81" i="2"/>
  <c r="M6" i="4"/>
  <c r="E108" i="2"/>
  <c r="E102" i="1"/>
  <c r="E156" i="2"/>
  <c r="C8" i="2"/>
  <c r="F110" i="1"/>
  <c r="H148" i="4"/>
  <c r="J7" i="4"/>
  <c r="K7" i="4" s="1"/>
  <c r="G105" i="2"/>
  <c r="F102" i="1"/>
  <c r="F6" i="6"/>
  <c r="J6" i="4"/>
  <c r="E105" i="2"/>
  <c r="G111" i="4"/>
  <c r="G101" i="2"/>
  <c r="E55" i="4"/>
  <c r="K5" i="4"/>
  <c r="H13" i="4"/>
  <c r="H42" i="4"/>
  <c r="G114" i="2"/>
  <c r="E108" i="1"/>
  <c r="E100" i="2"/>
  <c r="N37" i="4"/>
  <c r="G112" i="2"/>
  <c r="E114" i="1"/>
  <c r="E84" i="2"/>
  <c r="D127" i="2"/>
  <c r="D118" i="1"/>
  <c r="E118" i="1" s="1"/>
  <c r="E37" i="2"/>
  <c r="J6" i="6"/>
  <c r="I6" i="6"/>
  <c r="E192" i="2"/>
  <c r="D126" i="2"/>
  <c r="E126" i="2" s="1"/>
  <c r="E110" i="2"/>
  <c r="E101" i="2"/>
  <c r="E191" i="1"/>
  <c r="D126" i="1"/>
  <c r="E126" i="1" s="1"/>
  <c r="C72" i="4"/>
  <c r="H72" i="4"/>
  <c r="F7" i="4"/>
  <c r="D7" i="2"/>
  <c r="E7" i="2" s="1"/>
  <c r="E80" i="1"/>
  <c r="H37" i="7"/>
  <c r="F6" i="7"/>
  <c r="G6" i="7"/>
  <c r="G8" i="7" s="1"/>
  <c r="D6" i="5"/>
  <c r="E19" i="4"/>
  <c r="E52" i="4"/>
  <c r="H72" i="7"/>
  <c r="G7" i="7"/>
  <c r="H7" i="7" s="1"/>
  <c r="D7" i="3"/>
  <c r="E7" i="3" s="1"/>
  <c r="C118" i="2"/>
  <c r="F104" i="2" s="1"/>
  <c r="E97" i="2"/>
  <c r="E37" i="3"/>
  <c r="C6" i="3"/>
  <c r="C8" i="3" s="1"/>
  <c r="E112" i="2"/>
  <c r="G83" i="2"/>
  <c r="G106" i="2"/>
  <c r="E100" i="1"/>
  <c r="G104" i="2"/>
  <c r="E106" i="1"/>
  <c r="E113" i="2"/>
  <c r="F8" i="4" l="1"/>
  <c r="E127" i="2"/>
  <c r="E125" i="2"/>
  <c r="F8" i="6"/>
  <c r="H6" i="6"/>
  <c r="H8" i="6"/>
  <c r="F80" i="1"/>
  <c r="F81" i="1"/>
  <c r="F83" i="1"/>
  <c r="E6" i="3"/>
  <c r="D8" i="3"/>
  <c r="E8" i="3" s="1"/>
  <c r="F100" i="2"/>
  <c r="C148" i="4"/>
  <c r="C80" i="4"/>
  <c r="G101" i="1"/>
  <c r="L8" i="4"/>
  <c r="H13" i="6"/>
  <c r="H5" i="7"/>
  <c r="H13" i="7" s="1"/>
  <c r="H42" i="7" s="1"/>
  <c r="H42" i="6"/>
  <c r="G88" i="1"/>
  <c r="F108" i="2"/>
  <c r="F102" i="2"/>
  <c r="F109" i="2"/>
  <c r="D8" i="5"/>
  <c r="E6" i="5"/>
  <c r="G79" i="4"/>
  <c r="G81" i="4" s="1"/>
  <c r="N6" i="4"/>
  <c r="M8" i="4"/>
  <c r="H6" i="4"/>
  <c r="G8" i="4"/>
  <c r="H8" i="4" s="1"/>
  <c r="F83" i="2"/>
  <c r="H7" i="4"/>
  <c r="G107" i="1"/>
  <c r="D5" i="5"/>
  <c r="D13" i="5" s="1"/>
  <c r="D42" i="5" s="1"/>
  <c r="D5" i="6" s="1"/>
  <c r="D78" i="4"/>
  <c r="D13" i="4"/>
  <c r="D42" i="4"/>
  <c r="G5" i="4"/>
  <c r="C5" i="5"/>
  <c r="C13" i="5" s="1"/>
  <c r="C42" i="5" s="1"/>
  <c r="C5" i="6" s="1"/>
  <c r="C78" i="4"/>
  <c r="C13" i="4"/>
  <c r="C42" i="4"/>
  <c r="F5" i="4"/>
  <c r="G97" i="1"/>
  <c r="G98" i="1"/>
  <c r="G103" i="1"/>
  <c r="G115" i="1"/>
  <c r="G113" i="1"/>
  <c r="G105" i="1"/>
  <c r="G112" i="1"/>
  <c r="G102" i="1"/>
  <c r="G110" i="1"/>
  <c r="E6" i="6"/>
  <c r="C8" i="6"/>
  <c r="E8" i="6" s="1"/>
  <c r="F101" i="2"/>
  <c r="G108" i="1"/>
  <c r="F105" i="2"/>
  <c r="D127" i="1"/>
  <c r="E127" i="1" s="1"/>
  <c r="E125" i="1"/>
  <c r="G99" i="1"/>
  <c r="G99" i="2"/>
  <c r="G109" i="1"/>
  <c r="F118" i="1"/>
  <c r="G106" i="1"/>
  <c r="F82" i="1"/>
  <c r="F88" i="1" s="1"/>
  <c r="D8" i="2"/>
  <c r="E8" i="2" s="1"/>
  <c r="E6" i="2"/>
  <c r="G104" i="1"/>
  <c r="H7" i="6"/>
  <c r="F8" i="7"/>
  <c r="H8" i="7" s="1"/>
  <c r="H6" i="7"/>
  <c r="G114" i="1"/>
  <c r="E88" i="1"/>
  <c r="F85" i="1"/>
  <c r="E7" i="5"/>
  <c r="D7" i="4"/>
  <c r="D90" i="2"/>
  <c r="G85" i="2"/>
  <c r="G88" i="2" s="1"/>
  <c r="D6" i="4"/>
  <c r="C81" i="4"/>
  <c r="E37" i="4"/>
  <c r="E118" i="2"/>
  <c r="F115" i="2"/>
  <c r="C120" i="2"/>
  <c r="F106" i="2"/>
  <c r="F114" i="2"/>
  <c r="F113" i="2"/>
  <c r="F111" i="2"/>
  <c r="F107" i="2"/>
  <c r="F103" i="2"/>
  <c r="F98" i="2"/>
  <c r="F99" i="2"/>
  <c r="F110" i="2"/>
  <c r="K6" i="4"/>
  <c r="J8" i="4"/>
  <c r="K8" i="4" s="1"/>
  <c r="C90" i="2"/>
  <c r="E88" i="2"/>
  <c r="F84" i="2"/>
  <c r="F85" i="2"/>
  <c r="F82" i="2"/>
  <c r="F112" i="2"/>
  <c r="G100" i="1"/>
  <c r="E72" i="4"/>
  <c r="C7" i="4"/>
  <c r="C8" i="4" s="1"/>
  <c r="F97" i="2"/>
  <c r="K13" i="4"/>
  <c r="K42" i="4"/>
  <c r="N5" i="4"/>
  <c r="D120" i="2"/>
  <c r="G111" i="2"/>
  <c r="G110" i="2"/>
  <c r="G115" i="2"/>
  <c r="G108" i="2"/>
  <c r="G100" i="2"/>
  <c r="G103" i="2"/>
  <c r="E6" i="7"/>
  <c r="C8" i="7"/>
  <c r="E8" i="7" s="1"/>
  <c r="G111" i="1"/>
  <c r="C8" i="5"/>
  <c r="G98" i="2"/>
  <c r="I7" i="6" l="1"/>
  <c r="J7" i="6"/>
  <c r="F88" i="2"/>
  <c r="G118" i="2"/>
  <c r="F118" i="2"/>
  <c r="G118" i="1"/>
  <c r="E7" i="4"/>
  <c r="N8" i="4"/>
  <c r="F42" i="4"/>
  <c r="I5" i="4"/>
  <c r="F13" i="4"/>
  <c r="F78" i="4"/>
  <c r="D87" i="4"/>
  <c r="D117" i="4" s="1"/>
  <c r="N42" i="4"/>
  <c r="N13" i="4"/>
  <c r="G5" i="6"/>
  <c r="D5" i="7"/>
  <c r="D13" i="7" s="1"/>
  <c r="D42" i="7" s="1"/>
  <c r="D42" i="6"/>
  <c r="D13" i="6"/>
  <c r="G42" i="4"/>
  <c r="J5" i="4"/>
  <c r="G13" i="4"/>
  <c r="E6" i="4"/>
  <c r="D8" i="4"/>
  <c r="E8" i="4" s="1"/>
  <c r="E78" i="4"/>
  <c r="C87" i="4"/>
  <c r="C117" i="4" s="1"/>
  <c r="F5" i="6"/>
  <c r="C42" i="6"/>
  <c r="C13" i="6"/>
  <c r="C5" i="7"/>
  <c r="C13" i="7" s="1"/>
  <c r="C42" i="7" s="1"/>
  <c r="E8" i="5"/>
  <c r="G78" i="4" l="1"/>
  <c r="E87" i="4"/>
  <c r="E117" i="4" s="1"/>
  <c r="L5" i="4"/>
  <c r="I13" i="4"/>
  <c r="I42" i="4"/>
  <c r="G13" i="6"/>
  <c r="G5" i="7"/>
  <c r="G13" i="7" s="1"/>
  <c r="G42" i="7" s="1"/>
  <c r="G42" i="6"/>
  <c r="J5" i="6"/>
  <c r="J13" i="4"/>
  <c r="J42" i="4"/>
  <c r="M5" i="4"/>
  <c r="F13" i="6"/>
  <c r="F5" i="7"/>
  <c r="F13" i="7" s="1"/>
  <c r="F42" i="7" s="1"/>
  <c r="I5" i="6"/>
  <c r="F42" i="6"/>
  <c r="H78" i="4"/>
  <c r="F87" i="4"/>
  <c r="F117" i="4" s="1"/>
  <c r="I42" i="6" l="1"/>
  <c r="I13" i="6"/>
  <c r="M42" i="4"/>
  <c r="M13" i="4"/>
  <c r="L13" i="4"/>
  <c r="L42" i="4"/>
  <c r="J78" i="4"/>
  <c r="J87" i="4" s="1"/>
  <c r="J117" i="4" s="1"/>
  <c r="H87" i="4"/>
  <c r="H117" i="4" s="1"/>
  <c r="J42" i="6"/>
  <c r="J13" i="6"/>
  <c r="I78" i="4"/>
  <c r="I87" i="4" s="1"/>
  <c r="I117" i="4" s="1"/>
  <c r="G87" i="4"/>
  <c r="G117" i="4" s="1"/>
</calcChain>
</file>

<file path=xl/sharedStrings.xml><?xml version="1.0" encoding="utf-8"?>
<sst xmlns="http://schemas.openxmlformats.org/spreadsheetml/2006/main" count="2942" uniqueCount="299">
  <si>
    <t>Składka przypisana brutto w tys. zł</t>
  </si>
  <si>
    <t>Lp.</t>
  </si>
  <si>
    <t>Dział</t>
  </si>
  <si>
    <t>Składka przypisana brutto</t>
  </si>
  <si>
    <t>Dynamika</t>
  </si>
  <si>
    <t>23/22</t>
  </si>
  <si>
    <t>1.</t>
  </si>
  <si>
    <t>Dział I</t>
  </si>
  <si>
    <t>2.</t>
  </si>
  <si>
    <t>Dział II</t>
  </si>
  <si>
    <t>Ogółem</t>
  </si>
  <si>
    <t>Składka przypisana brutto w tys. zł w Dziale I</t>
  </si>
  <si>
    <t>Nazwa ubezpieczyciela</t>
  </si>
  <si>
    <t>AEGON SA</t>
  </si>
  <si>
    <t>ALLIANZ  ŻYCIE POLSKA SA</t>
  </si>
  <si>
    <t>3.</t>
  </si>
  <si>
    <t>CA ŻYCIE SA</t>
  </si>
  <si>
    <t>4.</t>
  </si>
  <si>
    <t>CARDIF POLSKA SA</t>
  </si>
  <si>
    <t>5.</t>
  </si>
  <si>
    <t>COMPENSA ŻYCIE SA</t>
  </si>
  <si>
    <t>6.</t>
  </si>
  <si>
    <t>ERGO HESTIA STUnŻ SA</t>
  </si>
  <si>
    <t>7.</t>
  </si>
  <si>
    <t>EUROPA ŻYCIE SA</t>
  </si>
  <si>
    <t>8.</t>
  </si>
  <si>
    <t>GENERALI ŻYCIE SA</t>
  </si>
  <si>
    <t>9.</t>
  </si>
  <si>
    <t>INTER - ŻYCIE SA</t>
  </si>
  <si>
    <t>10.</t>
  </si>
  <si>
    <t>NATIONALE NEDERLANDEN SA</t>
  </si>
  <si>
    <t>11.</t>
  </si>
  <si>
    <t>OPEN LIFE SA</t>
  </si>
  <si>
    <t>12.</t>
  </si>
  <si>
    <t>PKO ŻYCIE SA</t>
  </si>
  <si>
    <t>13.</t>
  </si>
  <si>
    <t>POCZTOWE ŻYCIE  SA</t>
  </si>
  <si>
    <t>14.</t>
  </si>
  <si>
    <t>POLSKI GAZ TUWnŻ</t>
  </si>
  <si>
    <t>15.</t>
  </si>
  <si>
    <t>PZU ŻYCIE SA</t>
  </si>
  <si>
    <t>16.</t>
  </si>
  <si>
    <t>REJENT LIFE TUW</t>
  </si>
  <si>
    <t>17.</t>
  </si>
  <si>
    <t>SALTUS ŻYCIE SA</t>
  </si>
  <si>
    <t>18.</t>
  </si>
  <si>
    <t>SANTANDER ALLIANZ ŻYCIE SA</t>
  </si>
  <si>
    <t>19.</t>
  </si>
  <si>
    <t>SIGNAL IDUNA ŻYCIE SA</t>
  </si>
  <si>
    <t>20.</t>
  </si>
  <si>
    <t>UNIQA ŻYCIE SA</t>
  </si>
  <si>
    <t>21.</t>
  </si>
  <si>
    <t>UNUM ŻYCIE SA</t>
  </si>
  <si>
    <t>22.</t>
  </si>
  <si>
    <t>VIENNA LIFE SA</t>
  </si>
  <si>
    <t>23.</t>
  </si>
  <si>
    <t>WARTA TUnŻ SA</t>
  </si>
  <si>
    <t>Składka przypisana brutto w tys. zł w Dziale II</t>
  </si>
  <si>
    <t>AGRO TUW</t>
  </si>
  <si>
    <t>ALLIANZ POLSKA SA</t>
  </si>
  <si>
    <t>COMPENSA SA</t>
  </si>
  <si>
    <t>CREDIT AGRICOLE TU SA</t>
  </si>
  <si>
    <t>CUPRUM TUW</t>
  </si>
  <si>
    <t>ERGO HESTIA SA</t>
  </si>
  <si>
    <t>EULER HERMES SA</t>
  </si>
  <si>
    <t>EUROPA SA</t>
  </si>
  <si>
    <t>GENERALI SA</t>
  </si>
  <si>
    <t>INTER POLSKA SA</t>
  </si>
  <si>
    <t>INTERRISK SA</t>
  </si>
  <si>
    <t>KUKE SA</t>
  </si>
  <si>
    <t>LINK4 SA</t>
  </si>
  <si>
    <t>NATIONALE NEDERLANDEN TU SA</t>
  </si>
  <si>
    <t>PARTNER SA</t>
  </si>
  <si>
    <t>PKO TU SA</t>
  </si>
  <si>
    <t>POLSKI GAZ TUW</t>
  </si>
  <si>
    <t>PTR SA</t>
  </si>
  <si>
    <t>PZU SA</t>
  </si>
  <si>
    <t>PZUW TUW</t>
  </si>
  <si>
    <t>SALTUS TUW</t>
  </si>
  <si>
    <t>SANTANDER ALLIANZ SA</t>
  </si>
  <si>
    <t>SIGNAL IDUNA POLSKA SA</t>
  </si>
  <si>
    <t>24.</t>
  </si>
  <si>
    <t>TUW TUW</t>
  </si>
  <si>
    <t>25.</t>
  </si>
  <si>
    <t>TUZ TUW</t>
  </si>
  <si>
    <t>26.</t>
  </si>
  <si>
    <t>UNIQA SA</t>
  </si>
  <si>
    <t>27.</t>
  </si>
  <si>
    <t>WARTA SA</t>
  </si>
  <si>
    <t>28.</t>
  </si>
  <si>
    <t>WIENER SA</t>
  </si>
  <si>
    <t>29.</t>
  </si>
  <si>
    <t>ZDROWIE SA</t>
  </si>
  <si>
    <t>Składka przypisana brutto w tys. zł wg grup ryzyka w Dziale I</t>
  </si>
  <si>
    <t>Wyszczególnienie</t>
  </si>
  <si>
    <t>Udział w składce przypisanej brutto ogółem</t>
  </si>
  <si>
    <t>Grupa I Ubezpieczenia na życie</t>
  </si>
  <si>
    <t>Grupa II Ubezpieczenia posagowe, zaopatrzenia dzieci</t>
  </si>
  <si>
    <t>Grupa III Ubezpieczenia na życie, jeżeli są związane z ubezpieczeniowym funduszem kapitałowym</t>
  </si>
  <si>
    <t>Grupa IV Ubezpieczenia rentowe</t>
  </si>
  <si>
    <t>Grupa V Ubezpieczenia wypadkowe, jeśli są uzupełnieniem ubezpieczeń wymienionych w grupach 1-4</t>
  </si>
  <si>
    <t>Reasekuracja czynna</t>
  </si>
  <si>
    <t xml:space="preserve"> Składka przypisana brutto w tys. zł. wg grup ryzyka w Dziale II</t>
  </si>
  <si>
    <t>Grupa I Ubezpieczenia wypadku, w tym wypadku przy pracy i choroby zawodowej</t>
  </si>
  <si>
    <t>Grupa II Ubezpieczenie choroby</t>
  </si>
  <si>
    <t>Grupa III Ubezpieczenie casco pojazdów lądowych, z wyjątkiem pojazdów szynowych</t>
  </si>
  <si>
    <t>Grupa IV Ubezpieczenie casco pojazdów szynowych</t>
  </si>
  <si>
    <t>Grupa V Ubezpieczenie casco statków powietrznych</t>
  </si>
  <si>
    <t>Grupa VI Ubezpieczenie żeglugi morskiej i śródlądowej</t>
  </si>
  <si>
    <t>Grupa VII Ubezpieczenie przedmiotów w transporcie</t>
  </si>
  <si>
    <t>Grupa VIII Ubezpieczenie szkód spowodowanych żywiołami nie ujęte w grupach 3-7</t>
  </si>
  <si>
    <t>Grupa IX Ubezpieczenie pozostałych szkód rzeczowych, nie ujętych w grupach 3-8</t>
  </si>
  <si>
    <t>Grupa X Ubezpieczenie odpowiedzialności cywilnej wynikającej z posiadania i użytkowania pojazdów lądowych</t>
  </si>
  <si>
    <t>Grupa XI Ubezpieczenie odpowiedzialności cywilnej wynikającej z posiadania i użytkowania pojazdów powietrznych</t>
  </si>
  <si>
    <t>Grupa XII Ubezpieczenie odpowiedzialności cywilnej za żeglugę morską i śródlądową</t>
  </si>
  <si>
    <t>Grupa XIII Ubezpieczenie odpowiedzialności cywilnej nie ujętej w grupach 10-12</t>
  </si>
  <si>
    <t>Grupa XIV Ubezpieczenie kredytu</t>
  </si>
  <si>
    <t>Grupa XV Gwarancja ubezpieczeniowa</t>
  </si>
  <si>
    <t>Grupa XVI Ubezpieczenie różnych ryzyk finansowych</t>
  </si>
  <si>
    <t>Grupa XVII Ubezpieczenie ochrony prawnej</t>
  </si>
  <si>
    <t xml:space="preserve">Grupa XVIII Ubezpieczenie świadczenia pomocy na korzyść osób, które popadły w trudności w czasie podróży lub podczas ... </t>
  </si>
  <si>
    <t>Grupa XIX Reasekuracja czynna</t>
  </si>
  <si>
    <t>Składka zarobiona na udziale własnym w tys. zł</t>
  </si>
  <si>
    <t>Składka zarobiona na udziale własnym</t>
  </si>
  <si>
    <t>Składka zarobiona na udziale własnym w tys. zł w Dziale I</t>
  </si>
  <si>
    <t>Składka zarobiona na udziale własnym w tys. zł w Dziale II</t>
  </si>
  <si>
    <t>Odszkodowania i świadczenia wypłacone brutto w tys. zł</t>
  </si>
  <si>
    <t>Odszkodowania i świadczenia wypłacone brutto</t>
  </si>
  <si>
    <t>Suma</t>
  </si>
  <si>
    <t>Odszkodowania i świadczenia wypłacone brutto w tys. zł w Dziale I</t>
  </si>
  <si>
    <t>Odszkodowania i świadczenia wypłacone brutto w tys. zł w Dziale II</t>
  </si>
  <si>
    <t>Odszkodowania i świadczenia wypłacone brutto w tys. zł. wg grup ryzyka w Dziale I .</t>
  </si>
  <si>
    <t>Dynamika w %</t>
  </si>
  <si>
    <t>Udział w odszkodowaniach i świadczeniach brutto ogółem</t>
  </si>
  <si>
    <t xml:space="preserve">Odszkodowania i świadczenia wypłacone brutto w tys. zł. wg grup ryzyka w Dziale II </t>
  </si>
  <si>
    <t xml:space="preserve">Grupa XVIII Ubezpieczenie świadczenia pomocy na korzyść osób które, popadły w trudności w czasie podróży lub podczas ... </t>
  </si>
  <si>
    <t xml:space="preserve">Odszkodowania i świadczenia na udziale własnym w tys. zł </t>
  </si>
  <si>
    <t xml:space="preserve">Odszkodowania i świadczenia wypłacone na udziale własnym </t>
  </si>
  <si>
    <t>Odszkodowania i świadczenia wypłacone na udziale własnym w tys. zł w Dziale I</t>
  </si>
  <si>
    <t>Odszkodowania i świadczenia na udziale własnym w tys. zł w Dziale II</t>
  </si>
  <si>
    <t>Techniczny wynik ubezpieczeń w tys. zł</t>
  </si>
  <si>
    <t>Techniczny wynik ubezpieczeń</t>
  </si>
  <si>
    <t>Techniczny wynik ubezpieczeń w tys. zł w Dziale I</t>
  </si>
  <si>
    <t>Techniczny wynik ubezpieczeń w tys. zł w Dziale II</t>
  </si>
  <si>
    <t>`</t>
  </si>
  <si>
    <t xml:space="preserve">Koszty działalności ubezpieczeniowej w tys. zł </t>
  </si>
  <si>
    <t>Koszty działalności ubezpieczeniowej</t>
  </si>
  <si>
    <t>Koszty akwizycji</t>
  </si>
  <si>
    <t>Koszty administracyjne</t>
  </si>
  <si>
    <t>Otrzymane prowizje</t>
  </si>
  <si>
    <t>Koszty działalności ubezpieczeniowej w tys. zł w Dziale I</t>
  </si>
  <si>
    <t>Koszty działalności ubezpieczeniowej w tys. zł w Dziale II</t>
  </si>
  <si>
    <t>Koszty akwizycji i koszty administracyjne i ich udział w składce przypisanej brutto w tys. zł</t>
  </si>
  <si>
    <t xml:space="preserve">Koszty </t>
  </si>
  <si>
    <t xml:space="preserve">Udział w składce </t>
  </si>
  <si>
    <t>akwizycji</t>
  </si>
  <si>
    <t>przypisanej brutto</t>
  </si>
  <si>
    <t>administracyjne</t>
  </si>
  <si>
    <t>Koszty akwizycji i koszty administracyjne i ich udział w składce przypisanej brutto w tys. zł w Dziale I</t>
  </si>
  <si>
    <t>Koszty akwizycji i koszty administracyjne i ich udział w składce przypisanej brutto w tys. zł w Dziale II</t>
  </si>
  <si>
    <t>Rezerwy techniczno-ubezpieczeniowe brutto w tys. zł</t>
  </si>
  <si>
    <t>Rezerwy techniczno-ubezpieczeniowe brutto</t>
  </si>
  <si>
    <t>Rezerwy techniczno-ubezpieczeniowe brutto w tys. zł w Dziale I</t>
  </si>
  <si>
    <t>Rezerwy techniczno-ubezpieczeniowe brutto w tys. zł w Dziale II</t>
  </si>
  <si>
    <t xml:space="preserve">Lokaty w tys. zł </t>
  </si>
  <si>
    <t>Lokaty</t>
  </si>
  <si>
    <t>Dochody z lokat</t>
  </si>
  <si>
    <t>Rentowność lokat</t>
  </si>
  <si>
    <t>Lokaty w Dziale I w tys. zł</t>
  </si>
  <si>
    <t>Lokaty w Dziale II w tys. Zł</t>
  </si>
  <si>
    <t xml:space="preserve"> </t>
  </si>
  <si>
    <t>Wynik finansowy brutto i netto w tys. zł</t>
  </si>
  <si>
    <t>Wynik finansowy brutto</t>
  </si>
  <si>
    <t>Wynik finansowy netto</t>
  </si>
  <si>
    <t>Wynik finansowy brutto i netto w tys. zł w Dziale I</t>
  </si>
  <si>
    <t>Wynik finansowy brutto i netto w tys. zł w Dziale II</t>
  </si>
  <si>
    <t>Reasekuracja bierna - udział reasekuratorów w składce przypisanej brutto w tys. zł</t>
  </si>
  <si>
    <t>Udział reasekuratorów w składce brutto</t>
  </si>
  <si>
    <t>Udział reasekuratorów w składce brutto (%)</t>
  </si>
  <si>
    <t>Zmiana w p.p.</t>
  </si>
  <si>
    <t>Reasekuracja bierna - udział reasekuratorów w składce przypisanej brutto w tys. zł w Dziale I</t>
  </si>
  <si>
    <t>Reasekuracja bierna - udział reasekuratorów w składce przypisanej brutto w tys. zł w Dziale II</t>
  </si>
  <si>
    <t>Reasekuracja bierna - udział reasekuratorów w odszkodowaniach i świadczeniach brutto w tys. zł</t>
  </si>
  <si>
    <t>Udział reasekuratorów w odszkodowaniach i świadczeniach brutto (%)</t>
  </si>
  <si>
    <t>Reasekuracja bierna - udział reasekuratorów w odszkodowaniach i świadczeniach brutto w tys. zł w Dziale I</t>
  </si>
  <si>
    <t>Udział reasekuratorów w odszkodowaniach i świadczeniach brutto</t>
  </si>
  <si>
    <t>Reasekuracja bierna - udział reasekuratorów w odszkodowaniach i świadczeniach brutto w tys. zł w Dziale II</t>
  </si>
  <si>
    <t>Reasekuracja czynna - składka przypisana brutto w tys. zł</t>
  </si>
  <si>
    <t xml:space="preserve">Składka przypisana brutto </t>
  </si>
  <si>
    <t>Udział reasekuracji czynnej w składce przypisanej brutto (%)</t>
  </si>
  <si>
    <t>Reasekuracja czynna - odszkodowania i świadczenia brutto w tys. zł</t>
  </si>
  <si>
    <t>Odszkodowania i świadczenia brutto z reasekuracji czynnej</t>
  </si>
  <si>
    <t xml:space="preserve">Udział odszkodowań i świadczeń brutto z reasekuracji czynnej w odszkodowaniach i świadczeniach brutto </t>
  </si>
  <si>
    <t>Współczynnik zatrzymania odszkodowań</t>
  </si>
  <si>
    <t>Współczynnik zatrzymania odszkodowań w Dziale II</t>
  </si>
  <si>
    <t>X</t>
  </si>
  <si>
    <t>Współczynnik zatrzymania odszkodowań w Dziale I</t>
  </si>
  <si>
    <t>Współczynnik retencji</t>
  </si>
  <si>
    <t>Współczynnik retencji w Dziale II</t>
  </si>
  <si>
    <t>Współczynnik retencji w Dziale I</t>
  </si>
  <si>
    <t>Współczynnik szkodowości netto</t>
  </si>
  <si>
    <t>Współczynnik szkodowości netto w Dziale II</t>
  </si>
  <si>
    <t>Współczynnik szkodowości netto w Dziale I</t>
  </si>
  <si>
    <t xml:space="preserve">Dział </t>
  </si>
  <si>
    <t>Współczynnik szkodowości brutto</t>
  </si>
  <si>
    <t>Współczynnik szkodowości brutto w Dziale II</t>
  </si>
  <si>
    <t>Współczynnik szkodowości brutto w Dziale I</t>
  </si>
  <si>
    <t>Poziom rezerw</t>
  </si>
  <si>
    <t>Poziom rezerw techniczno-ubezpieczeniowych na udziale własnym do składki przypisanej na udziale własnym w Dziale II</t>
  </si>
  <si>
    <t>Poziom rezerw techniczno-ubezpieczeniowych na udziale własnym do składki przypisanej na udziale własnym w Dziale I</t>
  </si>
  <si>
    <t>Poziom rezerw techniczno-ubezpieczeniowych na udziale własnym do składki przypisanej na udziale własnym</t>
  </si>
  <si>
    <t>Rentowność kapitałów własnych</t>
  </si>
  <si>
    <t>Rentowność kapitałów własnych w Dziale II</t>
  </si>
  <si>
    <t>Rentowność kapitałów własnych w Dziale I</t>
  </si>
  <si>
    <t>Rentowność majątku</t>
  </si>
  <si>
    <t>Rentowność majątku w Dziale II</t>
  </si>
  <si>
    <t>Rentowność majątku w Dziale I</t>
  </si>
  <si>
    <t>Wskaźnik zespolony</t>
  </si>
  <si>
    <t>Wskaźnik zespolony w Dziale II</t>
  </si>
  <si>
    <t>Wskaźnik zespolony w Dziale I</t>
  </si>
  <si>
    <t>Pozostałe</t>
  </si>
  <si>
    <t>Zakład ubezpieczeń</t>
  </si>
  <si>
    <t>Struktura Działu II w %</t>
  </si>
  <si>
    <t>Struktura Działu I w %</t>
  </si>
  <si>
    <t>ALLIANZ POLSKA SA 2</t>
  </si>
  <si>
    <t>NATIONALE-NEDERLANDEN ŻYCIE SA 1</t>
  </si>
  <si>
    <t>COMPENSA SA 2</t>
  </si>
  <si>
    <t>GENERALI SA 2</t>
  </si>
  <si>
    <t>ALLIANZ ŻYCIE SA 1</t>
  </si>
  <si>
    <t>UNIQA SA 2</t>
  </si>
  <si>
    <t>ERGO HESTIA SA 2</t>
  </si>
  <si>
    <t>PZU ŻYCIE SA 1</t>
  </si>
  <si>
    <t>WARTA SA 2</t>
  </si>
  <si>
    <t>PZU SA 2</t>
  </si>
  <si>
    <t>Struktura rynku ubezpieczeń w Polsce w %</t>
  </si>
  <si>
    <t>M.A.T.</t>
  </si>
  <si>
    <t>O.C.</t>
  </si>
  <si>
    <t>Finansowe</t>
  </si>
  <si>
    <t>Osobowe</t>
  </si>
  <si>
    <t>Rzeczowe</t>
  </si>
  <si>
    <t>Motoryzacyjne</t>
  </si>
  <si>
    <t>Rodzaj ubezpieczeń</t>
  </si>
  <si>
    <t>Inne ubezpieczenia</t>
  </si>
  <si>
    <t>Ubezpieczenia wypadkowe</t>
  </si>
  <si>
    <t>Ubezpieczenia na życie związane z UFK</t>
  </si>
  <si>
    <t>Ubezpieczenia na życie</t>
  </si>
  <si>
    <t>RE</t>
  </si>
  <si>
    <t>Grupa 18</t>
  </si>
  <si>
    <t>Grupa 17</t>
  </si>
  <si>
    <t>Grupa 16</t>
  </si>
  <si>
    <t>Grupa 15</t>
  </si>
  <si>
    <t>Grupa 14</t>
  </si>
  <si>
    <t>Grupa 13</t>
  </si>
  <si>
    <t>Grupa 12</t>
  </si>
  <si>
    <t>Grupa 11</t>
  </si>
  <si>
    <t>Grupa 10</t>
  </si>
  <si>
    <t>Grupa 9</t>
  </si>
  <si>
    <t>Grupa 8</t>
  </si>
  <si>
    <t>Grupa 7</t>
  </si>
  <si>
    <t>Grupa 6</t>
  </si>
  <si>
    <t>Grupa 5</t>
  </si>
  <si>
    <t>Grupa 4</t>
  </si>
  <si>
    <t>Grupa 3</t>
  </si>
  <si>
    <t>Grupa 2</t>
  </si>
  <si>
    <t>Grupa 1</t>
  </si>
  <si>
    <t>reasekuracja czynna</t>
  </si>
  <si>
    <t>pozostałe (gr. XVIII)</t>
  </si>
  <si>
    <t>finansowe (gr. XIV do XVII)</t>
  </si>
  <si>
    <t>OC ogólne (gr. XIII)</t>
  </si>
  <si>
    <t>M.A.T. (gr. IV do VII, XI, XII)</t>
  </si>
  <si>
    <t>OC komunikacyjne (gr. X)</t>
  </si>
  <si>
    <t>auto casco (gr. III)</t>
  </si>
  <si>
    <t>rzeczowe (gr. VIII+IX)</t>
  </si>
  <si>
    <t>pozostałe osobowe (gr. I+II)</t>
  </si>
  <si>
    <t>struktura składki przypisanej brutto wg rodzajów działalności w Dziale II (w %)</t>
  </si>
  <si>
    <t>grupa V</t>
  </si>
  <si>
    <t>grupa IV</t>
  </si>
  <si>
    <t>grupa III</t>
  </si>
  <si>
    <t>grupa II</t>
  </si>
  <si>
    <t>grupa I</t>
  </si>
  <si>
    <t>struktura składki przypisanej brutto wg grup w Dziale I (w %)</t>
  </si>
  <si>
    <t>Rok</t>
  </si>
  <si>
    <t>ZMIANY STRUKTURY UBEZPIECZEŃ W POLSCE W LATACH 2014-2023</t>
  </si>
  <si>
    <t>Liczba ludności w tysiącach</t>
  </si>
  <si>
    <t>Lata</t>
  </si>
  <si>
    <t>liczba ludności Polski w mln. w latach 2012 - 2023 dane GUS:</t>
  </si>
  <si>
    <t>inflacja 2023 = 11,4%</t>
  </si>
  <si>
    <t>*) wielkości w mln PLN podawane są w wartościach realnych z 2023 r. po przeliczeniu o wskaźniki inflacji publikowane przez GUS</t>
  </si>
  <si>
    <t>lokaty na rachunek i ryzyko ubezpieczającego (C)</t>
  </si>
  <si>
    <t>lokaty (B)</t>
  </si>
  <si>
    <t>Dział I, w tym:</t>
  </si>
  <si>
    <t>lokaty w ujęciu bilansowym (w mln PLN)*</t>
  </si>
  <si>
    <r>
      <t xml:space="preserve">składka przypisana brutto </t>
    </r>
    <r>
      <rPr>
        <b/>
        <i/>
        <sz val="10"/>
        <rFont val="Arial"/>
        <family val="2"/>
        <charset val="238"/>
      </rPr>
      <t>per capita</t>
    </r>
    <r>
      <rPr>
        <b/>
        <sz val="10"/>
        <rFont val="Arial"/>
        <family val="2"/>
        <charset val="238"/>
      </rPr>
      <t xml:space="preserve"> (w PLN*) </t>
    </r>
  </si>
  <si>
    <t>odszkodowania i świadczenia wypłacone brutto (w mln PLN*)</t>
  </si>
  <si>
    <t>składka przypisana brutto (w mln PLN*)</t>
  </si>
  <si>
    <t>udział kapitału zagranicznego w kapitałach podstawowych ogółem (w %)</t>
  </si>
  <si>
    <t>kapitały podstawowe (w mln PLN)</t>
  </si>
  <si>
    <t>liczba zakładów ubezpieczeń</t>
  </si>
  <si>
    <t>PODSTAWOWE WSKAŹNIKI OPISUJĄCE ROZWÓJ RYNKU UBEZPIECZEŃ W POLSCE W LATACH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</si>
</sst>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#,##0.0000"/>
    <numFmt numFmtId="166" formatCode="#,##0.0000000"/>
    <numFmt numFmtId="167" formatCode="#,##0.000"/>
    <numFmt numFmtId="168" formatCode="#,##0.0"/>
    <numFmt numFmtId="169" formatCode="_-* #,##0.00\ _z_ł_-;\-* #,##0.00\ _z_ł_-;_-* &quot;-&quot;??\ _z_ł_-;_-@_-"/>
    <numFmt numFmtId="170" formatCode="_-* #,##0.0000\ _z_ł_-;\-* #,##0.0000\ _z_ł_-;_-* &quot;-&quot;??\ _z_ł_-;_-@_-"/>
    <numFmt numFmtId="171" formatCode="_-* #,##0.0\ _z_ł_-;\-* #,##0.0\ _z_ł_-;_-* &quot;-&quot;??\ _z_ł_-;_-@_-"/>
    <numFmt numFmtId="172" formatCode="0.0"/>
    <numFmt numFmtId="173" formatCode="0.000%"/>
    <numFmt numFmtId="174" formatCode="_-* #,##0.000\ _z_ł_-;\-* #,##0.000\ _z_ł_-;_-* &quot;-&quot;??\ _z_ł_-;_-@_-"/>
    <numFmt numFmtId="175" formatCode="0.000"/>
    <numFmt numFmtId="176" formatCode="_-* #,##0\ _z_ł_-;\-* #,##0\ _z_ł_-;_-* &quot;-&quot;??\ _z_ł_-;_-@_-"/>
  </numFmts>
  <fonts count="37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4"/>
      <name val="Arial"/>
      <family val="2"/>
      <charset val="238"/>
    </font>
    <font>
      <i/>
      <sz val="11"/>
      <color theme="4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0070C0"/>
      <name val="Arial CE"/>
      <charset val="238"/>
    </font>
    <font>
      <b/>
      <sz val="10"/>
      <color rgb="FF0070C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sz val="10"/>
      <color indexed="10"/>
      <name val="Arial CE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526">
    <xf numFmtId="0" fontId="0" fillId="0" borderId="0" xfId="0"/>
    <xf numFmtId="0" fontId="3" fillId="0" borderId="0" xfId="4" applyFont="1" applyAlignment="1">
      <alignment vertical="center"/>
    </xf>
    <xf numFmtId="164" fontId="3" fillId="0" borderId="0" xfId="4" applyNumberFormat="1" applyFont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5" fillId="0" borderId="0" xfId="4" applyFont="1" applyAlignment="1">
      <alignment horizontal="centerContinuous" vertical="center"/>
    </xf>
    <xf numFmtId="164" fontId="5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horizontal="centerContinuous" vertical="center"/>
    </xf>
    <xf numFmtId="164" fontId="7" fillId="0" borderId="0" xfId="4" applyNumberFormat="1" applyFont="1" applyAlignment="1">
      <alignment horizontal="right" vertical="center"/>
    </xf>
    <xf numFmtId="164" fontId="7" fillId="0" borderId="0" xfId="4" applyNumberFormat="1" applyFont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Continuous" vertical="center"/>
    </xf>
    <xf numFmtId="0" fontId="3" fillId="0" borderId="3" xfId="4" applyFont="1" applyBorder="1" applyAlignment="1">
      <alignment horizontal="centerContinuous" vertical="center"/>
    </xf>
    <xf numFmtId="164" fontId="3" fillId="0" borderId="1" xfId="4" applyNumberFormat="1" applyFont="1" applyBorder="1" applyAlignment="1">
      <alignment horizontal="center" vertical="center"/>
    </xf>
    <xf numFmtId="0" fontId="3" fillId="0" borderId="0" xfId="4" applyFont="1" applyAlignment="1">
      <alignment horizontal="centerContinuous" vertical="center"/>
    </xf>
    <xf numFmtId="0" fontId="3" fillId="0" borderId="4" xfId="4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4" applyFont="1" applyBorder="1" applyAlignment="1">
      <alignment horizontal="left" vertical="center"/>
    </xf>
    <xf numFmtId="3" fontId="3" fillId="0" borderId="1" xfId="4" applyNumberFormat="1" applyFont="1" applyBorder="1" applyAlignment="1">
      <alignment vertical="center"/>
    </xf>
    <xf numFmtId="164" fontId="3" fillId="0" borderId="1" xfId="4" applyNumberFormat="1" applyFont="1" applyBorder="1" applyAlignment="1">
      <alignment horizontal="right" vertical="center"/>
    </xf>
    <xf numFmtId="164" fontId="8" fillId="0" borderId="0" xfId="2" applyNumberFormat="1" applyFont="1" applyAlignment="1">
      <alignment horizontal="centerContinuous" vertical="center"/>
    </xf>
    <xf numFmtId="3" fontId="8" fillId="0" borderId="0" xfId="4" applyNumberFormat="1" applyFont="1" applyAlignment="1">
      <alignment vertical="center"/>
    </xf>
    <xf numFmtId="0" fontId="3" fillId="0" borderId="6" xfId="4" applyFont="1" applyBorder="1" applyAlignment="1">
      <alignment horizontal="center" vertical="center"/>
    </xf>
    <xf numFmtId="0" fontId="3" fillId="0" borderId="6" xfId="4" applyFont="1" applyBorder="1" applyAlignment="1">
      <alignment horizontal="left" vertical="center"/>
    </xf>
    <xf numFmtId="3" fontId="3" fillId="0" borderId="6" xfId="4" applyNumberFormat="1" applyFont="1" applyBorder="1" applyAlignment="1">
      <alignment vertical="center"/>
    </xf>
    <xf numFmtId="164" fontId="3" fillId="0" borderId="7" xfId="4" applyNumberFormat="1" applyFont="1" applyBorder="1" applyAlignment="1">
      <alignment horizontal="right" vertical="center"/>
    </xf>
    <xf numFmtId="0" fontId="7" fillId="0" borderId="5" xfId="4" applyFont="1" applyBorder="1" applyAlignment="1">
      <alignment horizontal="center" vertical="center"/>
    </xf>
    <xf numFmtId="0" fontId="7" fillId="0" borderId="5" xfId="4" applyFont="1" applyBorder="1" applyAlignment="1">
      <alignment vertical="center"/>
    </xf>
    <xf numFmtId="3" fontId="7" fillId="0" borderId="5" xfId="4" applyNumberFormat="1" applyFont="1" applyBorder="1" applyAlignment="1">
      <alignment vertical="center"/>
    </xf>
    <xf numFmtId="164" fontId="7" fillId="0" borderId="5" xfId="4" applyNumberFormat="1" applyFont="1" applyBorder="1" applyAlignment="1">
      <alignment horizontal="right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Alignment="1">
      <alignment horizontal="center" vertical="center"/>
    </xf>
    <xf numFmtId="3" fontId="3" fillId="0" borderId="0" xfId="4" applyNumberFormat="1" applyFont="1" applyAlignment="1">
      <alignment horizontal="right" vertical="center"/>
    </xf>
    <xf numFmtId="0" fontId="3" fillId="0" borderId="8" xfId="4" applyFont="1" applyBorder="1" applyAlignment="1">
      <alignment horizontal="centerContinuous" vertical="center"/>
    </xf>
    <xf numFmtId="0" fontId="3" fillId="0" borderId="9" xfId="4" applyFont="1" applyBorder="1" applyAlignment="1">
      <alignment horizontal="center" vertical="center"/>
    </xf>
    <xf numFmtId="0" fontId="3" fillId="0" borderId="5" xfId="4" quotePrefix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4" fontId="8" fillId="0" borderId="0" xfId="2" applyNumberFormat="1" applyFont="1" applyAlignment="1">
      <alignment horizontal="centerContinuous" vertical="center"/>
    </xf>
    <xf numFmtId="3" fontId="3" fillId="0" borderId="0" xfId="0" applyNumberFormat="1" applyFont="1" applyAlignment="1">
      <alignment vertical="center"/>
    </xf>
    <xf numFmtId="0" fontId="7" fillId="0" borderId="11" xfId="4" applyFont="1" applyBorder="1" applyAlignment="1">
      <alignment vertical="center"/>
    </xf>
    <xf numFmtId="165" fontId="8" fillId="0" borderId="0" xfId="4" applyNumberFormat="1" applyFont="1" applyAlignment="1">
      <alignment vertical="center"/>
    </xf>
    <xf numFmtId="4" fontId="8" fillId="0" borderId="0" xfId="4" applyNumberFormat="1" applyFont="1" applyAlignment="1">
      <alignment vertical="center"/>
    </xf>
    <xf numFmtId="165" fontId="8" fillId="0" borderId="0" xfId="4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4" applyNumberFormat="1" applyFont="1" applyAlignment="1">
      <alignment vertical="center"/>
    </xf>
    <xf numFmtId="3" fontId="7" fillId="0" borderId="5" xfId="4" applyNumberFormat="1" applyFont="1" applyBorder="1" applyAlignment="1">
      <alignment horizontal="right" vertical="center"/>
    </xf>
    <xf numFmtId="164" fontId="5" fillId="0" borderId="0" xfId="4" applyNumberFormat="1" applyFont="1" applyAlignment="1">
      <alignment horizontal="centerContinuous" vertical="center"/>
    </xf>
    <xf numFmtId="164" fontId="7" fillId="0" borderId="0" xfId="4" applyNumberFormat="1" applyFont="1" applyAlignment="1">
      <alignment horizontal="centerContinuous" vertical="center"/>
    </xf>
    <xf numFmtId="0" fontId="3" fillId="0" borderId="1" xfId="4" quotePrefix="1" applyFont="1" applyBorder="1" applyAlignment="1">
      <alignment horizontal="center" vertical="center"/>
    </xf>
    <xf numFmtId="0" fontId="3" fillId="0" borderId="2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164" fontId="3" fillId="0" borderId="6" xfId="4" applyNumberFormat="1" applyFont="1" applyBorder="1" applyAlignment="1">
      <alignment horizontal="right" vertical="center"/>
    </xf>
    <xf numFmtId="164" fontId="7" fillId="0" borderId="6" xfId="4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4" applyFont="1" applyBorder="1" applyAlignment="1">
      <alignment horizontal="left" vertical="center" wrapText="1"/>
    </xf>
    <xf numFmtId="164" fontId="3" fillId="0" borderId="6" xfId="4" applyNumberFormat="1" applyFont="1" applyBorder="1" applyAlignment="1">
      <alignment vertical="center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horizontal="left" vertical="center"/>
    </xf>
    <xf numFmtId="3" fontId="3" fillId="0" borderId="4" xfId="4" applyNumberFormat="1" applyFont="1" applyBorder="1" applyAlignment="1">
      <alignment vertical="center"/>
    </xf>
    <xf numFmtId="0" fontId="3" fillId="0" borderId="8" xfId="4" applyFont="1" applyBorder="1" applyAlignment="1">
      <alignment vertical="center"/>
    </xf>
    <xf numFmtId="164" fontId="7" fillId="0" borderId="1" xfId="4" applyNumberFormat="1" applyFont="1" applyBorder="1" applyAlignment="1">
      <alignment vertical="center"/>
    </xf>
    <xf numFmtId="0" fontId="7" fillId="0" borderId="6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3" fontId="7" fillId="0" borderId="6" xfId="4" applyNumberFormat="1" applyFont="1" applyBorder="1" applyAlignment="1">
      <alignment vertical="center"/>
    </xf>
    <xf numFmtId="164" fontId="7" fillId="0" borderId="6" xfId="4" applyNumberFormat="1" applyFont="1" applyBorder="1" applyAlignment="1">
      <alignment horizontal="right" vertical="center"/>
    </xf>
    <xf numFmtId="0" fontId="3" fillId="0" borderId="14" xfId="4" applyFont="1" applyBorder="1" applyAlignment="1">
      <alignment vertical="center"/>
    </xf>
    <xf numFmtId="3" fontId="3" fillId="0" borderId="12" xfId="4" applyNumberFormat="1" applyFont="1" applyBorder="1" applyAlignment="1">
      <alignment vertical="center"/>
    </xf>
    <xf numFmtId="164" fontId="3" fillId="0" borderId="4" xfId="4" applyNumberFormat="1" applyFont="1" applyBorder="1" applyAlignment="1">
      <alignment horizontal="right" vertical="center"/>
    </xf>
    <xf numFmtId="10" fontId="3" fillId="0" borderId="4" xfId="4" applyNumberFormat="1" applyFont="1" applyBorder="1" applyAlignment="1">
      <alignment vertical="center"/>
    </xf>
    <xf numFmtId="164" fontId="3" fillId="0" borderId="12" xfId="4" applyNumberFormat="1" applyFont="1" applyBorder="1" applyAlignment="1">
      <alignment vertical="center"/>
    </xf>
    <xf numFmtId="164" fontId="6" fillId="0" borderId="0" xfId="4" applyNumberFormat="1" applyFont="1" applyAlignment="1">
      <alignment horizontal="centerContinuous" vertical="center"/>
    </xf>
    <xf numFmtId="3" fontId="9" fillId="0" borderId="0" xfId="4" applyNumberFormat="1" applyFont="1" applyAlignment="1">
      <alignment vertical="center"/>
    </xf>
    <xf numFmtId="0" fontId="3" fillId="0" borderId="3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4" fontId="3" fillId="0" borderId="1" xfId="4" applyNumberFormat="1" applyFont="1" applyBorder="1" applyAlignment="1">
      <alignment vertical="center"/>
    </xf>
    <xf numFmtId="0" fontId="3" fillId="0" borderId="7" xfId="4" applyFont="1" applyBorder="1" applyAlignment="1">
      <alignment horizontal="left" vertical="center" wrapText="1"/>
    </xf>
    <xf numFmtId="164" fontId="8" fillId="0" borderId="0" xfId="2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2" xfId="4" applyFont="1" applyBorder="1" applyAlignment="1">
      <alignment horizontal="center" vertical="center"/>
    </xf>
    <xf numFmtId="3" fontId="3" fillId="0" borderId="2" xfId="4" applyNumberFormat="1" applyFont="1" applyBorder="1" applyAlignment="1">
      <alignment vertical="center"/>
    </xf>
    <xf numFmtId="0" fontId="7" fillId="0" borderId="13" xfId="4" applyFont="1" applyBorder="1" applyAlignment="1">
      <alignment vertical="center"/>
    </xf>
    <xf numFmtId="3" fontId="7" fillId="0" borderId="13" xfId="4" applyNumberFormat="1" applyFont="1" applyBorder="1" applyAlignment="1">
      <alignment vertical="center"/>
    </xf>
    <xf numFmtId="166" fontId="3" fillId="0" borderId="0" xfId="4" applyNumberFormat="1" applyFont="1" applyAlignment="1">
      <alignment vertical="center"/>
    </xf>
    <xf numFmtId="0" fontId="3" fillId="0" borderId="4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4" fontId="3" fillId="0" borderId="4" xfId="4" applyNumberFormat="1" applyFont="1" applyBorder="1" applyAlignment="1">
      <alignment vertical="center"/>
    </xf>
    <xf numFmtId="4" fontId="8" fillId="0" borderId="0" xfId="4" applyNumberFormat="1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5" xfId="4" applyFont="1" applyBorder="1" applyAlignment="1">
      <alignment horizontal="center" vertical="center"/>
    </xf>
    <xf numFmtId="3" fontId="7" fillId="0" borderId="5" xfId="0" applyNumberFormat="1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3" fontId="8" fillId="0" borderId="0" xfId="4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64" fontId="7" fillId="0" borderId="5" xfId="4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167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4" fontId="8" fillId="0" borderId="0" xfId="2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3" fontId="7" fillId="0" borderId="5" xfId="4" quotePrefix="1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6" xfId="0" quotePrefix="1" applyFont="1" applyBorder="1" applyAlignment="1">
      <alignment horizontal="center" vertical="center"/>
    </xf>
    <xf numFmtId="3" fontId="3" fillId="0" borderId="7" xfId="4" applyNumberFormat="1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12" xfId="4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5" xfId="4" applyFont="1" applyBorder="1" applyAlignment="1">
      <alignment vertical="center"/>
    </xf>
    <xf numFmtId="170" fontId="8" fillId="0" borderId="0" xfId="1" applyNumberFormat="1" applyFont="1" applyAlignment="1">
      <alignment vertical="center"/>
    </xf>
    <xf numFmtId="3" fontId="7" fillId="0" borderId="0" xfId="4" applyNumberFormat="1" applyFont="1" applyAlignment="1">
      <alignment vertical="center"/>
    </xf>
    <xf numFmtId="0" fontId="12" fillId="0" borderId="0" xfId="5" applyFont="1" applyAlignment="1">
      <alignment horizontal="centerContinuous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Continuous" vertical="center"/>
    </xf>
    <xf numFmtId="0" fontId="13" fillId="0" borderId="16" xfId="5" applyFont="1" applyBorder="1" applyAlignment="1">
      <alignment horizontal="centerContinuous" vertical="center"/>
    </xf>
    <xf numFmtId="0" fontId="13" fillId="0" borderId="3" xfId="5" applyFont="1" applyBorder="1" applyAlignment="1">
      <alignment horizontal="center" vertical="center"/>
    </xf>
    <xf numFmtId="0" fontId="13" fillId="0" borderId="0" xfId="5" applyFont="1" applyAlignment="1">
      <alignment horizontal="centerContinuous" vertical="center"/>
    </xf>
    <xf numFmtId="0" fontId="13" fillId="0" borderId="0" xfId="5" applyFont="1" applyAlignment="1">
      <alignment vertical="center"/>
    </xf>
    <xf numFmtId="0" fontId="13" fillId="0" borderId="4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8" xfId="5" applyFont="1" applyBorder="1" applyAlignment="1">
      <alignment horizontal="left" vertical="center"/>
    </xf>
    <xf numFmtId="3" fontId="2" fillId="0" borderId="1" xfId="4" applyNumberFormat="1" applyBorder="1" applyAlignment="1">
      <alignment vertical="center"/>
    </xf>
    <xf numFmtId="164" fontId="8" fillId="0" borderId="0" xfId="6" applyNumberFormat="1" applyFont="1" applyAlignment="1">
      <alignment horizontal="centerContinuous" vertical="center"/>
    </xf>
    <xf numFmtId="3" fontId="3" fillId="0" borderId="0" xfId="5" applyNumberFormat="1" applyAlignment="1">
      <alignment vertical="center"/>
    </xf>
    <xf numFmtId="0" fontId="3" fillId="0" borderId="0" xfId="5" applyAlignment="1">
      <alignment vertical="center"/>
    </xf>
    <xf numFmtId="0" fontId="13" fillId="0" borderId="6" xfId="5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2" fillId="0" borderId="5" xfId="5" applyFont="1" applyBorder="1" applyAlignment="1">
      <alignment horizontal="center" vertical="center"/>
    </xf>
    <xf numFmtId="0" fontId="12" fillId="0" borderId="1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3" fillId="0" borderId="0" xfId="5" applyAlignment="1">
      <alignment horizontal="center" vertical="center"/>
    </xf>
    <xf numFmtId="0" fontId="11" fillId="0" borderId="0" xfId="5" applyFont="1" applyAlignment="1">
      <alignment horizontal="centerContinuous" vertical="center"/>
    </xf>
    <xf numFmtId="0" fontId="11" fillId="0" borderId="0" xfId="5" applyFont="1" applyAlignment="1">
      <alignment vertical="center"/>
    </xf>
    <xf numFmtId="0" fontId="3" fillId="0" borderId="3" xfId="5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3" fontId="13" fillId="0" borderId="6" xfId="4" applyNumberFormat="1" applyFont="1" applyBorder="1" applyAlignment="1">
      <alignment vertical="center"/>
    </xf>
    <xf numFmtId="168" fontId="13" fillId="0" borderId="0" xfId="5" applyNumberFormat="1" applyFont="1" applyAlignment="1">
      <alignment vertical="center"/>
    </xf>
    <xf numFmtId="168" fontId="13" fillId="0" borderId="0" xfId="5" applyNumberFormat="1" applyFont="1" applyAlignment="1">
      <alignment horizontal="center" vertical="center"/>
    </xf>
    <xf numFmtId="4" fontId="13" fillId="0" borderId="0" xfId="5" applyNumberFormat="1" applyFont="1" applyAlignment="1">
      <alignment vertical="center"/>
    </xf>
    <xf numFmtId="3" fontId="12" fillId="0" borderId="5" xfId="4" applyNumberFormat="1" applyFont="1" applyBorder="1" applyAlignment="1">
      <alignment vertical="center"/>
    </xf>
    <xf numFmtId="3" fontId="8" fillId="0" borderId="0" xfId="5" applyNumberFormat="1" applyFont="1" applyAlignment="1">
      <alignment vertical="center"/>
    </xf>
    <xf numFmtId="0" fontId="3" fillId="0" borderId="0" xfId="5" quotePrefix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5" quotePrefix="1" applyFont="1" applyAlignment="1">
      <alignment vertical="center"/>
    </xf>
    <xf numFmtId="3" fontId="3" fillId="0" borderId="6" xfId="5" applyNumberFormat="1" applyBorder="1" applyAlignment="1">
      <alignment vertical="center"/>
    </xf>
    <xf numFmtId="4" fontId="8" fillId="0" borderId="0" xfId="5" applyNumberFormat="1" applyFont="1" applyAlignment="1">
      <alignment vertical="center"/>
    </xf>
    <xf numFmtId="0" fontId="13" fillId="0" borderId="0" xfId="4" applyFont="1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" vertical="center"/>
    </xf>
    <xf numFmtId="49" fontId="3" fillId="0" borderId="5" xfId="4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" fontId="3" fillId="0" borderId="2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3" fillId="0" borderId="17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164" fontId="7" fillId="0" borderId="2" xfId="0" applyNumberFormat="1" applyFont="1" applyBorder="1" applyAlignment="1">
      <alignment horizontal="centerContinuous" vertical="center"/>
    </xf>
    <xf numFmtId="164" fontId="7" fillId="0" borderId="3" xfId="0" applyNumberFormat="1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164" fontId="7" fillId="0" borderId="9" xfId="0" applyNumberFormat="1" applyFont="1" applyBorder="1" applyAlignment="1">
      <alignment horizontal="centerContinuous" vertical="center"/>
    </xf>
    <xf numFmtId="164" fontId="7" fillId="0" borderId="12" xfId="0" applyNumberFormat="1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Continuous" vertical="center"/>
    </xf>
    <xf numFmtId="164" fontId="7" fillId="0" borderId="0" xfId="0" applyNumberFormat="1" applyFont="1" applyAlignment="1">
      <alignment horizontal="centerContinuous" vertical="center"/>
    </xf>
    <xf numFmtId="0" fontId="7" fillId="0" borderId="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4" fontId="7" fillId="0" borderId="0" xfId="4" applyNumberFormat="1" applyFont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8" xfId="0" applyFont="1" applyBorder="1" applyAlignment="1">
      <alignment horizontal="centerContinuous" vertical="center"/>
    </xf>
    <xf numFmtId="164" fontId="19" fillId="0" borderId="2" xfId="0" applyNumberFormat="1" applyFont="1" applyBorder="1" applyAlignment="1">
      <alignment horizontal="centerContinuous" vertical="center"/>
    </xf>
    <xf numFmtId="164" fontId="19" fillId="0" borderId="3" xfId="0" applyNumberFormat="1" applyFont="1" applyBorder="1" applyAlignment="1">
      <alignment horizontal="centerContinuous" vertical="center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Continuous" vertical="center"/>
    </xf>
    <xf numFmtId="164" fontId="19" fillId="0" borderId="9" xfId="0" applyNumberFormat="1" applyFont="1" applyBorder="1" applyAlignment="1">
      <alignment horizontal="centerContinuous" vertical="center"/>
    </xf>
    <xf numFmtId="164" fontId="19" fillId="0" borderId="12" xfId="0" applyNumberFormat="1" applyFont="1" applyBorder="1" applyAlignment="1">
      <alignment horizontal="centerContinuous" vertical="center"/>
    </xf>
    <xf numFmtId="0" fontId="19" fillId="0" borderId="4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Continuous" vertical="center"/>
    </xf>
    <xf numFmtId="3" fontId="20" fillId="0" borderId="0" xfId="4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3" fillId="0" borderId="1" xfId="4" applyFont="1" applyBorder="1" applyAlignment="1">
      <alignment horizontal="left" vertical="center"/>
    </xf>
    <xf numFmtId="164" fontId="2" fillId="0" borderId="6" xfId="4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3" fillId="0" borderId="6" xfId="4" applyFont="1" applyBorder="1" applyAlignment="1">
      <alignment horizontal="left" vertical="center"/>
    </xf>
    <xf numFmtId="0" fontId="22" fillId="0" borderId="5" xfId="4" applyFont="1" applyBorder="1" applyAlignment="1">
      <alignment vertical="center"/>
    </xf>
    <xf numFmtId="164" fontId="12" fillId="0" borderId="5" xfId="4" applyNumberFormat="1" applyFont="1" applyBorder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22" fillId="0" borderId="0" xfId="4" applyFont="1" applyAlignment="1">
      <alignment vertical="center"/>
    </xf>
    <xf numFmtId="3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quotePrefix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2" xfId="4" applyFont="1" applyBorder="1" applyAlignment="1">
      <alignment horizontal="left" vertical="center"/>
    </xf>
    <xf numFmtId="3" fontId="6" fillId="0" borderId="1" xfId="4" applyNumberFormat="1" applyFont="1" applyBorder="1" applyAlignment="1">
      <alignment vertical="center"/>
    </xf>
    <xf numFmtId="164" fontId="6" fillId="0" borderId="7" xfId="4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vertical="center"/>
    </xf>
    <xf numFmtId="164" fontId="9" fillId="0" borderId="0" xfId="2" applyNumberFormat="1" applyFont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6" fillId="0" borderId="13" xfId="4" applyFont="1" applyBorder="1" applyAlignment="1">
      <alignment horizontal="left" vertical="center"/>
    </xf>
    <xf numFmtId="3" fontId="6" fillId="0" borderId="4" xfId="4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15" xfId="4" applyFont="1" applyBorder="1" applyAlignment="1">
      <alignment vertical="center"/>
    </xf>
    <xf numFmtId="3" fontId="5" fillId="0" borderId="5" xfId="4" applyNumberFormat="1" applyFont="1" applyBorder="1" applyAlignment="1">
      <alignment vertical="center"/>
    </xf>
    <xf numFmtId="164" fontId="5" fillId="0" borderId="5" xfId="4" applyNumberFormat="1" applyFont="1" applyBorder="1" applyAlignment="1">
      <alignment horizontal="right" vertical="center"/>
    </xf>
    <xf numFmtId="164" fontId="5" fillId="0" borderId="5" xfId="2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vertical="center"/>
    </xf>
    <xf numFmtId="164" fontId="9" fillId="0" borderId="0" xfId="2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0" fontId="5" fillId="0" borderId="15" xfId="4" applyFont="1" applyBorder="1" applyAlignment="1">
      <alignment horizontal="center" vertical="center"/>
    </xf>
    <xf numFmtId="3" fontId="5" fillId="0" borderId="15" xfId="4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171" fontId="24" fillId="0" borderId="0" xfId="1" applyNumberFormat="1" applyFont="1"/>
    <xf numFmtId="4" fontId="9" fillId="0" borderId="0" xfId="0" applyNumberFormat="1" applyFont="1" applyAlignment="1">
      <alignment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4" quotePrefix="1" applyFont="1" applyBorder="1" applyAlignment="1">
      <alignment horizontal="center" vertical="center"/>
    </xf>
    <xf numFmtId="3" fontId="3" fillId="0" borderId="6" xfId="4" applyNumberFormat="1" applyFont="1" applyBorder="1" applyAlignment="1">
      <alignment horizontal="right" vertical="center"/>
    </xf>
    <xf numFmtId="3" fontId="7" fillId="0" borderId="15" xfId="4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3" fillId="0" borderId="6" xfId="0" applyNumberFormat="1" applyFont="1" applyBorder="1" applyAlignment="1">
      <alignment horizontal="right" vertical="center"/>
    </xf>
    <xf numFmtId="172" fontId="7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Continuous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4" fontId="3" fillId="0" borderId="5" xfId="4" quotePrefix="1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0" fontId="3" fillId="0" borderId="16" xfId="4" quotePrefix="1" applyFont="1" applyBorder="1" applyAlignment="1">
      <alignment horizontal="center" vertical="center"/>
    </xf>
    <xf numFmtId="164" fontId="7" fillId="0" borderId="16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164" fontId="7" fillId="0" borderId="4" xfId="6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0" xfId="4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164" fontId="11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22" fillId="0" borderId="11" xfId="0" applyFon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49" fontId="3" fillId="0" borderId="4" xfId="4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6" xfId="4" applyNumberFormat="1" applyFont="1" applyBorder="1" applyAlignment="1">
      <alignment horizontal="right" vertical="center"/>
    </xf>
    <xf numFmtId="164" fontId="8" fillId="0" borderId="0" xfId="6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64" fontId="12" fillId="0" borderId="5" xfId="4" applyNumberFormat="1" applyFont="1" applyBorder="1" applyAlignment="1">
      <alignment vertical="center"/>
    </xf>
    <xf numFmtId="164" fontId="2" fillId="0" borderId="6" xfId="4" applyNumberFormat="1" applyBorder="1" applyAlignment="1">
      <alignment vertical="center"/>
    </xf>
    <xf numFmtId="164" fontId="2" fillId="0" borderId="1" xfId="4" applyNumberFormat="1" applyBorder="1" applyAlignment="1">
      <alignment vertical="center"/>
    </xf>
    <xf numFmtId="0" fontId="11" fillId="0" borderId="0" xfId="0" applyFont="1" applyAlignment="1">
      <alignment vertical="center"/>
    </xf>
    <xf numFmtId="164" fontId="13" fillId="0" borderId="13" xfId="4" applyNumberFormat="1" applyFont="1" applyBorder="1" applyAlignment="1">
      <alignment horizontal="right" vertical="center"/>
    </xf>
    <xf numFmtId="14" fontId="2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27" fillId="0" borderId="0" xfId="1" applyNumberFormat="1" applyFont="1" applyAlignment="1">
      <alignment vertical="center"/>
    </xf>
    <xf numFmtId="164" fontId="7" fillId="0" borderId="5" xfId="2" applyNumberFormat="1" applyFont="1" applyBorder="1" applyAlignment="1">
      <alignment horizontal="right" vertical="center"/>
    </xf>
    <xf numFmtId="164" fontId="3" fillId="0" borderId="6" xfId="2" applyNumberFormat="1" applyFont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21" fillId="0" borderId="0" xfId="0" applyNumberFormat="1" applyFont="1" applyAlignment="1">
      <alignment vertical="center"/>
    </xf>
    <xf numFmtId="172" fontId="3" fillId="0" borderId="5" xfId="0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172" fontId="3" fillId="0" borderId="1" xfId="0" applyNumberFormat="1" applyFont="1" applyBorder="1" applyAlignment="1">
      <alignment horizontal="right" vertical="center"/>
    </xf>
    <xf numFmtId="164" fontId="13" fillId="0" borderId="0" xfId="4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5" xfId="2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4" fontId="29" fillId="0" borderId="0" xfId="2" applyNumberFormat="1" applyFont="1"/>
    <xf numFmtId="4" fontId="3" fillId="0" borderId="6" xfId="0" applyNumberFormat="1" applyFont="1" applyBorder="1" applyAlignment="1">
      <alignment vertical="center"/>
    </xf>
    <xf numFmtId="167" fontId="28" fillId="0" borderId="0" xfId="0" applyNumberFormat="1" applyFont="1" applyAlignment="1">
      <alignment vertical="center"/>
    </xf>
    <xf numFmtId="174" fontId="20" fillId="0" borderId="0" xfId="1" applyNumberFormat="1" applyFont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22" fillId="0" borderId="5" xfId="0" applyFont="1" applyBorder="1" applyAlignment="1">
      <alignment horizontal="left" vertical="center"/>
    </xf>
    <xf numFmtId="164" fontId="28" fillId="0" borderId="0" xfId="2" applyNumberFormat="1" applyFont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1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175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fill" vertical="center"/>
    </xf>
    <xf numFmtId="172" fontId="0" fillId="0" borderId="12" xfId="0" applyNumberFormat="1" applyBorder="1" applyAlignment="1">
      <alignment vertical="center"/>
    </xf>
    <xf numFmtId="172" fontId="0" fillId="0" borderId="14" xfId="0" applyNumberFormat="1" applyBorder="1" applyAlignment="1">
      <alignment vertical="center"/>
    </xf>
    <xf numFmtId="0" fontId="3" fillId="0" borderId="14" xfId="5" applyBorder="1" applyAlignment="1">
      <alignment vertical="center"/>
    </xf>
    <xf numFmtId="172" fontId="0" fillId="0" borderId="7" xfId="0" applyNumberFormat="1" applyBorder="1" applyAlignment="1">
      <alignment vertical="center"/>
    </xf>
    <xf numFmtId="168" fontId="3" fillId="0" borderId="0" xfId="5" applyNumberFormat="1" applyAlignment="1">
      <alignment vertical="center"/>
    </xf>
    <xf numFmtId="0" fontId="22" fillId="0" borderId="13" xfId="0" applyFont="1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0" xfId="0" applyNumberFormat="1" applyAlignment="1">
      <alignment vertical="center"/>
    </xf>
    <xf numFmtId="168" fontId="0" fillId="0" borderId="7" xfId="0" applyNumberFormat="1" applyBorder="1" applyAlignment="1">
      <alignment vertical="center"/>
    </xf>
    <xf numFmtId="168" fontId="0" fillId="0" borderId="0" xfId="0" applyNumberFormat="1" applyAlignment="1">
      <alignment vertical="center"/>
    </xf>
    <xf numFmtId="168" fontId="3" fillId="0" borderId="0" xfId="5" applyNumberFormat="1" applyAlignment="1">
      <alignment horizontal="right" vertical="center"/>
    </xf>
    <xf numFmtId="172" fontId="3" fillId="0" borderId="0" xfId="5" applyNumberFormat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3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76" fontId="3" fillId="0" borderId="0" xfId="1" applyNumberFormat="1" applyFont="1"/>
    <xf numFmtId="0" fontId="7" fillId="0" borderId="0" xfId="0" applyFont="1"/>
    <xf numFmtId="3" fontId="3" fillId="0" borderId="0" xfId="0" applyNumberFormat="1" applyFont="1"/>
    <xf numFmtId="0" fontId="34" fillId="0" borderId="0" xfId="0" applyFont="1" applyAlignment="1">
      <alignment horizontal="left" wrapText="1"/>
    </xf>
    <xf numFmtId="3" fontId="8" fillId="0" borderId="18" xfId="4" applyNumberFormat="1" applyFont="1" applyBorder="1"/>
    <xf numFmtId="3" fontId="7" fillId="0" borderId="0" xfId="0" applyNumberFormat="1" applyFont="1"/>
    <xf numFmtId="0" fontId="7" fillId="0" borderId="19" xfId="0" applyFont="1" applyBorder="1"/>
    <xf numFmtId="0" fontId="3" fillId="0" borderId="19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3" fontId="8" fillId="0" borderId="0" xfId="4" applyNumberFormat="1" applyFont="1"/>
    <xf numFmtId="3" fontId="3" fillId="0" borderId="19" xfId="0" applyNumberFormat="1" applyFont="1" applyBorder="1"/>
    <xf numFmtId="0" fontId="3" fillId="0" borderId="18" xfId="0" applyFont="1" applyBorder="1"/>
    <xf numFmtId="164" fontId="3" fillId="0" borderId="19" xfId="0" quotePrefix="1" applyNumberFormat="1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3" fontId="3" fillId="0" borderId="0" xfId="0" quotePrefix="1" applyNumberFormat="1" applyFont="1"/>
    <xf numFmtId="0" fontId="7" fillId="0" borderId="18" xfId="0" applyFont="1" applyBorder="1" applyAlignment="1">
      <alignment horizontal="center"/>
    </xf>
    <xf numFmtId="0" fontId="33" fillId="0" borderId="19" xfId="0" applyFont="1" applyBorder="1"/>
    <xf numFmtId="0" fontId="35" fillId="0" borderId="0" xfId="0" applyFont="1" applyAlignment="1">
      <alignment horizontal="centerContinuous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1" xfId="4" quotePrefix="1" applyFont="1" applyBorder="1" applyAlignment="1">
      <alignment horizontal="center" vertical="center"/>
    </xf>
    <xf numFmtId="0" fontId="3" fillId="0" borderId="6" xfId="4" quotePrefix="1" applyFont="1" applyBorder="1" applyAlignment="1">
      <alignment horizontal="center" vertical="center"/>
    </xf>
    <xf numFmtId="0" fontId="3" fillId="0" borderId="4" xfId="4" quotePrefix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164" fontId="3" fillId="0" borderId="1" xfId="4" applyNumberFormat="1" applyFont="1" applyBorder="1" applyAlignment="1">
      <alignment horizontal="center" vertical="center"/>
    </xf>
    <xf numFmtId="164" fontId="3" fillId="0" borderId="4" xfId="4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13" fillId="0" borderId="16" xfId="5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164" fontId="1" fillId="0" borderId="0" xfId="3" applyNumberFormat="1" applyFill="1" applyAlignment="1">
      <alignment vertical="center"/>
    </xf>
    <xf numFmtId="0" fontId="12" fillId="0" borderId="0" xfId="5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3" fillId="0" borderId="0" xfId="5" applyFill="1" applyAlignment="1">
      <alignment vertical="center"/>
    </xf>
    <xf numFmtId="0" fontId="7" fillId="0" borderId="0" xfId="5" applyFont="1" applyFill="1" applyAlignment="1">
      <alignment vertical="center"/>
    </xf>
    <xf numFmtId="0" fontId="11" fillId="0" borderId="0" xfId="5" applyFont="1" applyFill="1" applyAlignment="1">
      <alignment vertical="center"/>
    </xf>
    <xf numFmtId="168" fontId="13" fillId="0" borderId="0" xfId="5" applyNumberFormat="1" applyFont="1" applyFill="1" applyAlignment="1">
      <alignment horizontal="center" vertical="center"/>
    </xf>
    <xf numFmtId="0" fontId="16" fillId="0" borderId="0" xfId="5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/>
    </xf>
    <xf numFmtId="3" fontId="3" fillId="0" borderId="0" xfId="4" quotePrefix="1" applyNumberFormat="1" applyFont="1" applyFill="1" applyBorder="1" applyAlignment="1">
      <alignment horizontal="center" vertical="center"/>
    </xf>
    <xf numFmtId="3" fontId="7" fillId="0" borderId="0" xfId="4" applyNumberFormat="1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3" fontId="17" fillId="0" borderId="0" xfId="3" quotePrefix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</cellXfs>
  <cellStyles count="7">
    <cellStyle name="Comma" xfId="1" builtinId="3"/>
    <cellStyle name="Good" xfId="3" builtinId="26"/>
    <cellStyle name="Normal" xfId="0" builtinId="0"/>
    <cellStyle name="Normalny 2" xfId="5" xr:uid="{D03094C0-7A93-458C-A643-79DAEBE5D986}"/>
    <cellStyle name="Normalny_RAPORT98" xfId="4" xr:uid="{C0A80C16-1568-47F9-BFEA-F3D07D8AD589}"/>
    <cellStyle name="Percent" xfId="2" builtinId="5"/>
    <cellStyle name="Procentowy 2" xfId="6" xr:uid="{0C830C72-25B9-4EB5-A790-C526AA687E4B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463D-4A88-AD53-D200533F85FD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463D-4A88-AD53-D200533F8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724544"/>
        <c:axId val="79726080"/>
        <c:axId val="0"/>
      </c:bar3DChart>
      <c:catAx>
        <c:axId val="797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72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B90F-4D75-AC55-FB9FB0B73864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B90F-4D75-AC55-FB9FB0B7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13504"/>
        <c:axId val="85823488"/>
        <c:axId val="79502848"/>
      </c:bar3DChart>
      <c:catAx>
        <c:axId val="85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13504"/>
        <c:crosses val="autoZero"/>
        <c:crossBetween val="between"/>
      </c:valAx>
      <c:serAx>
        <c:axId val="79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B572-41EA-8271-36CC361AFB0B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B572-41EA-8271-36CC361AF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28128"/>
        <c:axId val="86129664"/>
        <c:axId val="0"/>
      </c:bar3DChart>
      <c:catAx>
        <c:axId val="8612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złotych.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274D-423A-8A5F-672EBF7F1242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274D-423A-8A5F-672EBF7F1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07648"/>
        <c:axId val="86109184"/>
        <c:axId val="86132032"/>
      </c:bar3DChart>
      <c:catAx>
        <c:axId val="86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7648"/>
        <c:crosses val="autoZero"/>
        <c:crossBetween val="between"/>
        <c:majorUnit val="5000"/>
      </c:valAx>
      <c:serAx>
        <c:axId val="861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dziale I 
w milionach złotych w grupach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5B3B-47B1-A26E-27D12F44B1A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5B3B-47B1-A26E-27D12F44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961792"/>
        <c:axId val="88963328"/>
        <c:axId val="0"/>
      </c:bar3DChart>
      <c:catAx>
        <c:axId val="8896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9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
 w dziale II w grupach ryzyka.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66C5-420A-BAED-0E8C5823AE22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66C5-420A-BAED-0E8C5823A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2880"/>
        <c:axId val="90128768"/>
        <c:axId val="0"/>
      </c:bar3DChart>
      <c:catAx>
        <c:axId val="901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1996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C93A-4CBB-8E6B-99C973F3BC6F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C93A-4CBB-8E6B-99C973F3BC6F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C93A-4CBB-8E6B-99C973F3BC6F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3-C93A-4CBB-8E6B-99C973F3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380928"/>
        <c:axId val="90390912"/>
        <c:axId val="0"/>
      </c:bar3DChart>
      <c:catAx>
        <c:axId val="9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9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milionach złotych.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5059-44AF-B4BF-D7FE31B0455F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5059-44AF-B4BF-D7FE31B04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20352"/>
        <c:axId val="90421888"/>
        <c:axId val="0"/>
      </c:bar3DChart>
      <c:catAx>
        <c:axId val="904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dziale 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0518-43BB-8BBC-83F7CB26441E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0518-43BB-8BBC-83F7CB264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67712"/>
        <c:axId val="90469504"/>
        <c:axId val="0"/>
      </c:bar3DChart>
      <c:catAx>
        <c:axId val="90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6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dziale II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F8E5-44EB-BC26-E438760438DF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F8E5-44EB-BC26-E4387604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11232"/>
        <c:axId val="90512768"/>
        <c:axId val="0"/>
      </c:bar3DChart>
      <c:catAx>
        <c:axId val="905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C-4BE3-9596-04F1C576F89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C-4BE3-9596-04F1C576F89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C-4BE3-9596-04F1C576F89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C-4BE3-9596-04F1C576F89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C-4BE3-9596-04F1C576F89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C-4BE3-9596-04F1C576F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DD2C-4BE3-9596-04F1C576F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555-4829-9EE3-E7C1C75CF7A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5-4829-9EE3-E7C1C75CF7A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5-4829-9EE3-E7C1C75CF7A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5-4829-9EE3-E7C1C75CF7A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5-4829-9EE3-E7C1C75CF7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D555-4829-9EE3-E7C1C75CF7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AFA-4299-962D-401B68C330E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A-4299-962D-401B68C330E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FA-4299-962D-401B68C330E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FA-4299-962D-401B68C330E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FA-4299-962D-401B68C330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2AFA-4299-962D-401B68C3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2-4104-ABBB-7A170CF49BE3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52994697472567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2-4104-ABBB-7A170CF49B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2-4104-ABBB-7A170CF49B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2-4104-ABBB-7A170CF49B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2-4104-ABBB-7A170CF49B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4CA2-4104-ABBB-7A170CF49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87-44C2-B886-D64E246389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87-44C2-B886-D64E246389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7-44C2-B886-D64E246389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7-44C2-B886-D64E246389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7-44C2-B886-D64E246389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D987-44C2-B886-D64E24638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B-41FC-A153-CFBA11E43B0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B-41FC-A153-CFBA11E43B0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B-41FC-A153-CFBA11E43B0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B-41FC-A153-CFBA11E43B0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08337275519919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B-41FC-A153-CFBA11E43B0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B-41FC-A153-CFBA11E43B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37BB-41FC-A153-CFBA11E43B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B5-4CAF-BFAA-0EB967337D8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5-4CAF-BFAA-0EB967337D8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B5-4CAF-BFAA-0EB967337D8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5-4CAF-BFAA-0EB967337D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A9B5-4CAF-BFAA-0EB96733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A8-4760-BFA7-EE8858DFDA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8-4760-BFA7-EE8858DFDA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A8-4760-BFA7-EE8858DFDA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8-4760-BFA7-EE8858DFDA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00A8-4760-BFA7-EE8858DFD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2000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7-41BF-B7E8-9D44733531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7-41BF-B7E8-9D44733531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7-41BF-B7E8-9D44733531CD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5091002056113374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7-41BF-B7E8-9D44733531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7-41BF-B7E8-9D44733531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7-41BF-B7E8-9D44733531CD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7-41BF-B7E8-9D44733531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C747-41BF-B7E8-9D4473353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2001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A0-4AA2-8AB9-CABE232ACC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A0-4AA2-8AB9-CABE232ACC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A0-4AA2-8AB9-CABE232ACC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A0-4AA2-8AB9-CABE232ACC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A0-4AA2-8AB9-CABE232ACC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A0-4AA2-8AB9-CABE232ACC0C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A0-4AA2-8AB9-CABE232ACC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83A0-4AA2-8AB9-CABE232AC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2FB0F5D7-62BD-4B1B-9093-14C283AC4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Chart 1032">
          <a:extLst>
            <a:ext uri="{FF2B5EF4-FFF2-40B4-BE49-F238E27FC236}">
              <a16:creationId xmlns:a16="http://schemas.microsoft.com/office/drawing/2014/main" id="{41B14938-357C-4614-A04B-EB6703375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800100</xdr:colOff>
      <xdr:row>0</xdr:row>
      <xdr:rowOff>0</xdr:rowOff>
    </xdr:to>
    <xdr:graphicFrame macro="">
      <xdr:nvGraphicFramePr>
        <xdr:cNvPr id="4" name="Chart 1033">
          <a:extLst>
            <a:ext uri="{FF2B5EF4-FFF2-40B4-BE49-F238E27FC236}">
              <a16:creationId xmlns:a16="http://schemas.microsoft.com/office/drawing/2014/main" id="{35133923-F7BB-46BA-A8A4-6FF4D7D33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76479D5-90FF-4E3D-944C-5ADF24DB9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6</xdr:col>
      <xdr:colOff>390525</xdr:colOff>
      <xdr:row>0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D9590D5-4812-40F4-9281-816D51651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6</xdr:col>
      <xdr:colOff>1028700</xdr:colOff>
      <xdr:row>0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F73D9C51-44CC-4635-97FC-3BAF3F1B2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7047EB22-7707-4796-A47C-C78ABEE4F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142875</xdr:colOff>
      <xdr:row>0</xdr:row>
      <xdr:rowOff>0</xdr:rowOff>
    </xdr:to>
    <xdr:graphicFrame macro="">
      <xdr:nvGraphicFramePr>
        <xdr:cNvPr id="3" name="Chart 52">
          <a:extLst>
            <a:ext uri="{FF2B5EF4-FFF2-40B4-BE49-F238E27FC236}">
              <a16:creationId xmlns:a16="http://schemas.microsoft.com/office/drawing/2014/main" id="{EE404D81-53F9-40AD-A1DA-DC72E6738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0</xdr:row>
      <xdr:rowOff>0</xdr:rowOff>
    </xdr:from>
    <xdr:to>
      <xdr:col>9</xdr:col>
      <xdr:colOff>257175</xdr:colOff>
      <xdr:row>0</xdr:row>
      <xdr:rowOff>0</xdr:rowOff>
    </xdr:to>
    <xdr:graphicFrame macro="">
      <xdr:nvGraphicFramePr>
        <xdr:cNvPr id="4" name="Chart 53">
          <a:extLst>
            <a:ext uri="{FF2B5EF4-FFF2-40B4-BE49-F238E27FC236}">
              <a16:creationId xmlns:a16="http://schemas.microsoft.com/office/drawing/2014/main" id="{688E7269-3094-495C-AAC0-93313F877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5" name="Chart 54">
          <a:extLst>
            <a:ext uri="{FF2B5EF4-FFF2-40B4-BE49-F238E27FC236}">
              <a16:creationId xmlns:a16="http://schemas.microsoft.com/office/drawing/2014/main" id="{C7C99126-F95B-4528-9AB8-129102CAB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033B1525-6B01-4EC0-9571-C4EA3A3CC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4</xdr:col>
      <xdr:colOff>2124075</xdr:colOff>
      <xdr:row>0</xdr:row>
      <xdr:rowOff>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6E9EA700-9239-4999-A45D-CBBEC90E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2247900</xdr:colOff>
      <xdr:row>0</xdr:row>
      <xdr:rowOff>0</xdr:rowOff>
    </xdr:to>
    <xdr:graphicFrame macro="">
      <xdr:nvGraphicFramePr>
        <xdr:cNvPr id="4" name="Chart 18">
          <a:extLst>
            <a:ext uri="{FF2B5EF4-FFF2-40B4-BE49-F238E27FC236}">
              <a16:creationId xmlns:a16="http://schemas.microsoft.com/office/drawing/2014/main" id="{FB744537-DBA9-4C19-A248-6B853515B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0</xdr:row>
      <xdr:rowOff>0</xdr:rowOff>
    </xdr:from>
    <xdr:to>
      <xdr:col>5</xdr:col>
      <xdr:colOff>695325</xdr:colOff>
      <xdr:row>0</xdr:row>
      <xdr:rowOff>0</xdr:rowOff>
    </xdr:to>
    <xdr:graphicFrame macro="">
      <xdr:nvGraphicFramePr>
        <xdr:cNvPr id="5" name="Chart 19">
          <a:extLst>
            <a:ext uri="{FF2B5EF4-FFF2-40B4-BE49-F238E27FC236}">
              <a16:creationId xmlns:a16="http://schemas.microsoft.com/office/drawing/2014/main" id="{7B83AC4D-DC2E-48CD-98E0-D5B3BA572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6" name="Chart 20">
          <a:extLst>
            <a:ext uri="{FF2B5EF4-FFF2-40B4-BE49-F238E27FC236}">
              <a16:creationId xmlns:a16="http://schemas.microsoft.com/office/drawing/2014/main" id="{5AC2D5DC-34EA-4108-A843-1AC31C995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4</xdr:col>
      <xdr:colOff>1628775</xdr:colOff>
      <xdr:row>0</xdr:row>
      <xdr:rowOff>0</xdr:rowOff>
    </xdr:to>
    <xdr:graphicFrame macro="">
      <xdr:nvGraphicFramePr>
        <xdr:cNvPr id="7" name="Chart 23">
          <a:extLst>
            <a:ext uri="{FF2B5EF4-FFF2-40B4-BE49-F238E27FC236}">
              <a16:creationId xmlns:a16="http://schemas.microsoft.com/office/drawing/2014/main" id="{24ED80DC-3737-44BD-AD00-930C67033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5</xdr:col>
      <xdr:colOff>219075</xdr:colOff>
      <xdr:row>0</xdr:row>
      <xdr:rowOff>0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3E13DFF4-C917-4A5E-BC8B-F20181B0A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5</xdr:col>
      <xdr:colOff>371475</xdr:colOff>
      <xdr:row>0</xdr:row>
      <xdr:rowOff>0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3BA8A619-64A1-43C6-964D-FD50EB0E2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4" name="Chart 24">
          <a:extLst>
            <a:ext uri="{FF2B5EF4-FFF2-40B4-BE49-F238E27FC236}">
              <a16:creationId xmlns:a16="http://schemas.microsoft.com/office/drawing/2014/main" id="{95A7CB0B-C528-4478-9CCC-DE64CA31D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7918FD21-CCA4-4850-A153-578A7A33D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CD5D-2010-450D-BD9B-DC19E3FBEA1C}">
  <dimension ref="A1:K193"/>
  <sheetViews>
    <sheetView zoomScale="85" zoomScaleNormal="85" zoomScaleSheetLayoutView="115" workbookViewId="0">
      <selection activeCell="H126" sqref="H126"/>
    </sheetView>
  </sheetViews>
  <sheetFormatPr defaultColWidth="9.140625" defaultRowHeight="12.75" x14ac:dyDescent="0.2"/>
  <cols>
    <col min="1" max="1" width="3.7109375" style="1" customWidth="1"/>
    <col min="2" max="2" width="52.28515625" style="1" customWidth="1"/>
    <col min="3" max="3" width="19.140625" style="1" customWidth="1"/>
    <col min="4" max="4" width="18.28515625" style="1" customWidth="1"/>
    <col min="5" max="5" width="12.42578125" style="2" customWidth="1"/>
    <col min="6" max="6" width="12.85546875" style="1" customWidth="1"/>
    <col min="7" max="7" width="13.85546875" style="3" customWidth="1"/>
    <col min="8" max="8" width="15.140625" style="1" customWidth="1"/>
    <col min="9" max="9" width="18" style="1" customWidth="1"/>
    <col min="10" max="10" width="15.42578125" style="1" customWidth="1"/>
    <col min="11" max="16384" width="9.140625" style="1"/>
  </cols>
  <sheetData>
    <row r="1" spans="1:10" ht="18" customHeight="1" x14ac:dyDescent="0.2"/>
    <row r="2" spans="1:10" s="6" customFormat="1" ht="18" customHeight="1" x14ac:dyDescent="0.2">
      <c r="A2" s="439" t="s">
        <v>0</v>
      </c>
      <c r="B2" s="439"/>
      <c r="C2" s="439"/>
      <c r="D2" s="439"/>
      <c r="E2" s="439"/>
      <c r="F2" s="4"/>
      <c r="G2" s="5"/>
    </row>
    <row r="3" spans="1:10" ht="18" customHeight="1" thickBot="1" x14ac:dyDescent="0.25">
      <c r="A3" s="7"/>
      <c r="B3" s="7"/>
      <c r="C3" s="7"/>
      <c r="D3" s="7"/>
      <c r="E3" s="8"/>
      <c r="F3" s="7"/>
      <c r="G3" s="9"/>
    </row>
    <row r="4" spans="1:10" ht="14.25" customHeight="1" thickBot="1" x14ac:dyDescent="0.25">
      <c r="A4" s="10" t="s">
        <v>1</v>
      </c>
      <c r="B4" s="10" t="s">
        <v>2</v>
      </c>
      <c r="C4" s="11" t="s">
        <v>3</v>
      </c>
      <c r="D4" s="12"/>
      <c r="E4" s="13" t="s">
        <v>4</v>
      </c>
      <c r="F4" s="14"/>
    </row>
    <row r="5" spans="1:10" ht="18" customHeight="1" thickBot="1" x14ac:dyDescent="0.25">
      <c r="A5" s="15"/>
      <c r="B5" s="15"/>
      <c r="C5" s="10">
        <v>2022</v>
      </c>
      <c r="D5" s="10">
        <v>2023</v>
      </c>
      <c r="E5" s="16" t="s">
        <v>5</v>
      </c>
      <c r="G5" s="17"/>
    </row>
    <row r="6" spans="1:10" ht="18" customHeight="1" x14ac:dyDescent="0.2">
      <c r="A6" s="10" t="s">
        <v>6</v>
      </c>
      <c r="B6" s="18" t="s">
        <v>7</v>
      </c>
      <c r="C6" s="19">
        <f>+C37</f>
        <v>21504260.376019996</v>
      </c>
      <c r="D6" s="19">
        <f t="shared" ref="D6" si="0">+D37</f>
        <v>22847747.898110002</v>
      </c>
      <c r="E6" s="20">
        <f>+D6/C6</f>
        <v>1.0624754117834327</v>
      </c>
      <c r="F6" s="21"/>
      <c r="G6" s="22"/>
    </row>
    <row r="7" spans="1:10" ht="18" customHeight="1" thickBot="1" x14ac:dyDescent="0.25">
      <c r="A7" s="23" t="s">
        <v>8</v>
      </c>
      <c r="B7" s="24" t="s">
        <v>9</v>
      </c>
      <c r="C7" s="25">
        <f>+C72</f>
        <v>50771012.515810013</v>
      </c>
      <c r="D7" s="25">
        <f t="shared" ref="D7" si="1">+D72</f>
        <v>56041227.364359997</v>
      </c>
      <c r="E7" s="26">
        <f>+D7/C7</f>
        <v>1.103803619179524</v>
      </c>
      <c r="F7" s="21"/>
      <c r="G7" s="22"/>
    </row>
    <row r="8" spans="1:10" ht="18" customHeight="1" thickBot="1" x14ac:dyDescent="0.25">
      <c r="A8" s="27"/>
      <c r="B8" s="28" t="s">
        <v>10</v>
      </c>
      <c r="C8" s="29">
        <f>SUM(C6:C7)</f>
        <v>72275272.891830012</v>
      </c>
      <c r="D8" s="29">
        <f>SUM(D6:D7)</f>
        <v>78888975.262470007</v>
      </c>
      <c r="E8" s="30">
        <f>+D8/C8</f>
        <v>1.0915071241659415</v>
      </c>
      <c r="F8" s="21"/>
      <c r="G8" s="22"/>
      <c r="H8" s="31"/>
    </row>
    <row r="9" spans="1:10" ht="18" customHeight="1" x14ac:dyDescent="0.2">
      <c r="A9" s="32"/>
      <c r="D9" s="31"/>
      <c r="E9" s="33"/>
    </row>
    <row r="10" spans="1:10" s="6" customFormat="1" ht="18" customHeight="1" x14ac:dyDescent="0.2">
      <c r="A10" s="440" t="s">
        <v>11</v>
      </c>
      <c r="B10" s="440"/>
      <c r="C10" s="440"/>
      <c r="D10" s="440"/>
      <c r="E10" s="440"/>
      <c r="F10" s="4"/>
      <c r="G10" s="5"/>
    </row>
    <row r="11" spans="1:10" ht="18" customHeight="1" thickBot="1" x14ac:dyDescent="0.25">
      <c r="A11" s="7"/>
      <c r="B11" s="7"/>
      <c r="C11" s="7"/>
      <c r="D11" s="7"/>
      <c r="E11" s="8"/>
      <c r="F11" s="7"/>
      <c r="G11" s="9"/>
    </row>
    <row r="12" spans="1:10" ht="18" customHeight="1" thickBot="1" x14ac:dyDescent="0.25">
      <c r="A12" s="10" t="s">
        <v>1</v>
      </c>
      <c r="B12" s="10" t="s">
        <v>12</v>
      </c>
      <c r="C12" s="34" t="s">
        <v>3</v>
      </c>
      <c r="D12" s="34"/>
      <c r="E12" s="13" t="s">
        <v>4</v>
      </c>
      <c r="F12" s="14"/>
    </row>
    <row r="13" spans="1:10" ht="18" customHeight="1" thickBot="1" x14ac:dyDescent="0.25">
      <c r="A13" s="23"/>
      <c r="B13" s="35"/>
      <c r="C13" s="36">
        <f>+C5</f>
        <v>2022</v>
      </c>
      <c r="D13" s="36">
        <f>+D5</f>
        <v>2023</v>
      </c>
      <c r="E13" s="36" t="str">
        <f>+E5</f>
        <v>23/22</v>
      </c>
      <c r="G13" s="32"/>
      <c r="H13" s="32"/>
      <c r="I13" s="32"/>
      <c r="J13" s="32"/>
    </row>
    <row r="14" spans="1:10" ht="18" customHeight="1" x14ac:dyDescent="0.2">
      <c r="A14" s="10" t="s">
        <v>6</v>
      </c>
      <c r="B14" s="37" t="s">
        <v>13</v>
      </c>
      <c r="C14" s="38">
        <v>393583.96227999998</v>
      </c>
      <c r="D14" s="38">
        <v>395599.06498999998</v>
      </c>
      <c r="E14" s="26">
        <f t="shared" ref="E14:E36" si="2">+IFERROR(IF(D14/C14&gt;0,D14/C14,"X"),"X")</f>
        <v>1.0051198801351728</v>
      </c>
      <c r="F14" s="39"/>
      <c r="G14" s="5"/>
      <c r="H14" s="40"/>
      <c r="I14" s="3"/>
      <c r="J14" s="3"/>
    </row>
    <row r="15" spans="1:10" ht="18" customHeight="1" x14ac:dyDescent="0.2">
      <c r="A15" s="23" t="s">
        <v>8</v>
      </c>
      <c r="B15" s="37" t="s">
        <v>14</v>
      </c>
      <c r="C15" s="38">
        <v>2540794.2053999999</v>
      </c>
      <c r="D15" s="38">
        <v>2603050.4054399999</v>
      </c>
      <c r="E15" s="26">
        <f t="shared" si="2"/>
        <v>1.0245026535040445</v>
      </c>
      <c r="F15" s="39"/>
      <c r="G15" s="22"/>
      <c r="H15" s="40"/>
      <c r="I15" s="3"/>
      <c r="J15" s="3"/>
    </row>
    <row r="16" spans="1:10" ht="18" customHeight="1" x14ac:dyDescent="0.2">
      <c r="A16" s="23" t="s">
        <v>15</v>
      </c>
      <c r="B16" s="37" t="s">
        <v>16</v>
      </c>
      <c r="C16" s="38">
        <v>448026.74382999999</v>
      </c>
      <c r="D16" s="38">
        <v>477390.15788000001</v>
      </c>
      <c r="E16" s="26">
        <f t="shared" si="2"/>
        <v>1.0655394224884525</v>
      </c>
      <c r="F16" s="39"/>
      <c r="G16" s="22"/>
      <c r="H16" s="40"/>
      <c r="I16" s="3"/>
      <c r="J16" s="3"/>
    </row>
    <row r="17" spans="1:10" ht="18" customHeight="1" x14ac:dyDescent="0.2">
      <c r="A17" s="23" t="s">
        <v>17</v>
      </c>
      <c r="B17" s="37" t="s">
        <v>18</v>
      </c>
      <c r="C17" s="38">
        <v>232284.60125000001</v>
      </c>
      <c r="D17" s="38">
        <v>284762.09451000002</v>
      </c>
      <c r="E17" s="26">
        <f t="shared" si="2"/>
        <v>1.2259189501912797</v>
      </c>
      <c r="F17" s="39"/>
      <c r="G17" s="22"/>
      <c r="H17" s="40"/>
      <c r="I17" s="3"/>
      <c r="J17" s="3"/>
    </row>
    <row r="18" spans="1:10" ht="18" customHeight="1" x14ac:dyDescent="0.2">
      <c r="A18" s="23" t="s">
        <v>19</v>
      </c>
      <c r="B18" s="37" t="s">
        <v>20</v>
      </c>
      <c r="C18" s="38">
        <v>1118245.7081299999</v>
      </c>
      <c r="D18" s="38">
        <v>1201874.96043</v>
      </c>
      <c r="E18" s="26">
        <f t="shared" si="2"/>
        <v>1.0747861151551836</v>
      </c>
      <c r="F18" s="39"/>
      <c r="G18" s="22"/>
      <c r="H18" s="40"/>
      <c r="I18" s="3"/>
      <c r="J18" s="3"/>
    </row>
    <row r="19" spans="1:10" ht="18" customHeight="1" x14ac:dyDescent="0.2">
      <c r="A19" s="23" t="s">
        <v>21</v>
      </c>
      <c r="B19" s="37" t="s">
        <v>22</v>
      </c>
      <c r="C19" s="38">
        <v>497587.50673000002</v>
      </c>
      <c r="D19" s="38">
        <v>588206.72242000001</v>
      </c>
      <c r="E19" s="26">
        <f t="shared" si="2"/>
        <v>1.1821171441492233</v>
      </c>
      <c r="F19" s="39"/>
      <c r="G19" s="22"/>
      <c r="H19" s="40"/>
      <c r="I19" s="3"/>
      <c r="J19" s="3"/>
    </row>
    <row r="20" spans="1:10" ht="18" customHeight="1" x14ac:dyDescent="0.2">
      <c r="A20" s="23" t="s">
        <v>23</v>
      </c>
      <c r="B20" s="37" t="s">
        <v>24</v>
      </c>
      <c r="C20" s="38">
        <v>332579.61667999998</v>
      </c>
      <c r="D20" s="38">
        <v>358181.17839999998</v>
      </c>
      <c r="E20" s="26">
        <f t="shared" si="2"/>
        <v>1.0769787456476421</v>
      </c>
      <c r="F20" s="39"/>
      <c r="G20" s="22"/>
      <c r="H20" s="40"/>
      <c r="I20" s="3"/>
      <c r="J20" s="3"/>
    </row>
    <row r="21" spans="1:10" ht="18" customHeight="1" x14ac:dyDescent="0.2">
      <c r="A21" s="23" t="s">
        <v>25</v>
      </c>
      <c r="B21" s="37" t="s">
        <v>26</v>
      </c>
      <c r="C21" s="38">
        <v>984407.12127</v>
      </c>
      <c r="D21" s="38">
        <v>952808.50055</v>
      </c>
      <c r="E21" s="26">
        <f t="shared" si="2"/>
        <v>0.9679008613029596</v>
      </c>
      <c r="F21" s="39"/>
      <c r="G21" s="22"/>
      <c r="H21" s="40"/>
      <c r="I21" s="3"/>
      <c r="J21" s="3"/>
    </row>
    <row r="22" spans="1:10" ht="18" customHeight="1" x14ac:dyDescent="0.2">
      <c r="A22" s="23" t="s">
        <v>27</v>
      </c>
      <c r="B22" s="37" t="s">
        <v>28</v>
      </c>
      <c r="C22" s="38">
        <v>19382.53847</v>
      </c>
      <c r="D22" s="38">
        <v>19911.435829999999</v>
      </c>
      <c r="E22" s="26">
        <f t="shared" si="2"/>
        <v>1.0272873112476273</v>
      </c>
      <c r="F22" s="39"/>
      <c r="G22" s="22"/>
      <c r="H22" s="40"/>
      <c r="I22" s="3"/>
      <c r="J22" s="3"/>
    </row>
    <row r="23" spans="1:10" ht="18" customHeight="1" x14ac:dyDescent="0.2">
      <c r="A23" s="23" t="s">
        <v>29</v>
      </c>
      <c r="B23" s="37" t="s">
        <v>30</v>
      </c>
      <c r="C23" s="38">
        <v>2246016.4470700002</v>
      </c>
      <c r="D23" s="38">
        <v>2241443.7929400001</v>
      </c>
      <c r="E23" s="26">
        <f t="shared" si="2"/>
        <v>0.99796410478829511</v>
      </c>
      <c r="F23" s="39"/>
      <c r="H23" s="40"/>
      <c r="I23" s="3"/>
      <c r="J23" s="3"/>
    </row>
    <row r="24" spans="1:10" ht="18" customHeight="1" x14ac:dyDescent="0.2">
      <c r="A24" s="23" t="s">
        <v>31</v>
      </c>
      <c r="B24" s="37" t="s">
        <v>32</v>
      </c>
      <c r="C24" s="38">
        <v>100814.07784</v>
      </c>
      <c r="D24" s="38">
        <v>115697.16433</v>
      </c>
      <c r="E24" s="26">
        <f t="shared" si="2"/>
        <v>1.1476290495224353</v>
      </c>
      <c r="F24" s="39"/>
      <c r="G24" s="22"/>
      <c r="H24" s="40"/>
      <c r="I24" s="3"/>
      <c r="J24" s="3"/>
    </row>
    <row r="25" spans="1:10" ht="18" customHeight="1" x14ac:dyDescent="0.2">
      <c r="A25" s="23" t="s">
        <v>33</v>
      </c>
      <c r="B25" s="37" t="s">
        <v>34</v>
      </c>
      <c r="C25" s="38">
        <v>491080.23262999998</v>
      </c>
      <c r="D25" s="38">
        <v>552512.40024999995</v>
      </c>
      <c r="E25" s="26">
        <f t="shared" si="2"/>
        <v>1.1250959894903476</v>
      </c>
      <c r="F25" s="39"/>
      <c r="G25" s="22"/>
      <c r="H25" s="40"/>
      <c r="I25" s="3"/>
      <c r="J25" s="3"/>
    </row>
    <row r="26" spans="1:10" ht="18" customHeight="1" x14ac:dyDescent="0.2">
      <c r="A26" s="23" t="s">
        <v>35</v>
      </c>
      <c r="B26" s="37" t="s">
        <v>36</v>
      </c>
      <c r="C26" s="38">
        <v>67393.301890000002</v>
      </c>
      <c r="D26" s="38">
        <v>72796.0435</v>
      </c>
      <c r="E26" s="26">
        <f t="shared" si="2"/>
        <v>1.0801673379769758</v>
      </c>
      <c r="F26" s="39"/>
      <c r="G26" s="22"/>
      <c r="H26" s="40"/>
      <c r="I26" s="3"/>
      <c r="J26" s="3"/>
    </row>
    <row r="27" spans="1:10" ht="18" customHeight="1" x14ac:dyDescent="0.2">
      <c r="A27" s="23" t="s">
        <v>37</v>
      </c>
      <c r="B27" s="37" t="s">
        <v>38</v>
      </c>
      <c r="C27" s="38">
        <v>20855.01715</v>
      </c>
      <c r="D27" s="38">
        <v>23827.289410000001</v>
      </c>
      <c r="E27" s="26">
        <f t="shared" si="2"/>
        <v>1.1425207295981534</v>
      </c>
      <c r="F27" s="39"/>
      <c r="G27" s="22"/>
      <c r="H27" s="40"/>
      <c r="I27" s="3"/>
      <c r="J27" s="3"/>
    </row>
    <row r="28" spans="1:10" ht="18" customHeight="1" x14ac:dyDescent="0.2">
      <c r="A28" s="23" t="s">
        <v>39</v>
      </c>
      <c r="B28" s="37" t="s">
        <v>40</v>
      </c>
      <c r="C28" s="38">
        <v>8646185.0166900009</v>
      </c>
      <c r="D28" s="38">
        <v>9181961.5363800004</v>
      </c>
      <c r="E28" s="26">
        <f t="shared" si="2"/>
        <v>1.061966811796853</v>
      </c>
      <c r="F28" s="39"/>
      <c r="G28" s="22"/>
      <c r="H28" s="40"/>
      <c r="I28" s="3"/>
      <c r="J28" s="3"/>
    </row>
    <row r="29" spans="1:10" ht="18" customHeight="1" x14ac:dyDescent="0.2">
      <c r="A29" s="23" t="s">
        <v>41</v>
      </c>
      <c r="B29" s="37" t="s">
        <v>42</v>
      </c>
      <c r="C29" s="38">
        <v>18870.336159999999</v>
      </c>
      <c r="D29" s="38">
        <v>19433.85916</v>
      </c>
      <c r="E29" s="26">
        <f t="shared" si="2"/>
        <v>1.0298629020289802</v>
      </c>
      <c r="F29" s="39"/>
      <c r="G29" s="22"/>
      <c r="H29" s="40"/>
      <c r="I29" s="3"/>
      <c r="J29" s="3"/>
    </row>
    <row r="30" spans="1:10" ht="18" customHeight="1" x14ac:dyDescent="0.2">
      <c r="A30" s="23" t="s">
        <v>43</v>
      </c>
      <c r="B30" s="37" t="s">
        <v>44</v>
      </c>
      <c r="C30" s="38">
        <v>74031.836479999998</v>
      </c>
      <c r="D30" s="38">
        <v>50560.321550000001</v>
      </c>
      <c r="E30" s="26">
        <f t="shared" si="2"/>
        <v>0.68295376629835569</v>
      </c>
      <c r="F30" s="39"/>
      <c r="G30" s="22"/>
      <c r="H30" s="40"/>
      <c r="I30" s="3"/>
      <c r="J30" s="3"/>
    </row>
    <row r="31" spans="1:10" ht="18" customHeight="1" x14ac:dyDescent="0.2">
      <c r="A31" s="23" t="s">
        <v>45</v>
      </c>
      <c r="B31" s="37" t="s">
        <v>46</v>
      </c>
      <c r="C31" s="38">
        <v>453306.89675000001</v>
      </c>
      <c r="D31" s="38">
        <v>462913.36470999999</v>
      </c>
      <c r="E31" s="26">
        <f t="shared" si="2"/>
        <v>1.0211919739780575</v>
      </c>
      <c r="F31" s="39"/>
      <c r="G31" s="22"/>
      <c r="H31" s="40"/>
      <c r="I31" s="3"/>
      <c r="J31" s="3"/>
    </row>
    <row r="32" spans="1:10" ht="18" customHeight="1" x14ac:dyDescent="0.2">
      <c r="A32" s="23" t="s">
        <v>47</v>
      </c>
      <c r="B32" s="37" t="s">
        <v>48</v>
      </c>
      <c r="C32" s="38">
        <v>41491.554369999998</v>
      </c>
      <c r="D32" s="38">
        <v>48613.041570000001</v>
      </c>
      <c r="E32" s="26">
        <f t="shared" si="2"/>
        <v>1.1716370309122262</v>
      </c>
      <c r="F32" s="39"/>
      <c r="G32" s="22"/>
      <c r="H32" s="40"/>
      <c r="I32" s="3"/>
      <c r="J32" s="3"/>
    </row>
    <row r="33" spans="1:10" ht="18" customHeight="1" x14ac:dyDescent="0.2">
      <c r="A33" s="23" t="s">
        <v>49</v>
      </c>
      <c r="B33" s="37" t="s">
        <v>50</v>
      </c>
      <c r="C33" s="38">
        <v>852678.30328999995</v>
      </c>
      <c r="D33" s="38">
        <v>928940.49083999998</v>
      </c>
      <c r="E33" s="26">
        <f t="shared" si="2"/>
        <v>1.0894384051473429</v>
      </c>
      <c r="F33" s="39"/>
      <c r="G33" s="22"/>
      <c r="H33" s="40"/>
      <c r="I33" s="3"/>
      <c r="J33" s="3"/>
    </row>
    <row r="34" spans="1:10" ht="18" customHeight="1" x14ac:dyDescent="0.2">
      <c r="A34" s="23" t="s">
        <v>51</v>
      </c>
      <c r="B34" s="37" t="s">
        <v>52</v>
      </c>
      <c r="C34" s="38">
        <v>420998.87972000003</v>
      </c>
      <c r="D34" s="38">
        <v>523931.63167999999</v>
      </c>
      <c r="E34" s="26">
        <f t="shared" si="2"/>
        <v>1.2444964984905873</v>
      </c>
      <c r="F34" s="39"/>
      <c r="G34" s="22"/>
      <c r="H34" s="40"/>
      <c r="I34" s="3"/>
      <c r="J34" s="3"/>
    </row>
    <row r="35" spans="1:10" ht="18" customHeight="1" x14ac:dyDescent="0.2">
      <c r="A35" s="23" t="s">
        <v>53</v>
      </c>
      <c r="B35" s="37" t="s">
        <v>54</v>
      </c>
      <c r="C35" s="38">
        <v>325172.76380000002</v>
      </c>
      <c r="D35" s="38">
        <v>369289.64331999997</v>
      </c>
      <c r="E35" s="26">
        <f t="shared" si="2"/>
        <v>1.1356721239640304</v>
      </c>
      <c r="F35" s="39"/>
      <c r="G35" s="22"/>
      <c r="H35" s="40"/>
      <c r="I35" s="3"/>
      <c r="J35" s="3"/>
    </row>
    <row r="36" spans="1:10" ht="18" customHeight="1" thickBot="1" x14ac:dyDescent="0.25">
      <c r="A36" s="23" t="s">
        <v>55</v>
      </c>
      <c r="B36" s="37" t="s">
        <v>56</v>
      </c>
      <c r="C36" s="38">
        <v>1178473.70814</v>
      </c>
      <c r="D36" s="38">
        <v>1374042.7980200001</v>
      </c>
      <c r="E36" s="26">
        <f t="shared" si="2"/>
        <v>1.1659511693210953</v>
      </c>
      <c r="F36" s="39"/>
      <c r="G36" s="22"/>
      <c r="H36" s="40"/>
      <c r="I36" s="3"/>
      <c r="J36" s="3"/>
    </row>
    <row r="37" spans="1:10" ht="18" customHeight="1" thickBot="1" x14ac:dyDescent="0.25">
      <c r="A37" s="27"/>
      <c r="B37" s="41" t="s">
        <v>10</v>
      </c>
      <c r="C37" s="29">
        <f>SUM(C14:C36)</f>
        <v>21504260.376019996</v>
      </c>
      <c r="D37" s="29">
        <f>SUM(D14:D36)</f>
        <v>22847747.898110002</v>
      </c>
      <c r="E37" s="30">
        <f t="shared" ref="E37" si="3">+IF(C37=0,"X",D37/C37)</f>
        <v>1.0624754117834327</v>
      </c>
      <c r="F37" s="39"/>
      <c r="G37" s="22"/>
      <c r="H37" s="40"/>
      <c r="I37" s="3"/>
      <c r="J37" s="3"/>
    </row>
    <row r="38" spans="1:10" ht="18" customHeight="1" x14ac:dyDescent="0.2">
      <c r="A38" s="32"/>
      <c r="C38" s="42" t="b">
        <v>1</v>
      </c>
      <c r="D38" s="43" t="b">
        <v>1</v>
      </c>
      <c r="E38" s="44"/>
      <c r="F38" s="31"/>
      <c r="G38" s="17"/>
      <c r="H38" s="40"/>
      <c r="I38" s="3"/>
      <c r="J38" s="3"/>
    </row>
    <row r="39" spans="1:10" s="6" customFormat="1" ht="18" customHeight="1" x14ac:dyDescent="0.2">
      <c r="A39" s="440" t="s">
        <v>57</v>
      </c>
      <c r="B39" s="440"/>
      <c r="C39" s="440"/>
      <c r="D39" s="440"/>
      <c r="E39" s="440"/>
      <c r="F39" s="45"/>
      <c r="G39" s="45"/>
      <c r="H39" s="46"/>
      <c r="I39" s="47"/>
      <c r="J39" s="47"/>
    </row>
    <row r="40" spans="1:10" ht="18" customHeight="1" thickBot="1" x14ac:dyDescent="0.25">
      <c r="A40" s="7"/>
      <c r="B40" s="7"/>
      <c r="C40" s="7"/>
      <c r="D40" s="7"/>
      <c r="E40" s="8"/>
      <c r="F40" s="31"/>
      <c r="G40" s="17"/>
      <c r="H40" s="40"/>
      <c r="I40" s="3"/>
      <c r="J40" s="3"/>
    </row>
    <row r="41" spans="1:10" ht="18" customHeight="1" thickBot="1" x14ac:dyDescent="0.25">
      <c r="A41" s="10" t="s">
        <v>1</v>
      </c>
      <c r="B41" s="10" t="s">
        <v>12</v>
      </c>
      <c r="C41" s="12" t="s">
        <v>3</v>
      </c>
      <c r="D41" s="12"/>
      <c r="E41" s="13" t="s">
        <v>4</v>
      </c>
      <c r="F41" s="31"/>
      <c r="G41" s="17"/>
      <c r="H41" s="40"/>
      <c r="I41" s="3"/>
      <c r="J41" s="3"/>
    </row>
    <row r="42" spans="1:10" ht="18" customHeight="1" thickBot="1" x14ac:dyDescent="0.25">
      <c r="A42" s="23"/>
      <c r="B42" s="35"/>
      <c r="C42" s="36">
        <f>+C5</f>
        <v>2022</v>
      </c>
      <c r="D42" s="36">
        <f>+D5</f>
        <v>2023</v>
      </c>
      <c r="E42" s="36" t="str">
        <f>+E5</f>
        <v>23/22</v>
      </c>
      <c r="F42" s="31"/>
      <c r="G42" s="17"/>
      <c r="H42" s="40"/>
      <c r="I42" s="32"/>
      <c r="J42" s="3"/>
    </row>
    <row r="43" spans="1:10" ht="18" customHeight="1" x14ac:dyDescent="0.2">
      <c r="A43" s="10" t="s">
        <v>6</v>
      </c>
      <c r="B43" s="17" t="s">
        <v>58</v>
      </c>
      <c r="C43" s="38">
        <v>499892.20626000001</v>
      </c>
      <c r="D43" s="25">
        <v>523528.09161</v>
      </c>
      <c r="E43" s="26">
        <f t="shared" ref="E43:E71" si="4">+IFERROR(IF(D43/C43&gt;0,D43/C43,"X"),"X")</f>
        <v>1.0472819640994897</v>
      </c>
      <c r="F43" s="21"/>
      <c r="G43" s="22"/>
      <c r="H43"/>
      <c r="I43" s="3"/>
      <c r="J43" s="3"/>
    </row>
    <row r="44" spans="1:10" ht="18" customHeight="1" x14ac:dyDescent="0.2">
      <c r="A44" s="23" t="s">
        <v>8</v>
      </c>
      <c r="B44" s="17" t="s">
        <v>59</v>
      </c>
      <c r="C44" s="38">
        <v>2282175.8355399999</v>
      </c>
      <c r="D44" s="25">
        <v>2228721.1104600001</v>
      </c>
      <c r="E44" s="26">
        <f t="shared" si="4"/>
        <v>0.97657729774912305</v>
      </c>
      <c r="F44" s="21"/>
      <c r="G44" s="22"/>
      <c r="H44"/>
      <c r="I44" s="3"/>
      <c r="J44" s="3"/>
    </row>
    <row r="45" spans="1:10" ht="18" customHeight="1" x14ac:dyDescent="0.2">
      <c r="A45" s="23" t="s">
        <v>15</v>
      </c>
      <c r="B45" s="17" t="s">
        <v>60</v>
      </c>
      <c r="C45" s="38">
        <v>2253682.4692299999</v>
      </c>
      <c r="D45" s="25">
        <v>2499507.69087</v>
      </c>
      <c r="E45" s="26">
        <f t="shared" si="4"/>
        <v>1.1090771326468141</v>
      </c>
      <c r="F45" s="21"/>
      <c r="G45" s="22"/>
      <c r="H45"/>
      <c r="I45" s="3"/>
      <c r="J45" s="3"/>
    </row>
    <row r="46" spans="1:10" ht="18" customHeight="1" x14ac:dyDescent="0.2">
      <c r="A46" s="23" t="s">
        <v>17</v>
      </c>
      <c r="B46" s="17" t="s">
        <v>61</v>
      </c>
      <c r="C46" s="38">
        <v>75785.222280000002</v>
      </c>
      <c r="D46" s="25">
        <v>80485.596120000002</v>
      </c>
      <c r="E46" s="26">
        <f t="shared" si="4"/>
        <v>1.0620223006357856</v>
      </c>
      <c r="F46" s="21"/>
      <c r="G46" s="22"/>
      <c r="H46"/>
      <c r="I46" s="3"/>
      <c r="J46" s="3"/>
    </row>
    <row r="47" spans="1:10" ht="18" customHeight="1" x14ac:dyDescent="0.2">
      <c r="A47" s="23" t="s">
        <v>19</v>
      </c>
      <c r="B47" s="17" t="s">
        <v>62</v>
      </c>
      <c r="C47" s="38">
        <v>76957.344660000002</v>
      </c>
      <c r="D47" s="25">
        <v>82162.233049999995</v>
      </c>
      <c r="E47" s="26">
        <f t="shared" si="4"/>
        <v>1.0676334196949668</v>
      </c>
      <c r="F47" s="21"/>
      <c r="G47" s="22"/>
      <c r="H47"/>
      <c r="I47" s="3"/>
      <c r="J47" s="3"/>
    </row>
    <row r="48" spans="1:10" ht="18" customHeight="1" x14ac:dyDescent="0.2">
      <c r="A48" s="23" t="s">
        <v>21</v>
      </c>
      <c r="B48" s="17" t="s">
        <v>63</v>
      </c>
      <c r="C48" s="38">
        <v>7702988.2684699995</v>
      </c>
      <c r="D48" s="25">
        <v>8619135.6109599993</v>
      </c>
      <c r="E48" s="26">
        <f t="shared" si="4"/>
        <v>1.1189340176253402</v>
      </c>
      <c r="F48" s="21"/>
      <c r="G48" s="22"/>
      <c r="H48"/>
      <c r="I48" s="3"/>
      <c r="J48" s="3"/>
    </row>
    <row r="49" spans="1:10" ht="18" customHeight="1" x14ac:dyDescent="0.2">
      <c r="A49" s="23" t="s">
        <v>23</v>
      </c>
      <c r="B49" s="17" t="s">
        <v>64</v>
      </c>
      <c r="C49" s="38">
        <v>462652.92235000001</v>
      </c>
      <c r="D49" s="25">
        <v>496445.45825999998</v>
      </c>
      <c r="E49" s="26">
        <f t="shared" si="4"/>
        <v>1.0730407920874121</v>
      </c>
      <c r="F49" s="21"/>
      <c r="G49" s="22"/>
      <c r="H49"/>
      <c r="I49" s="3"/>
      <c r="J49" s="3"/>
    </row>
    <row r="50" spans="1:10" ht="18" customHeight="1" x14ac:dyDescent="0.2">
      <c r="A50" s="23" t="s">
        <v>25</v>
      </c>
      <c r="B50" s="17" t="s">
        <v>65</v>
      </c>
      <c r="C50" s="38">
        <v>275724.6752</v>
      </c>
      <c r="D50" s="25">
        <v>283703.47683</v>
      </c>
      <c r="E50" s="26">
        <f t="shared" si="4"/>
        <v>1.0289375683341089</v>
      </c>
      <c r="F50" s="21"/>
      <c r="G50" s="22"/>
      <c r="H50"/>
      <c r="I50" s="3"/>
      <c r="J50" s="3"/>
    </row>
    <row r="51" spans="1:10" ht="18" customHeight="1" x14ac:dyDescent="0.2">
      <c r="A51" s="23" t="s">
        <v>27</v>
      </c>
      <c r="B51" s="17" t="s">
        <v>66</v>
      </c>
      <c r="C51" s="38">
        <v>2665329.4509200002</v>
      </c>
      <c r="D51" s="25">
        <v>2531192.62696</v>
      </c>
      <c r="E51" s="26">
        <f t="shared" si="4"/>
        <v>0.94967345447156648</v>
      </c>
      <c r="F51" s="21"/>
      <c r="G51" s="22"/>
      <c r="H51"/>
      <c r="I51" s="3"/>
      <c r="J51" s="3"/>
    </row>
    <row r="52" spans="1:10" ht="18" customHeight="1" x14ac:dyDescent="0.2">
      <c r="A52" s="23" t="s">
        <v>29</v>
      </c>
      <c r="B52" s="17" t="s">
        <v>67</v>
      </c>
      <c r="C52" s="38">
        <v>180828.80385</v>
      </c>
      <c r="D52" s="25">
        <v>209135.90934000001</v>
      </c>
      <c r="E52" s="26">
        <f t="shared" si="4"/>
        <v>1.1565409098955339</v>
      </c>
      <c r="F52" s="21"/>
      <c r="G52" s="22"/>
      <c r="H52"/>
      <c r="I52" s="3"/>
      <c r="J52" s="3"/>
    </row>
    <row r="53" spans="1:10" ht="18" customHeight="1" x14ac:dyDescent="0.2">
      <c r="A53" s="23" t="s">
        <v>31</v>
      </c>
      <c r="B53" s="17" t="s">
        <v>68</v>
      </c>
      <c r="C53" s="38">
        <v>1569224.8493900001</v>
      </c>
      <c r="D53" s="25">
        <v>1685118.4609699999</v>
      </c>
      <c r="E53" s="26">
        <f t="shared" si="4"/>
        <v>1.0738540506958265</v>
      </c>
      <c r="F53" s="21"/>
      <c r="G53" s="22"/>
      <c r="H53"/>
      <c r="I53" s="3"/>
      <c r="J53" s="3"/>
    </row>
    <row r="54" spans="1:10" ht="18" customHeight="1" x14ac:dyDescent="0.2">
      <c r="A54" s="23" t="s">
        <v>33</v>
      </c>
      <c r="B54" s="17" t="s">
        <v>69</v>
      </c>
      <c r="C54" s="38">
        <v>181090.60433999999</v>
      </c>
      <c r="D54" s="25">
        <v>189017.40943999999</v>
      </c>
      <c r="E54" s="26">
        <f t="shared" si="4"/>
        <v>1.043772591785697</v>
      </c>
      <c r="F54" s="21"/>
      <c r="G54" s="22"/>
      <c r="H54"/>
      <c r="I54" s="3"/>
      <c r="J54" s="3"/>
    </row>
    <row r="55" spans="1:10" ht="18" customHeight="1" x14ac:dyDescent="0.2">
      <c r="A55" s="23" t="s">
        <v>35</v>
      </c>
      <c r="B55" s="17" t="s">
        <v>70</v>
      </c>
      <c r="C55" s="38">
        <v>1227225.3733000001</v>
      </c>
      <c r="D55" s="25">
        <v>1241437.0459400001</v>
      </c>
      <c r="E55" s="26">
        <f t="shared" si="4"/>
        <v>1.0115803282340756</v>
      </c>
      <c r="F55" s="21"/>
      <c r="G55" s="22"/>
      <c r="H55"/>
      <c r="I55" s="3"/>
      <c r="J55" s="3"/>
    </row>
    <row r="56" spans="1:10" ht="18" customHeight="1" x14ac:dyDescent="0.2">
      <c r="A56" s="23" t="s">
        <v>37</v>
      </c>
      <c r="B56" s="17" t="s">
        <v>71</v>
      </c>
      <c r="C56" s="38">
        <v>77203.533020000003</v>
      </c>
      <c r="D56" s="25">
        <v>128466.50534</v>
      </c>
      <c r="E56" s="26">
        <f t="shared" si="4"/>
        <v>1.6639977513298523</v>
      </c>
      <c r="F56" s="21"/>
      <c r="G56" s="22"/>
      <c r="H56"/>
      <c r="I56" s="3"/>
      <c r="J56" s="3"/>
    </row>
    <row r="57" spans="1:10" ht="18" customHeight="1" x14ac:dyDescent="0.2">
      <c r="A57" s="23" t="s">
        <v>39</v>
      </c>
      <c r="B57" s="17" t="s">
        <v>72</v>
      </c>
      <c r="C57" s="38">
        <v>7148.8110299999998</v>
      </c>
      <c r="D57" s="25">
        <v>7704.4271099999996</v>
      </c>
      <c r="E57" s="26">
        <f t="shared" si="4"/>
        <v>1.0777214669220316</v>
      </c>
      <c r="F57" s="21"/>
      <c r="G57" s="22"/>
      <c r="H57"/>
      <c r="I57" s="3"/>
      <c r="J57" s="3"/>
    </row>
    <row r="58" spans="1:10" ht="18" customHeight="1" x14ac:dyDescent="0.2">
      <c r="A58" s="23" t="s">
        <v>41</v>
      </c>
      <c r="B58" s="17" t="s">
        <v>73</v>
      </c>
      <c r="C58" s="38">
        <v>555825.41801000002</v>
      </c>
      <c r="D58" s="25">
        <v>677536.50506</v>
      </c>
      <c r="E58" s="26">
        <f t="shared" si="4"/>
        <v>1.2189735897393059</v>
      </c>
      <c r="F58" s="21"/>
      <c r="G58" s="22"/>
      <c r="H58"/>
      <c r="I58" s="3"/>
      <c r="J58" s="3"/>
    </row>
    <row r="59" spans="1:10" ht="18" customHeight="1" x14ac:dyDescent="0.2">
      <c r="A59" s="23" t="s">
        <v>43</v>
      </c>
      <c r="B59" s="17" t="s">
        <v>74</v>
      </c>
      <c r="C59" s="38">
        <v>184900.75688999999</v>
      </c>
      <c r="D59" s="25">
        <v>169945.73994</v>
      </c>
      <c r="E59" s="26">
        <f t="shared" si="4"/>
        <v>0.91911868181860967</v>
      </c>
      <c r="F59" s="21"/>
      <c r="G59" s="22"/>
      <c r="H59"/>
      <c r="I59" s="3"/>
      <c r="J59" s="3"/>
    </row>
    <row r="60" spans="1:10" ht="18" customHeight="1" x14ac:dyDescent="0.2">
      <c r="A60" s="23" t="s">
        <v>45</v>
      </c>
      <c r="B60" s="17" t="s">
        <v>75</v>
      </c>
      <c r="C60" s="38">
        <v>603695.78492000001</v>
      </c>
      <c r="D60" s="25">
        <v>864535.14133999997</v>
      </c>
      <c r="E60" s="26">
        <f t="shared" si="4"/>
        <v>1.4320708590910001</v>
      </c>
      <c r="F60" s="21"/>
      <c r="G60" s="22"/>
      <c r="H60"/>
      <c r="I60" s="3"/>
      <c r="J60" s="3"/>
    </row>
    <row r="61" spans="1:10" ht="18" customHeight="1" x14ac:dyDescent="0.2">
      <c r="A61" s="23" t="s">
        <v>47</v>
      </c>
      <c r="B61" s="17" t="s">
        <v>76</v>
      </c>
      <c r="C61" s="38">
        <v>14691722.551349999</v>
      </c>
      <c r="D61" s="25">
        <v>16187496.84416</v>
      </c>
      <c r="E61" s="26">
        <f t="shared" si="4"/>
        <v>1.1018106820069615</v>
      </c>
      <c r="F61" s="21"/>
      <c r="G61" s="22"/>
      <c r="H61"/>
      <c r="I61" s="3"/>
      <c r="J61" s="3"/>
    </row>
    <row r="62" spans="1:10" ht="18" customHeight="1" x14ac:dyDescent="0.2">
      <c r="A62" s="23" t="s">
        <v>49</v>
      </c>
      <c r="B62" s="17" t="s">
        <v>77</v>
      </c>
      <c r="C62" s="38">
        <v>1044034.05084</v>
      </c>
      <c r="D62" s="25">
        <v>1150920.9844500001</v>
      </c>
      <c r="E62" s="26">
        <f t="shared" si="4"/>
        <v>1.1023787811556547</v>
      </c>
      <c r="F62" s="21"/>
      <c r="G62" s="22"/>
      <c r="H62"/>
      <c r="I62" s="3"/>
      <c r="J62" s="3"/>
    </row>
    <row r="63" spans="1:10" ht="18" customHeight="1" x14ac:dyDescent="0.2">
      <c r="A63" s="23" t="s">
        <v>51</v>
      </c>
      <c r="B63" s="17" t="s">
        <v>78</v>
      </c>
      <c r="C63" s="38">
        <v>185450.28461</v>
      </c>
      <c r="D63" s="25">
        <v>212636.69190000001</v>
      </c>
      <c r="E63" s="26">
        <f t="shared" si="4"/>
        <v>1.1465967407231148</v>
      </c>
      <c r="F63" s="21"/>
      <c r="G63" s="22"/>
      <c r="H63"/>
      <c r="I63" s="3"/>
      <c r="J63" s="3"/>
    </row>
    <row r="64" spans="1:10" ht="18" customHeight="1" x14ac:dyDescent="0.2">
      <c r="A64" s="23" t="s">
        <v>53</v>
      </c>
      <c r="B64" s="17" t="s">
        <v>79</v>
      </c>
      <c r="C64" s="38">
        <v>118959.39975</v>
      </c>
      <c r="D64" s="25">
        <v>127232.39694000001</v>
      </c>
      <c r="E64" s="26">
        <f t="shared" si="4"/>
        <v>1.0695447119553914</v>
      </c>
      <c r="F64" s="21"/>
      <c r="G64" s="22"/>
      <c r="H64"/>
      <c r="I64" s="3"/>
      <c r="J64" s="3"/>
    </row>
    <row r="65" spans="1:10" ht="18" customHeight="1" x14ac:dyDescent="0.2">
      <c r="A65" s="23" t="s">
        <v>55</v>
      </c>
      <c r="B65" s="17" t="s">
        <v>80</v>
      </c>
      <c r="C65" s="38">
        <v>74997.214219999994</v>
      </c>
      <c r="D65" s="25">
        <v>120739.02413000001</v>
      </c>
      <c r="E65" s="26">
        <f t="shared" si="4"/>
        <v>1.6099134532626647</v>
      </c>
      <c r="F65" s="21"/>
      <c r="G65" s="22"/>
      <c r="H65"/>
      <c r="I65" s="3"/>
      <c r="J65" s="3"/>
    </row>
    <row r="66" spans="1:10" ht="18" customHeight="1" x14ac:dyDescent="0.2">
      <c r="A66" s="23" t="s">
        <v>81</v>
      </c>
      <c r="B66" s="17" t="s">
        <v>82</v>
      </c>
      <c r="C66" s="38">
        <v>715822.13248999999</v>
      </c>
      <c r="D66" s="25">
        <v>720182.59797</v>
      </c>
      <c r="E66" s="26">
        <f t="shared" si="4"/>
        <v>1.0060915488388604</v>
      </c>
      <c r="F66" s="21"/>
      <c r="G66" s="22"/>
      <c r="H66"/>
      <c r="I66" s="3"/>
      <c r="J66" s="3"/>
    </row>
    <row r="67" spans="1:10" ht="18" customHeight="1" x14ac:dyDescent="0.2">
      <c r="A67" s="23" t="s">
        <v>83</v>
      </c>
      <c r="B67" s="17" t="s">
        <v>84</v>
      </c>
      <c r="C67" s="38">
        <v>386750.17767</v>
      </c>
      <c r="D67" s="25">
        <v>443318.18054999999</v>
      </c>
      <c r="E67" s="26">
        <f t="shared" si="4"/>
        <v>1.1462649693422182</v>
      </c>
      <c r="F67" s="21"/>
      <c r="G67" s="22"/>
      <c r="H67"/>
      <c r="I67" s="3"/>
    </row>
    <row r="68" spans="1:10" ht="18" customHeight="1" x14ac:dyDescent="0.2">
      <c r="A68" s="23" t="s">
        <v>85</v>
      </c>
      <c r="B68" s="17" t="s">
        <v>86</v>
      </c>
      <c r="C68" s="38">
        <v>3382674.9458599999</v>
      </c>
      <c r="D68" s="25">
        <v>3730054.7585900002</v>
      </c>
      <c r="E68" s="26">
        <f t="shared" si="4"/>
        <v>1.1026938202132466</v>
      </c>
      <c r="F68" s="21"/>
      <c r="G68" s="22"/>
      <c r="H68"/>
      <c r="I68" s="3"/>
    </row>
    <row r="69" spans="1:10" ht="18" customHeight="1" x14ac:dyDescent="0.2">
      <c r="A69" s="23" t="s">
        <v>87</v>
      </c>
      <c r="B69" s="17" t="s">
        <v>88</v>
      </c>
      <c r="C69" s="38">
        <v>8032483.3479300002</v>
      </c>
      <c r="D69" s="25">
        <v>9377097.7597700004</v>
      </c>
      <c r="E69" s="26">
        <f t="shared" si="4"/>
        <v>1.1673970992030145</v>
      </c>
      <c r="F69" s="21"/>
      <c r="G69" s="22"/>
      <c r="H69"/>
      <c r="I69" s="3"/>
    </row>
    <row r="70" spans="1:10" ht="18" customHeight="1" x14ac:dyDescent="0.2">
      <c r="A70" s="23" t="s">
        <v>89</v>
      </c>
      <c r="B70" s="17" t="s">
        <v>90</v>
      </c>
      <c r="C70" s="38">
        <v>1139237.5824500001</v>
      </c>
      <c r="D70" s="25">
        <v>1291254.3696000001</v>
      </c>
      <c r="E70" s="26">
        <f t="shared" si="4"/>
        <v>1.1334373000784248</v>
      </c>
      <c r="F70" s="39"/>
      <c r="G70" s="22"/>
      <c r="H70"/>
      <c r="I70" s="3"/>
    </row>
    <row r="71" spans="1:10" ht="18" customHeight="1" thickBot="1" x14ac:dyDescent="0.25">
      <c r="A71" s="23" t="s">
        <v>91</v>
      </c>
      <c r="B71" s="17" t="s">
        <v>92</v>
      </c>
      <c r="C71" s="38">
        <v>116548.49898</v>
      </c>
      <c r="D71" s="25">
        <v>162514.71669999999</v>
      </c>
      <c r="E71" s="26">
        <f t="shared" si="4"/>
        <v>1.3943956217564664</v>
      </c>
      <c r="F71" s="21"/>
      <c r="G71" s="22"/>
      <c r="H71"/>
      <c r="I71" s="3"/>
    </row>
    <row r="72" spans="1:10" ht="18" customHeight="1" thickBot="1" x14ac:dyDescent="0.25">
      <c r="A72" s="27"/>
      <c r="B72" s="28" t="s">
        <v>10</v>
      </c>
      <c r="C72" s="48">
        <f>SUM(C43:C71)</f>
        <v>50771012.515810013</v>
      </c>
      <c r="D72" s="29">
        <f>+SUM(D43:D71)</f>
        <v>56041227.364359997</v>
      </c>
      <c r="E72" s="30">
        <f t="shared" ref="E72" si="5">+IF(C72=0,"X",D72/C72)</f>
        <v>1.103803619179524</v>
      </c>
      <c r="F72" s="21"/>
      <c r="G72" s="22"/>
      <c r="H72"/>
      <c r="I72" s="3"/>
    </row>
    <row r="73" spans="1:10" x14ac:dyDescent="0.2">
      <c r="C73" s="42" t="b">
        <v>1</v>
      </c>
      <c r="D73" s="42" t="b">
        <v>1</v>
      </c>
      <c r="E73" s="44"/>
      <c r="H73"/>
    </row>
    <row r="74" spans="1:10" s="6" customFormat="1" ht="15" customHeight="1" x14ac:dyDescent="0.2">
      <c r="A74" s="440" t="s">
        <v>93</v>
      </c>
      <c r="B74" s="440"/>
      <c r="C74" s="440"/>
      <c r="D74" s="440"/>
      <c r="E74" s="440"/>
      <c r="F74" s="4"/>
      <c r="G74" s="49"/>
      <c r="H74"/>
    </row>
    <row r="75" spans="1:10" ht="15" customHeight="1" thickBot="1" x14ac:dyDescent="0.25">
      <c r="A75" s="7"/>
      <c r="B75" s="7"/>
      <c r="C75" s="7"/>
      <c r="D75" s="7"/>
      <c r="E75" s="8"/>
      <c r="F75" s="7"/>
      <c r="G75" s="50"/>
    </row>
    <row r="76" spans="1:10" ht="27.75" customHeight="1" x14ac:dyDescent="0.2">
      <c r="A76" s="448" t="s">
        <v>1</v>
      </c>
      <c r="B76" s="448" t="s">
        <v>94</v>
      </c>
      <c r="C76" s="441" t="s">
        <v>3</v>
      </c>
      <c r="D76" s="442"/>
      <c r="E76" s="451" t="s">
        <v>4</v>
      </c>
      <c r="F76" s="441" t="s">
        <v>95</v>
      </c>
      <c r="G76" s="442"/>
    </row>
    <row r="77" spans="1:10" ht="15" customHeight="1" thickBot="1" x14ac:dyDescent="0.25">
      <c r="A77" s="449"/>
      <c r="B77" s="449"/>
      <c r="C77" s="443"/>
      <c r="D77" s="444"/>
      <c r="E77" s="452"/>
      <c r="F77" s="443"/>
      <c r="G77" s="444"/>
    </row>
    <row r="78" spans="1:10" ht="15" customHeight="1" thickBot="1" x14ac:dyDescent="0.25">
      <c r="A78" s="450"/>
      <c r="B78" s="450"/>
      <c r="C78" s="51">
        <f>+C5</f>
        <v>2022</v>
      </c>
      <c r="D78" s="36">
        <f>+D5</f>
        <v>2023</v>
      </c>
      <c r="E78" s="36" t="str">
        <f>+E5</f>
        <v>23/22</v>
      </c>
      <c r="F78" s="36">
        <f>+C78</f>
        <v>2022</v>
      </c>
      <c r="G78" s="36">
        <f>+D78</f>
        <v>2023</v>
      </c>
    </row>
    <row r="79" spans="1:10" ht="15" customHeight="1" x14ac:dyDescent="0.2">
      <c r="A79" s="10"/>
      <c r="B79" s="52"/>
      <c r="C79" s="53"/>
      <c r="D79" s="54"/>
      <c r="E79" s="55"/>
      <c r="F79" s="56"/>
      <c r="G79" s="56"/>
      <c r="H79" s="57"/>
      <c r="I79" s="22"/>
    </row>
    <row r="80" spans="1:10" x14ac:dyDescent="0.2">
      <c r="A80" s="23" t="s">
        <v>6</v>
      </c>
      <c r="B80" s="58" t="s">
        <v>96</v>
      </c>
      <c r="C80" s="25">
        <v>9717394.8436399978</v>
      </c>
      <c r="D80" s="25">
        <v>10407428.874189997</v>
      </c>
      <c r="E80" s="26">
        <f t="shared" ref="E80:E85" si="6">+IFERROR(IF(D80/C80&gt;0,D80/C80,"X"),"X")</f>
        <v>1.0710101875711704</v>
      </c>
      <c r="F80" s="59">
        <f>+C80/C88</f>
        <v>0.45188230953881753</v>
      </c>
      <c r="G80" s="59">
        <f>+D80/D88</f>
        <v>0.45551224219569214</v>
      </c>
      <c r="H80" s="22"/>
      <c r="I80" s="22"/>
    </row>
    <row r="81" spans="1:9" x14ac:dyDescent="0.2">
      <c r="A81" s="23" t="s">
        <v>8</v>
      </c>
      <c r="B81" s="58" t="s">
        <v>97</v>
      </c>
      <c r="C81" s="25">
        <v>102359.77931999999</v>
      </c>
      <c r="D81" s="25">
        <v>100338.43226999999</v>
      </c>
      <c r="E81" s="26">
        <f t="shared" si="6"/>
        <v>0.98025252630058135</v>
      </c>
      <c r="F81" s="59">
        <f>+C81/C88</f>
        <v>4.7599767455450007E-3</v>
      </c>
      <c r="G81" s="59">
        <f>+D81/D88</f>
        <v>4.3916114935030484E-3</v>
      </c>
      <c r="H81" s="22"/>
      <c r="I81" s="22"/>
    </row>
    <row r="82" spans="1:9" ht="25.5" x14ac:dyDescent="0.2">
      <c r="A82" s="23" t="s">
        <v>15</v>
      </c>
      <c r="B82" s="58" t="s">
        <v>98</v>
      </c>
      <c r="C82" s="25">
        <v>4022652.7014500001</v>
      </c>
      <c r="D82" s="25">
        <v>3907664.6428899998</v>
      </c>
      <c r="E82" s="26">
        <f t="shared" si="6"/>
        <v>0.97141486797541532</v>
      </c>
      <c r="F82" s="59">
        <f>+C82/C88</f>
        <v>0.18706305778997043</v>
      </c>
      <c r="G82" s="59">
        <f>+D82/D88</f>
        <v>0.17103062675219941</v>
      </c>
      <c r="H82" s="22"/>
      <c r="I82" s="22"/>
    </row>
    <row r="83" spans="1:9" x14ac:dyDescent="0.2">
      <c r="A83" s="23" t="s">
        <v>17</v>
      </c>
      <c r="B83" s="58" t="s">
        <v>99</v>
      </c>
      <c r="C83" s="25">
        <v>141017.89604000002</v>
      </c>
      <c r="D83" s="25">
        <v>141344.42499</v>
      </c>
      <c r="E83" s="26">
        <f t="shared" si="6"/>
        <v>1.0023155142657025</v>
      </c>
      <c r="F83" s="59">
        <f>+C83/C88</f>
        <v>6.5576724599769546E-3</v>
      </c>
      <c r="G83" s="59">
        <f>+D83/D88</f>
        <v>6.1863613700715E-3</v>
      </c>
      <c r="H83" s="22"/>
      <c r="I83" s="22"/>
    </row>
    <row r="84" spans="1:9" ht="25.5" x14ac:dyDescent="0.2">
      <c r="A84" s="23" t="s">
        <v>19</v>
      </c>
      <c r="B84" s="58" t="s">
        <v>100</v>
      </c>
      <c r="C84" s="25">
        <v>7520821.8425200004</v>
      </c>
      <c r="D84" s="25">
        <v>8290968.4155900003</v>
      </c>
      <c r="E84" s="26">
        <f t="shared" si="6"/>
        <v>1.1024019168644403</v>
      </c>
      <c r="F84" s="59">
        <f>+C84/C88</f>
        <v>0.349736364376739</v>
      </c>
      <c r="G84" s="59">
        <f>+D84/D88</f>
        <v>0.36287902214974294</v>
      </c>
      <c r="H84" s="22"/>
      <c r="I84" s="22"/>
    </row>
    <row r="85" spans="1:9" x14ac:dyDescent="0.2">
      <c r="A85" s="23" t="s">
        <v>21</v>
      </c>
      <c r="B85" s="60" t="s">
        <v>101</v>
      </c>
      <c r="C85" s="25">
        <v>13.31305</v>
      </c>
      <c r="D85" s="25">
        <v>3.1081799999999999</v>
      </c>
      <c r="E85" s="26">
        <f t="shared" si="6"/>
        <v>0.23346866420542248</v>
      </c>
      <c r="F85" s="59">
        <f>+C85/C88</f>
        <v>6.1908895108272375E-7</v>
      </c>
      <c r="G85" s="59">
        <f>+D85/D88</f>
        <v>1.3603879095046885E-7</v>
      </c>
      <c r="H85" s="22"/>
      <c r="I85" s="22"/>
    </row>
    <row r="86" spans="1:9" ht="15" customHeight="1" thickBot="1" x14ac:dyDescent="0.25">
      <c r="A86" s="23"/>
      <c r="B86" s="61"/>
      <c r="C86" s="62"/>
      <c r="D86" s="62"/>
      <c r="E86" s="55"/>
      <c r="F86" s="56"/>
      <c r="G86" s="56"/>
      <c r="H86" s="22"/>
      <c r="I86" s="22"/>
    </row>
    <row r="87" spans="1:9" ht="15" customHeight="1" x14ac:dyDescent="0.2">
      <c r="A87" s="10"/>
      <c r="B87" s="63"/>
      <c r="C87" s="25"/>
      <c r="D87" s="25"/>
      <c r="E87" s="20"/>
      <c r="F87" s="64"/>
      <c r="G87" s="64"/>
      <c r="H87" s="22"/>
      <c r="I87" s="22"/>
    </row>
    <row r="88" spans="1:9" ht="15" customHeight="1" x14ac:dyDescent="0.2">
      <c r="A88" s="65"/>
      <c r="B88" s="66" t="s">
        <v>10</v>
      </c>
      <c r="C88" s="67">
        <f>SUM(C80:C85)</f>
        <v>21504260.376019999</v>
      </c>
      <c r="D88" s="67">
        <f>SUM(D80:D85)</f>
        <v>22847747.898109999</v>
      </c>
      <c r="E88" s="68">
        <f t="shared" ref="E88" si="7">+IF(C88=0,"X",D88/C88)</f>
        <v>1.0624754117834325</v>
      </c>
      <c r="F88" s="56">
        <f>SUM(F80:F85)</f>
        <v>1</v>
      </c>
      <c r="G88" s="56">
        <f>SUM(G80:G85)</f>
        <v>0.99999999999999978</v>
      </c>
      <c r="H88" s="22"/>
      <c r="I88" s="22"/>
    </row>
    <row r="89" spans="1:9" ht="15" customHeight="1" thickBot="1" x14ac:dyDescent="0.25">
      <c r="A89" s="15"/>
      <c r="B89" s="69"/>
      <c r="C89" s="62"/>
      <c r="D89" s="70"/>
      <c r="E89" s="71"/>
      <c r="F89" s="72"/>
      <c r="G89" s="73"/>
      <c r="H89" s="22"/>
      <c r="I89" s="22"/>
    </row>
    <row r="90" spans="1:9" ht="15" customHeight="1" x14ac:dyDescent="0.2">
      <c r="C90" s="42"/>
      <c r="D90" s="42"/>
      <c r="E90" s="44"/>
      <c r="F90" s="17"/>
      <c r="G90" s="31"/>
      <c r="H90" s="22"/>
      <c r="I90" s="22"/>
    </row>
    <row r="91" spans="1:9" s="6" customFormat="1" ht="15" customHeight="1" x14ac:dyDescent="0.2">
      <c r="A91" s="440" t="s">
        <v>102</v>
      </c>
      <c r="B91" s="440"/>
      <c r="C91" s="440"/>
      <c r="D91" s="440"/>
      <c r="E91" s="440"/>
      <c r="F91" s="74"/>
      <c r="G91" s="74"/>
      <c r="H91" s="75"/>
      <c r="I91" s="75"/>
    </row>
    <row r="92" spans="1:9" ht="15" customHeight="1" thickBot="1" x14ac:dyDescent="0.25">
      <c r="C92" s="31"/>
      <c r="D92" s="31"/>
      <c r="F92" s="3"/>
      <c r="H92" s="22"/>
      <c r="I92" s="22"/>
    </row>
    <row r="93" spans="1:9" ht="27.75" customHeight="1" x14ac:dyDescent="0.2">
      <c r="A93" s="445" t="s">
        <v>1</v>
      </c>
      <c r="B93" s="448" t="s">
        <v>94</v>
      </c>
      <c r="C93" s="441" t="s">
        <v>3</v>
      </c>
      <c r="D93" s="442"/>
      <c r="E93" s="451" t="s">
        <v>4</v>
      </c>
      <c r="F93" s="441" t="s">
        <v>95</v>
      </c>
      <c r="G93" s="442"/>
      <c r="H93" s="22"/>
      <c r="I93" s="22"/>
    </row>
    <row r="94" spans="1:9" ht="15" customHeight="1" thickBot="1" x14ac:dyDescent="0.25">
      <c r="A94" s="446"/>
      <c r="B94" s="449"/>
      <c r="C94" s="443"/>
      <c r="D94" s="444"/>
      <c r="E94" s="452"/>
      <c r="F94" s="443"/>
      <c r="G94" s="444"/>
      <c r="H94" s="22"/>
      <c r="I94" s="22"/>
    </row>
    <row r="95" spans="1:9" ht="15" customHeight="1" thickBot="1" x14ac:dyDescent="0.25">
      <c r="A95" s="447"/>
      <c r="B95" s="450"/>
      <c r="C95" s="51">
        <f>+C5</f>
        <v>2022</v>
      </c>
      <c r="D95" s="51">
        <f>+D5</f>
        <v>2023</v>
      </c>
      <c r="E95" s="51" t="str">
        <f>+E5</f>
        <v>23/22</v>
      </c>
      <c r="F95" s="36">
        <f>+C95</f>
        <v>2022</v>
      </c>
      <c r="G95" s="36">
        <f>+D95</f>
        <v>2023</v>
      </c>
      <c r="H95" s="22"/>
      <c r="I95" s="22"/>
    </row>
    <row r="96" spans="1:9" ht="15" customHeight="1" x14ac:dyDescent="0.2">
      <c r="A96" s="53"/>
      <c r="B96" s="76"/>
      <c r="C96" s="77"/>
      <c r="D96" s="77"/>
      <c r="E96" s="20"/>
      <c r="F96" s="78"/>
      <c r="G96" s="78"/>
      <c r="H96" s="22"/>
      <c r="I96" s="22"/>
    </row>
    <row r="97" spans="1:11" ht="25.5" x14ac:dyDescent="0.2">
      <c r="A97" s="23" t="s">
        <v>6</v>
      </c>
      <c r="B97" s="79" t="s">
        <v>103</v>
      </c>
      <c r="C97" s="25">
        <v>1722300.9728099999</v>
      </c>
      <c r="D97" s="25">
        <v>1745224.4362299996</v>
      </c>
      <c r="E97" s="26">
        <f t="shared" ref="E97:E115" si="8">+IFERROR(IF(D97/C97&gt;0,D97/C97,"X"),"X")</f>
        <v>1.013309789509437</v>
      </c>
      <c r="F97" s="59">
        <f>+C97/C118</f>
        <v>3.392291954535432E-2</v>
      </c>
      <c r="G97" s="59">
        <f>+D97/D118</f>
        <v>3.1141795394365207E-2</v>
      </c>
      <c r="H97" s="22"/>
      <c r="I97" s="22"/>
    </row>
    <row r="98" spans="1:11" x14ac:dyDescent="0.2">
      <c r="A98" s="23" t="s">
        <v>8</v>
      </c>
      <c r="B98" s="79" t="s">
        <v>104</v>
      </c>
      <c r="C98" s="25">
        <v>1076801.8239300002</v>
      </c>
      <c r="D98" s="25">
        <v>1362212.8463100002</v>
      </c>
      <c r="E98" s="26">
        <f t="shared" si="8"/>
        <v>1.2650543637995859</v>
      </c>
      <c r="F98" s="59">
        <f>+C98/C118</f>
        <v>2.1208988565959482E-2</v>
      </c>
      <c r="G98" s="59">
        <f>+D98/D118</f>
        <v>2.4307334267563055E-2</v>
      </c>
      <c r="H98" s="22"/>
      <c r="I98" s="22"/>
    </row>
    <row r="99" spans="1:11" ht="25.5" x14ac:dyDescent="0.2">
      <c r="A99" s="23" t="s">
        <v>15</v>
      </c>
      <c r="B99" s="79" t="s">
        <v>105</v>
      </c>
      <c r="C99" s="25">
        <v>11005091.115159998</v>
      </c>
      <c r="D99" s="25">
        <v>12567782.883959997</v>
      </c>
      <c r="E99" s="26">
        <f t="shared" si="8"/>
        <v>1.1419971677151608</v>
      </c>
      <c r="F99" s="59">
        <f>+C99/C118</f>
        <v>0.21675933903687722</v>
      </c>
      <c r="G99" s="59">
        <f>+D99/D118</f>
        <v>0.2242595937852819</v>
      </c>
      <c r="H99" s="22"/>
      <c r="I99" s="3"/>
      <c r="J99" s="3"/>
      <c r="K99" s="3"/>
    </row>
    <row r="100" spans="1:11" x14ac:dyDescent="0.2">
      <c r="A100" s="23" t="s">
        <v>17</v>
      </c>
      <c r="B100" s="79" t="s">
        <v>106</v>
      </c>
      <c r="C100" s="25">
        <v>95186.266790000009</v>
      </c>
      <c r="D100" s="25">
        <v>122980.75307000001</v>
      </c>
      <c r="E100" s="26">
        <f t="shared" si="8"/>
        <v>1.292001012512868</v>
      </c>
      <c r="F100" s="59">
        <f>+C100/C118</f>
        <v>1.8748152158745931E-3</v>
      </c>
      <c r="G100" s="59">
        <f>+D100/D118</f>
        <v>2.1944693015094616E-3</v>
      </c>
      <c r="H100" s="22"/>
      <c r="I100" s="22"/>
    </row>
    <row r="101" spans="1:11" x14ac:dyDescent="0.2">
      <c r="A101" s="23" t="s">
        <v>19</v>
      </c>
      <c r="B101" s="79" t="s">
        <v>107</v>
      </c>
      <c r="C101" s="25">
        <v>58225.028989999999</v>
      </c>
      <c r="D101" s="25">
        <v>66654.163290000011</v>
      </c>
      <c r="E101" s="26">
        <f t="shared" si="8"/>
        <v>1.1447682284786445</v>
      </c>
      <c r="F101" s="59">
        <f>+C101/C118</f>
        <v>1.1468163840906034E-3</v>
      </c>
      <c r="G101" s="59">
        <f>+D101/D118</f>
        <v>1.189377292839047E-3</v>
      </c>
      <c r="H101" s="22"/>
      <c r="I101" s="22"/>
    </row>
    <row r="102" spans="1:11" x14ac:dyDescent="0.2">
      <c r="A102" s="23" t="s">
        <v>21</v>
      </c>
      <c r="B102" s="79" t="s">
        <v>108</v>
      </c>
      <c r="C102" s="25">
        <v>138645.44456999999</v>
      </c>
      <c r="D102" s="25">
        <v>267130.27814999997</v>
      </c>
      <c r="E102" s="26">
        <f t="shared" si="8"/>
        <v>1.9267151472483464</v>
      </c>
      <c r="F102" s="59">
        <f>+C102/C118</f>
        <v>2.7307992828944673E-3</v>
      </c>
      <c r="G102" s="59">
        <f>+D102/D118</f>
        <v>4.7666742987839033E-3</v>
      </c>
      <c r="H102" s="22"/>
      <c r="I102" s="22"/>
    </row>
    <row r="103" spans="1:11" x14ac:dyDescent="0.2">
      <c r="A103" s="23" t="s">
        <v>23</v>
      </c>
      <c r="B103" s="79" t="s">
        <v>109</v>
      </c>
      <c r="C103" s="25">
        <v>233683.83990999998</v>
      </c>
      <c r="D103" s="25">
        <v>257424.24969999996</v>
      </c>
      <c r="E103" s="26">
        <f t="shared" si="8"/>
        <v>1.1015920048178909</v>
      </c>
      <c r="F103" s="59">
        <f>+C103/C118</f>
        <v>4.6027019815141805E-3</v>
      </c>
      <c r="G103" s="59">
        <f>+D103/D118</f>
        <v>4.593479868424716E-3</v>
      </c>
      <c r="H103" s="22"/>
      <c r="I103" s="22"/>
    </row>
    <row r="104" spans="1:11" ht="25.5" x14ac:dyDescent="0.2">
      <c r="A104" s="23" t="s">
        <v>25</v>
      </c>
      <c r="B104" s="79" t="s">
        <v>110</v>
      </c>
      <c r="C104" s="25">
        <v>5103336.1935599996</v>
      </c>
      <c r="D104" s="25">
        <v>5812517.0572199989</v>
      </c>
      <c r="E104" s="26">
        <f t="shared" si="8"/>
        <v>1.1389641671177628</v>
      </c>
      <c r="F104" s="59">
        <f>+C104/C118</f>
        <v>0.10051673072249306</v>
      </c>
      <c r="G104" s="59">
        <f>+D104/D118</f>
        <v>0.10371858952033819</v>
      </c>
      <c r="H104" s="22"/>
      <c r="I104" s="22"/>
    </row>
    <row r="105" spans="1:11" ht="25.5" x14ac:dyDescent="0.2">
      <c r="A105" s="23" t="s">
        <v>27</v>
      </c>
      <c r="B105" s="79" t="s">
        <v>111</v>
      </c>
      <c r="C105" s="25">
        <v>5373954.3317499999</v>
      </c>
      <c r="D105" s="25">
        <v>5736771.6050400017</v>
      </c>
      <c r="E105" s="26">
        <f t="shared" si="8"/>
        <v>1.0675140224297091</v>
      </c>
      <c r="F105" s="59">
        <f>+C105/C118</f>
        <v>0.10584690092750386</v>
      </c>
      <c r="G105" s="59">
        <f>+D105/D118</f>
        <v>0.1023669872135663</v>
      </c>
      <c r="H105" s="22"/>
      <c r="I105" s="22"/>
    </row>
    <row r="106" spans="1:11" ht="25.5" x14ac:dyDescent="0.2">
      <c r="A106" s="23" t="s">
        <v>29</v>
      </c>
      <c r="B106" s="79" t="s">
        <v>112</v>
      </c>
      <c r="C106" s="25">
        <v>15046298.07027</v>
      </c>
      <c r="D106" s="25">
        <v>15697518.219310001</v>
      </c>
      <c r="E106" s="26">
        <f t="shared" si="8"/>
        <v>1.0432810878794663</v>
      </c>
      <c r="F106" s="59">
        <f>+C106/C118</f>
        <v>0.29635607652269313</v>
      </c>
      <c r="G106" s="59">
        <f>+D106/D118</f>
        <v>0.28010661003639975</v>
      </c>
      <c r="H106" s="80"/>
      <c r="I106" s="22"/>
    </row>
    <row r="107" spans="1:11" ht="38.25" x14ac:dyDescent="0.2">
      <c r="A107" s="23" t="s">
        <v>31</v>
      </c>
      <c r="B107" s="79" t="s">
        <v>113</v>
      </c>
      <c r="C107" s="25">
        <v>31003.658219999998</v>
      </c>
      <c r="D107" s="25">
        <v>37268.658750000002</v>
      </c>
      <c r="E107" s="26">
        <f t="shared" si="8"/>
        <v>1.2020729452487173</v>
      </c>
      <c r="F107" s="59">
        <f>+C107/C118</f>
        <v>6.1065668545305283E-4</v>
      </c>
      <c r="G107" s="59">
        <f>+D107/D118</f>
        <v>6.6502217211790394E-4</v>
      </c>
      <c r="H107" s="22"/>
      <c r="I107" s="22"/>
    </row>
    <row r="108" spans="1:11" ht="25.5" x14ac:dyDescent="0.2">
      <c r="A108" s="23" t="s">
        <v>33</v>
      </c>
      <c r="B108" s="79" t="s">
        <v>114</v>
      </c>
      <c r="C108" s="25">
        <v>35875.717049999999</v>
      </c>
      <c r="D108" s="25">
        <v>53278.110889999996</v>
      </c>
      <c r="E108" s="26">
        <f t="shared" si="8"/>
        <v>1.4850744534456628</v>
      </c>
      <c r="F108" s="59">
        <f>+C108/C118</f>
        <v>7.0661811282231887E-4</v>
      </c>
      <c r="G108" s="59">
        <f>+D108/D118</f>
        <v>9.5069493292152213E-4</v>
      </c>
      <c r="H108" s="22"/>
      <c r="I108" s="22"/>
    </row>
    <row r="109" spans="1:11" ht="25.5" x14ac:dyDescent="0.2">
      <c r="A109" s="23" t="s">
        <v>35</v>
      </c>
      <c r="B109" s="79" t="s">
        <v>115</v>
      </c>
      <c r="C109" s="25">
        <v>3113958.9719399991</v>
      </c>
      <c r="D109" s="25">
        <v>3588892.9312</v>
      </c>
      <c r="E109" s="26">
        <f t="shared" si="8"/>
        <v>1.1525177317811983</v>
      </c>
      <c r="F109" s="59">
        <f>+C109/C118</f>
        <v>6.1333403011616473E-2</v>
      </c>
      <c r="G109" s="59">
        <f>+D109/D118</f>
        <v>6.4040227168229255E-2</v>
      </c>
      <c r="H109" s="22"/>
      <c r="I109" s="22"/>
    </row>
    <row r="110" spans="1:11" x14ac:dyDescent="0.2">
      <c r="A110" s="23" t="s">
        <v>37</v>
      </c>
      <c r="B110" s="79" t="s">
        <v>116</v>
      </c>
      <c r="C110" s="25">
        <v>676010.68085000012</v>
      </c>
      <c r="D110" s="25">
        <v>706637.80353000003</v>
      </c>
      <c r="E110" s="26">
        <f t="shared" si="8"/>
        <v>1.0453056786639674</v>
      </c>
      <c r="F110" s="59">
        <f>+C110/C118</f>
        <v>1.3314894609192432E-2</v>
      </c>
      <c r="G110" s="59">
        <f>+D110/D118</f>
        <v>1.2609249239594522E-2</v>
      </c>
      <c r="H110" s="22"/>
      <c r="I110" s="22"/>
    </row>
    <row r="111" spans="1:11" x14ac:dyDescent="0.2">
      <c r="A111" s="23" t="s">
        <v>39</v>
      </c>
      <c r="B111" s="79" t="s">
        <v>117</v>
      </c>
      <c r="C111" s="25">
        <v>561707.23931000009</v>
      </c>
      <c r="D111" s="25">
        <v>630104.54737999989</v>
      </c>
      <c r="E111" s="26">
        <f t="shared" si="8"/>
        <v>1.1217668267085517</v>
      </c>
      <c r="F111" s="59">
        <f>+C111/C118</f>
        <v>1.1063542196151504E-2</v>
      </c>
      <c r="G111" s="59">
        <f>+D111/D118</f>
        <v>1.1243589354017636E-2</v>
      </c>
      <c r="H111" s="22"/>
      <c r="I111" s="22"/>
    </row>
    <row r="112" spans="1:11" x14ac:dyDescent="0.2">
      <c r="A112" s="23" t="s">
        <v>41</v>
      </c>
      <c r="B112" s="79" t="s">
        <v>118</v>
      </c>
      <c r="C112" s="25">
        <v>1208486.5365800003</v>
      </c>
      <c r="D112" s="25">
        <v>1291265.6358499997</v>
      </c>
      <c r="E112" s="26">
        <f t="shared" si="8"/>
        <v>1.0684981559697497</v>
      </c>
      <c r="F112" s="59">
        <f>+C112/C118</f>
        <v>2.3802687334700676E-2</v>
      </c>
      <c r="G112" s="59">
        <f>+D112/D118</f>
        <v>2.304135181506024E-2</v>
      </c>
      <c r="H112" s="22"/>
      <c r="I112" s="22"/>
    </row>
    <row r="113" spans="1:9" x14ac:dyDescent="0.2">
      <c r="A113" s="23" t="s">
        <v>43</v>
      </c>
      <c r="B113" s="79" t="s">
        <v>119</v>
      </c>
      <c r="C113" s="25">
        <v>80343.907990000007</v>
      </c>
      <c r="D113" s="25">
        <v>72108.010339999979</v>
      </c>
      <c r="E113" s="26">
        <f t="shared" si="8"/>
        <v>0.89749194610965266</v>
      </c>
      <c r="F113" s="59">
        <f>+C113/C118</f>
        <v>1.5824759840072336E-3</v>
      </c>
      <c r="G113" s="59">
        <f>+D113/D118</f>
        <v>1.2866957725814873E-3</v>
      </c>
      <c r="H113" s="22"/>
      <c r="I113" s="22"/>
    </row>
    <row r="114" spans="1:9" ht="38.25" x14ac:dyDescent="0.2">
      <c r="A114" s="23" t="s">
        <v>45</v>
      </c>
      <c r="B114" s="79" t="s">
        <v>120</v>
      </c>
      <c r="C114" s="25">
        <v>1875126.5297900001</v>
      </c>
      <c r="D114" s="25">
        <v>2209350.1534199999</v>
      </c>
      <c r="E114" s="26">
        <f t="shared" si="8"/>
        <v>1.1782405711402475</v>
      </c>
      <c r="F114" s="59">
        <f>+C114/C118</f>
        <v>3.6933014270812282E-2</v>
      </c>
      <c r="G114" s="59">
        <f>+D114/D118</f>
        <v>3.942365749871244E-2</v>
      </c>
      <c r="H114" s="22"/>
      <c r="I114" s="22"/>
    </row>
    <row r="115" spans="1:9" x14ac:dyDescent="0.2">
      <c r="A115" s="23" t="s">
        <v>47</v>
      </c>
      <c r="B115" s="79" t="s">
        <v>121</v>
      </c>
      <c r="C115" s="25">
        <v>3334976.1863399995</v>
      </c>
      <c r="D115" s="25">
        <v>3816105.0207199994</v>
      </c>
      <c r="E115" s="26">
        <f t="shared" si="8"/>
        <v>1.1442675472018944</v>
      </c>
      <c r="F115" s="59">
        <f>+C115/C118</f>
        <v>6.5686619609988936E-2</v>
      </c>
      <c r="G115" s="59">
        <f>+D115/D118</f>
        <v>6.8094601067693453E-2</v>
      </c>
      <c r="H115" s="22"/>
      <c r="I115" s="22"/>
    </row>
    <row r="116" spans="1:9" ht="15" customHeight="1" thickBot="1" x14ac:dyDescent="0.25">
      <c r="A116" s="15"/>
      <c r="C116" s="25"/>
      <c r="D116" s="25"/>
      <c r="E116" s="55"/>
      <c r="F116" s="59"/>
      <c r="G116" s="59"/>
      <c r="H116" s="81"/>
    </row>
    <row r="117" spans="1:9" ht="15" customHeight="1" x14ac:dyDescent="0.2">
      <c r="A117" s="82"/>
      <c r="B117" s="52"/>
      <c r="C117" s="83"/>
      <c r="D117" s="83"/>
      <c r="E117" s="20"/>
      <c r="F117" s="78"/>
      <c r="G117" s="78"/>
    </row>
    <row r="118" spans="1:9" ht="15" customHeight="1" x14ac:dyDescent="0.2">
      <c r="A118" s="65"/>
      <c r="B118" s="84" t="s">
        <v>10</v>
      </c>
      <c r="C118" s="85">
        <f>+SUM(C97:C115)</f>
        <v>50771012.515810005</v>
      </c>
      <c r="D118" s="85">
        <f>+SUM(D97:D115)</f>
        <v>56041227.364359997</v>
      </c>
      <c r="E118" s="68">
        <f t="shared" ref="E118" si="9">+IF(C118=0,"X",D118/C118)</f>
        <v>1.103803619179524</v>
      </c>
      <c r="F118" s="56">
        <f>SUM(F97:F115)</f>
        <v>0.99999999999999978</v>
      </c>
      <c r="G118" s="56">
        <f>SUM(G97:G115)</f>
        <v>1</v>
      </c>
      <c r="H118" s="3"/>
      <c r="I118" s="86"/>
    </row>
    <row r="119" spans="1:9" ht="15" customHeight="1" thickBot="1" x14ac:dyDescent="0.25">
      <c r="A119" s="87"/>
      <c r="B119" s="88"/>
      <c r="C119" s="89"/>
      <c r="D119" s="89"/>
      <c r="E119" s="71"/>
      <c r="F119" s="90"/>
      <c r="G119" s="90"/>
    </row>
    <row r="120" spans="1:9" x14ac:dyDescent="0.2">
      <c r="C120" s="42"/>
      <c r="D120" s="42"/>
      <c r="E120" s="91"/>
      <c r="F120" s="3"/>
      <c r="H120" s="3"/>
    </row>
    <row r="121" spans="1:9" s="6" customFormat="1" ht="18" customHeight="1" x14ac:dyDescent="0.2">
      <c r="A121" s="439" t="s">
        <v>122</v>
      </c>
      <c r="B121" s="439"/>
      <c r="C121" s="439"/>
      <c r="D121" s="439"/>
      <c r="E121" s="439"/>
      <c r="G121" s="47"/>
    </row>
    <row r="122" spans="1:9" ht="18" customHeight="1" thickBot="1" x14ac:dyDescent="0.25">
      <c r="A122" s="7"/>
      <c r="B122" s="7"/>
      <c r="C122" s="7"/>
      <c r="D122" s="7"/>
      <c r="E122" s="92"/>
    </row>
    <row r="123" spans="1:9" ht="18" customHeight="1" thickBot="1" x14ac:dyDescent="0.25">
      <c r="A123" s="10" t="s">
        <v>1</v>
      </c>
      <c r="B123" s="10" t="s">
        <v>2</v>
      </c>
      <c r="C123" s="11" t="s">
        <v>123</v>
      </c>
      <c r="D123" s="12"/>
      <c r="E123" s="13" t="s">
        <v>4</v>
      </c>
    </row>
    <row r="124" spans="1:9" ht="18" customHeight="1" thickBot="1" x14ac:dyDescent="0.25">
      <c r="A124" s="15"/>
      <c r="B124" s="15"/>
      <c r="C124" s="10">
        <f>+C5</f>
        <v>2022</v>
      </c>
      <c r="D124" s="10">
        <f>+D5</f>
        <v>2023</v>
      </c>
      <c r="E124" s="10" t="str">
        <f>+E5</f>
        <v>23/22</v>
      </c>
    </row>
    <row r="125" spans="1:9" ht="18" customHeight="1" x14ac:dyDescent="0.2">
      <c r="A125" s="10" t="s">
        <v>6</v>
      </c>
      <c r="B125" s="18" t="s">
        <v>7</v>
      </c>
      <c r="C125" s="19">
        <f>+C156</f>
        <v>21125916.772749998</v>
      </c>
      <c r="D125" s="19">
        <f t="shared" ref="D125" si="10">+D156</f>
        <v>22274397.31718</v>
      </c>
      <c r="E125" s="20">
        <f>+D125/C125</f>
        <v>1.0543635836865273</v>
      </c>
      <c r="F125" s="21"/>
      <c r="G125" s="22"/>
    </row>
    <row r="126" spans="1:9" ht="18" customHeight="1" thickBot="1" x14ac:dyDescent="0.25">
      <c r="A126" s="23" t="s">
        <v>8</v>
      </c>
      <c r="B126" s="24" t="s">
        <v>9</v>
      </c>
      <c r="C126" s="25">
        <f>+C191</f>
        <v>38754720.331309997</v>
      </c>
      <c r="D126" s="25">
        <f t="shared" ref="D126" si="11">+D191</f>
        <v>42683379.684010006</v>
      </c>
      <c r="E126" s="26">
        <f>+D126/C126</f>
        <v>1.1013724088088965</v>
      </c>
      <c r="F126" s="21"/>
      <c r="G126" s="22"/>
    </row>
    <row r="127" spans="1:9" ht="18" customHeight="1" thickBot="1" x14ac:dyDescent="0.25">
      <c r="A127" s="27"/>
      <c r="B127" s="28" t="s">
        <v>10</v>
      </c>
      <c r="C127" s="29">
        <f>SUM(C125:C126)</f>
        <v>59880637.104059994</v>
      </c>
      <c r="D127" s="29">
        <f>SUM(D125:D126)</f>
        <v>64957777.001190007</v>
      </c>
      <c r="E127" s="30">
        <f>+D127/C127</f>
        <v>1.0847876733226303</v>
      </c>
      <c r="F127" s="21"/>
      <c r="G127" s="22"/>
    </row>
    <row r="128" spans="1:9" ht="18" customHeight="1" x14ac:dyDescent="0.2">
      <c r="A128" s="32"/>
      <c r="E128" s="93"/>
    </row>
    <row r="129" spans="1:7" s="6" customFormat="1" ht="18" customHeight="1" x14ac:dyDescent="0.2">
      <c r="A129" s="440" t="s">
        <v>124</v>
      </c>
      <c r="B129" s="440"/>
      <c r="C129" s="440"/>
      <c r="D129" s="440"/>
      <c r="E129" s="440"/>
      <c r="G129" s="47"/>
    </row>
    <row r="130" spans="1:7" ht="18" customHeight="1" thickBot="1" x14ac:dyDescent="0.25">
      <c r="A130" s="7"/>
      <c r="B130" s="7"/>
      <c r="C130" s="7"/>
      <c r="D130" s="7"/>
      <c r="E130" s="92"/>
    </row>
    <row r="131" spans="1:7" ht="18" customHeight="1" thickBot="1" x14ac:dyDescent="0.25">
      <c r="A131" s="10" t="s">
        <v>1</v>
      </c>
      <c r="B131" s="10" t="s">
        <v>12</v>
      </c>
      <c r="C131" s="11" t="str">
        <f>+C123</f>
        <v>Składka zarobiona na udziale własnym</v>
      </c>
      <c r="D131" s="12"/>
      <c r="E131" s="13" t="s">
        <v>4</v>
      </c>
      <c r="G131" s="506"/>
    </row>
    <row r="132" spans="1:7" ht="18" customHeight="1" thickBot="1" x14ac:dyDescent="0.25">
      <c r="A132" s="23"/>
      <c r="B132" s="15"/>
      <c r="C132" s="94">
        <f>+C5</f>
        <v>2022</v>
      </c>
      <c r="D132" s="94">
        <f>+D5</f>
        <v>2023</v>
      </c>
      <c r="E132" s="94" t="str">
        <f>+E5</f>
        <v>23/22</v>
      </c>
    </row>
    <row r="133" spans="1:7" ht="18" customHeight="1" x14ac:dyDescent="0.2">
      <c r="A133" s="10" t="s">
        <v>6</v>
      </c>
      <c r="B133" s="37" t="s">
        <v>13</v>
      </c>
      <c r="C133" s="25">
        <v>391261.88098000002</v>
      </c>
      <c r="D133" s="25">
        <v>392837.76283999998</v>
      </c>
      <c r="E133" s="26">
        <f t="shared" ref="E133:E155" si="12">+IFERROR(IF(D133/C133&gt;0,D133/C133,"X"),"X")</f>
        <v>1.0040276907529373</v>
      </c>
      <c r="F133" s="21"/>
      <c r="G133" s="22"/>
    </row>
    <row r="134" spans="1:7" ht="18" customHeight="1" x14ac:dyDescent="0.2">
      <c r="A134" s="23" t="s">
        <v>8</v>
      </c>
      <c r="B134" s="37" t="s">
        <v>14</v>
      </c>
      <c r="C134" s="25">
        <v>2479447.5677499999</v>
      </c>
      <c r="D134" s="25">
        <v>2492527.4919599998</v>
      </c>
      <c r="E134" s="26">
        <f t="shared" si="12"/>
        <v>1.0052753380955215</v>
      </c>
      <c r="F134" s="21"/>
      <c r="G134" s="22"/>
    </row>
    <row r="135" spans="1:7" ht="18" customHeight="1" x14ac:dyDescent="0.2">
      <c r="A135" s="23" t="s">
        <v>15</v>
      </c>
      <c r="B135" s="37" t="s">
        <v>16</v>
      </c>
      <c r="C135" s="25">
        <v>438992.89273999998</v>
      </c>
      <c r="D135" s="25">
        <v>467230.30203000002</v>
      </c>
      <c r="E135" s="26">
        <f t="shared" si="12"/>
        <v>1.0643231582036661</v>
      </c>
      <c r="F135" s="21"/>
      <c r="G135" s="22"/>
    </row>
    <row r="136" spans="1:7" ht="18" customHeight="1" x14ac:dyDescent="0.2">
      <c r="A136" s="23" t="s">
        <v>17</v>
      </c>
      <c r="B136" s="37" t="s">
        <v>18</v>
      </c>
      <c r="C136" s="25">
        <v>314517.60561999999</v>
      </c>
      <c r="D136" s="25">
        <v>289235.22084999998</v>
      </c>
      <c r="E136" s="26">
        <f t="shared" si="12"/>
        <v>0.9196153591460754</v>
      </c>
      <c r="F136" s="21"/>
      <c r="G136" s="22"/>
    </row>
    <row r="137" spans="1:7" ht="18" customHeight="1" x14ac:dyDescent="0.2">
      <c r="A137" s="23" t="s">
        <v>19</v>
      </c>
      <c r="B137" s="37" t="s">
        <v>20</v>
      </c>
      <c r="C137" s="25">
        <v>1087609.64175</v>
      </c>
      <c r="D137" s="25">
        <v>1169295.2831300001</v>
      </c>
      <c r="E137" s="26">
        <f t="shared" si="12"/>
        <v>1.0751056613001015</v>
      </c>
      <c r="F137" s="21"/>
      <c r="G137" s="22"/>
    </row>
    <row r="138" spans="1:7" ht="18" customHeight="1" x14ac:dyDescent="0.2">
      <c r="A138" s="23" t="s">
        <v>21</v>
      </c>
      <c r="B138" s="37" t="s">
        <v>22</v>
      </c>
      <c r="C138" s="25">
        <v>454313.67898999999</v>
      </c>
      <c r="D138" s="25">
        <v>540506.86664000002</v>
      </c>
      <c r="E138" s="26">
        <f t="shared" si="12"/>
        <v>1.1897217531323709</v>
      </c>
      <c r="F138" s="21"/>
      <c r="G138" s="22"/>
    </row>
    <row r="139" spans="1:7" ht="18" customHeight="1" x14ac:dyDescent="0.2">
      <c r="A139" s="23" t="s">
        <v>23</v>
      </c>
      <c r="B139" s="37" t="s">
        <v>24</v>
      </c>
      <c r="C139" s="25">
        <v>364686.04191999999</v>
      </c>
      <c r="D139" s="25">
        <v>382333.44315000001</v>
      </c>
      <c r="E139" s="26">
        <f t="shared" si="12"/>
        <v>1.0483906681404365</v>
      </c>
      <c r="F139" s="21"/>
      <c r="G139" s="22"/>
    </row>
    <row r="140" spans="1:7" ht="18" customHeight="1" x14ac:dyDescent="0.2">
      <c r="A140" s="23" t="s">
        <v>25</v>
      </c>
      <c r="B140" s="37" t="s">
        <v>26</v>
      </c>
      <c r="C140" s="25">
        <v>765540.53633000003</v>
      </c>
      <c r="D140" s="25">
        <v>762532.40319999994</v>
      </c>
      <c r="E140" s="26">
        <f t="shared" si="12"/>
        <v>0.99607057629577522</v>
      </c>
      <c r="F140" s="21"/>
      <c r="G140" s="22"/>
    </row>
    <row r="141" spans="1:7" ht="18" customHeight="1" x14ac:dyDescent="0.2">
      <c r="A141" s="23" t="s">
        <v>27</v>
      </c>
      <c r="B141" s="37" t="s">
        <v>28</v>
      </c>
      <c r="C141" s="25">
        <v>18086.932949999999</v>
      </c>
      <c r="D141" s="25">
        <v>18417.039840000001</v>
      </c>
      <c r="E141" s="26">
        <f t="shared" si="12"/>
        <v>1.0182511258770384</v>
      </c>
      <c r="F141" s="21"/>
      <c r="G141" s="22"/>
    </row>
    <row r="142" spans="1:7" ht="18" customHeight="1" x14ac:dyDescent="0.2">
      <c r="A142" s="23" t="s">
        <v>29</v>
      </c>
      <c r="B142" s="37" t="s">
        <v>30</v>
      </c>
      <c r="C142" s="25">
        <v>2244361.3744700002</v>
      </c>
      <c r="D142" s="25">
        <v>2202533.22633</v>
      </c>
      <c r="E142" s="26">
        <f t="shared" si="12"/>
        <v>0.98136300659251996</v>
      </c>
      <c r="F142" s="21"/>
      <c r="G142" s="22"/>
    </row>
    <row r="143" spans="1:7" ht="18" customHeight="1" x14ac:dyDescent="0.2">
      <c r="A143" s="23" t="s">
        <v>31</v>
      </c>
      <c r="B143" s="37" t="s">
        <v>32</v>
      </c>
      <c r="C143" s="25">
        <v>100810.90790999999</v>
      </c>
      <c r="D143" s="25">
        <v>115626.33246000001</v>
      </c>
      <c r="E143" s="26">
        <f t="shared" si="12"/>
        <v>1.1469625148424081</v>
      </c>
      <c r="F143" s="21"/>
      <c r="G143" s="22"/>
    </row>
    <row r="144" spans="1:7" ht="18" customHeight="1" x14ac:dyDescent="0.2">
      <c r="A144" s="23" t="s">
        <v>33</v>
      </c>
      <c r="B144" s="37" t="s">
        <v>34</v>
      </c>
      <c r="C144" s="25">
        <v>476125.53836000001</v>
      </c>
      <c r="D144" s="25">
        <v>532980.90830999997</v>
      </c>
      <c r="E144" s="26">
        <f t="shared" si="12"/>
        <v>1.1194125611195664</v>
      </c>
      <c r="F144" s="21"/>
      <c r="G144" s="22"/>
    </row>
    <row r="145" spans="1:7" ht="18" customHeight="1" x14ac:dyDescent="0.2">
      <c r="A145" s="23" t="s">
        <v>35</v>
      </c>
      <c r="B145" s="37" t="s">
        <v>36</v>
      </c>
      <c r="C145" s="25">
        <v>67073.250950000001</v>
      </c>
      <c r="D145" s="25">
        <v>72476.320430000007</v>
      </c>
      <c r="E145" s="26">
        <f t="shared" si="12"/>
        <v>1.0805547577234291</v>
      </c>
      <c r="F145" s="21"/>
      <c r="G145" s="22"/>
    </row>
    <row r="146" spans="1:7" ht="18" customHeight="1" x14ac:dyDescent="0.2">
      <c r="A146" s="23" t="s">
        <v>37</v>
      </c>
      <c r="B146" s="37" t="s">
        <v>38</v>
      </c>
      <c r="C146" s="25">
        <v>20851.115239999999</v>
      </c>
      <c r="D146" s="25">
        <v>23820.506990000002</v>
      </c>
      <c r="E146" s="26">
        <f t="shared" si="12"/>
        <v>1.1424092532136427</v>
      </c>
      <c r="F146" s="21"/>
      <c r="G146" s="22"/>
    </row>
    <row r="147" spans="1:7" ht="18" customHeight="1" x14ac:dyDescent="0.2">
      <c r="A147" s="23" t="s">
        <v>39</v>
      </c>
      <c r="B147" s="37" t="s">
        <v>40</v>
      </c>
      <c r="C147" s="25">
        <v>8666434.8394399993</v>
      </c>
      <c r="D147" s="25">
        <v>9173475.4140399992</v>
      </c>
      <c r="E147" s="26">
        <f t="shared" si="12"/>
        <v>1.0585062466854898</v>
      </c>
      <c r="F147" s="21"/>
      <c r="G147" s="22"/>
    </row>
    <row r="148" spans="1:7" ht="18" customHeight="1" x14ac:dyDescent="0.2">
      <c r="A148" s="23" t="s">
        <v>41</v>
      </c>
      <c r="B148" s="37" t="s">
        <v>42</v>
      </c>
      <c r="C148" s="25">
        <v>18876.954470000001</v>
      </c>
      <c r="D148" s="25">
        <v>19438.227060000001</v>
      </c>
      <c r="E148" s="26">
        <f t="shared" si="12"/>
        <v>1.0297332173413882</v>
      </c>
      <c r="F148" s="21"/>
      <c r="G148" s="22"/>
    </row>
    <row r="149" spans="1:7" ht="18" customHeight="1" x14ac:dyDescent="0.2">
      <c r="A149" s="23" t="s">
        <v>43</v>
      </c>
      <c r="B149" s="37" t="s">
        <v>44</v>
      </c>
      <c r="C149" s="25">
        <v>64208.91517</v>
      </c>
      <c r="D149" s="25">
        <v>68599.710690000007</v>
      </c>
      <c r="E149" s="26">
        <f t="shared" si="12"/>
        <v>1.0683829575437447</v>
      </c>
      <c r="F149" s="21"/>
      <c r="G149" s="22"/>
    </row>
    <row r="150" spans="1:7" ht="18" customHeight="1" x14ac:dyDescent="0.2">
      <c r="A150" s="23" t="s">
        <v>45</v>
      </c>
      <c r="B150" s="37" t="s">
        <v>46</v>
      </c>
      <c r="C150" s="25">
        <v>441025.69003</v>
      </c>
      <c r="D150" s="25">
        <v>446038.01815000002</v>
      </c>
      <c r="E150" s="26">
        <f t="shared" si="12"/>
        <v>1.0113651613348398</v>
      </c>
      <c r="F150" s="21"/>
      <c r="G150" s="22"/>
    </row>
    <row r="151" spans="1:7" ht="18" customHeight="1" x14ac:dyDescent="0.2">
      <c r="A151" s="23" t="s">
        <v>47</v>
      </c>
      <c r="B151" s="37" t="s">
        <v>48</v>
      </c>
      <c r="C151" s="25">
        <v>40767.298450000002</v>
      </c>
      <c r="D151" s="25">
        <v>47789.743490000001</v>
      </c>
      <c r="E151" s="26">
        <f t="shared" si="12"/>
        <v>1.1722568162963469</v>
      </c>
      <c r="F151" s="21"/>
      <c r="G151" s="22"/>
    </row>
    <row r="152" spans="1:7" ht="18" customHeight="1" x14ac:dyDescent="0.2">
      <c r="A152" s="23" t="s">
        <v>49</v>
      </c>
      <c r="B152" s="37" t="s">
        <v>50</v>
      </c>
      <c r="C152" s="25">
        <v>776526.45103</v>
      </c>
      <c r="D152" s="25">
        <v>832814.32794999995</v>
      </c>
      <c r="E152" s="26">
        <f t="shared" si="12"/>
        <v>1.0724867476765776</v>
      </c>
      <c r="F152" s="21"/>
      <c r="G152" s="22"/>
    </row>
    <row r="153" spans="1:7" ht="18" customHeight="1" x14ac:dyDescent="0.2">
      <c r="A153" s="23" t="s">
        <v>51</v>
      </c>
      <c r="B153" s="37" t="s">
        <v>52</v>
      </c>
      <c r="C153" s="25">
        <v>406787.87549000001</v>
      </c>
      <c r="D153" s="25">
        <v>502702.98301000003</v>
      </c>
      <c r="E153" s="26">
        <f t="shared" si="12"/>
        <v>1.2357865445337195</v>
      </c>
      <c r="F153" s="21"/>
      <c r="G153" s="22"/>
    </row>
    <row r="154" spans="1:7" ht="18" customHeight="1" x14ac:dyDescent="0.2">
      <c r="A154" s="23" t="s">
        <v>53</v>
      </c>
      <c r="B154" s="37" t="s">
        <v>54</v>
      </c>
      <c r="C154" s="25">
        <v>323777.13741999998</v>
      </c>
      <c r="D154" s="25">
        <v>367289.91184999997</v>
      </c>
      <c r="E154" s="26">
        <f t="shared" si="12"/>
        <v>1.1343911271090019</v>
      </c>
      <c r="F154" s="21"/>
      <c r="G154" s="22"/>
    </row>
    <row r="155" spans="1:7" ht="18" customHeight="1" thickBot="1" x14ac:dyDescent="0.25">
      <c r="A155" s="23" t="s">
        <v>55</v>
      </c>
      <c r="B155" s="37" t="s">
        <v>56</v>
      </c>
      <c r="C155" s="25">
        <v>1163832.6452899999</v>
      </c>
      <c r="D155" s="25">
        <v>1353895.8727800001</v>
      </c>
      <c r="E155" s="26">
        <f t="shared" si="12"/>
        <v>1.1633080393982598</v>
      </c>
      <c r="F155" s="21"/>
      <c r="G155" s="22"/>
    </row>
    <row r="156" spans="1:7" ht="18" customHeight="1" thickBot="1" x14ac:dyDescent="0.25">
      <c r="A156" s="27"/>
      <c r="B156" s="41" t="s">
        <v>10</v>
      </c>
      <c r="C156" s="95">
        <f>+SUM(C133:C155)</f>
        <v>21125916.772749998</v>
      </c>
      <c r="D156" s="95">
        <f>+SUM(D133:D155)</f>
        <v>22274397.31718</v>
      </c>
      <c r="E156" s="30">
        <f>+D156/C156</f>
        <v>1.0543635836865273</v>
      </c>
      <c r="F156" s="21"/>
      <c r="G156" s="22"/>
    </row>
    <row r="157" spans="1:7" ht="18" customHeight="1" x14ac:dyDescent="0.2">
      <c r="A157" s="96"/>
      <c r="B157" s="66"/>
      <c r="C157" s="42"/>
      <c r="D157" s="42"/>
      <c r="E157" s="97"/>
    </row>
    <row r="158" spans="1:7" ht="18" customHeight="1" x14ac:dyDescent="0.2">
      <c r="A158" s="440" t="s">
        <v>125</v>
      </c>
      <c r="B158" s="440"/>
      <c r="C158" s="440"/>
      <c r="D158" s="440"/>
      <c r="E158" s="440"/>
    </row>
    <row r="159" spans="1:7" ht="18" customHeight="1" thickBot="1" x14ac:dyDescent="0.25">
      <c r="A159" s="7"/>
      <c r="B159" s="7"/>
      <c r="C159" s="7"/>
      <c r="D159" s="7"/>
      <c r="E159" s="8"/>
    </row>
    <row r="160" spans="1:7" ht="18" customHeight="1" thickBot="1" x14ac:dyDescent="0.25">
      <c r="A160" s="10" t="s">
        <v>1</v>
      </c>
      <c r="B160" s="10" t="s">
        <v>12</v>
      </c>
      <c r="C160" s="11" t="str">
        <f>+C131</f>
        <v>Składka zarobiona na udziale własnym</v>
      </c>
      <c r="D160" s="12"/>
      <c r="E160" s="13" t="s">
        <v>4</v>
      </c>
    </row>
    <row r="161" spans="1:7" ht="18" customHeight="1" thickBot="1" x14ac:dyDescent="0.25">
      <c r="A161" s="15"/>
      <c r="B161" s="15"/>
      <c r="C161" s="94">
        <f>+C5</f>
        <v>2022</v>
      </c>
      <c r="D161" s="94">
        <f>+D5</f>
        <v>2023</v>
      </c>
      <c r="E161" s="94" t="str">
        <f>+E5</f>
        <v>23/22</v>
      </c>
    </row>
    <row r="162" spans="1:7" ht="18" customHeight="1" x14ac:dyDescent="0.2">
      <c r="A162" s="10" t="s">
        <v>6</v>
      </c>
      <c r="B162" s="17" t="s">
        <v>58</v>
      </c>
      <c r="C162" s="38">
        <v>158607.50620999999</v>
      </c>
      <c r="D162" s="25">
        <v>212355.08666</v>
      </c>
      <c r="E162" s="26">
        <f t="shared" ref="E162:E190" si="13">+IFERROR(IF(D162/C162&gt;0,D162/C162,"X"),"X")</f>
        <v>1.3388716066113351</v>
      </c>
      <c r="F162" s="21"/>
      <c r="G162" s="22"/>
    </row>
    <row r="163" spans="1:7" ht="18" customHeight="1" x14ac:dyDescent="0.2">
      <c r="A163" s="23" t="s">
        <v>8</v>
      </c>
      <c r="B163" s="17" t="s">
        <v>59</v>
      </c>
      <c r="C163" s="38">
        <v>1965449.7214500001</v>
      </c>
      <c r="D163" s="25">
        <v>1858331.6433900001</v>
      </c>
      <c r="E163" s="26">
        <f t="shared" si="13"/>
        <v>0.94549945649030687</v>
      </c>
      <c r="F163" s="21"/>
      <c r="G163" s="22"/>
    </row>
    <row r="164" spans="1:7" ht="18" customHeight="1" x14ac:dyDescent="0.2">
      <c r="A164" s="23" t="s">
        <v>15</v>
      </c>
      <c r="B164" s="17" t="s">
        <v>60</v>
      </c>
      <c r="C164" s="38">
        <v>1525761.3387500001</v>
      </c>
      <c r="D164" s="25">
        <v>1734721.51291</v>
      </c>
      <c r="E164" s="26">
        <f t="shared" si="13"/>
        <v>1.1369546919645988</v>
      </c>
      <c r="F164" s="21"/>
      <c r="G164" s="22"/>
    </row>
    <row r="165" spans="1:7" ht="18" customHeight="1" x14ac:dyDescent="0.2">
      <c r="A165" s="23" t="s">
        <v>17</v>
      </c>
      <c r="B165" s="17" t="s">
        <v>61</v>
      </c>
      <c r="C165" s="38">
        <v>63685.812290000002</v>
      </c>
      <c r="D165" s="25">
        <v>77135.572180000003</v>
      </c>
      <c r="E165" s="26">
        <f t="shared" si="13"/>
        <v>1.2111892650242901</v>
      </c>
      <c r="F165" s="21"/>
      <c r="G165" s="22"/>
    </row>
    <row r="166" spans="1:7" ht="18" customHeight="1" x14ac:dyDescent="0.2">
      <c r="A166" s="23" t="s">
        <v>19</v>
      </c>
      <c r="B166" s="17" t="s">
        <v>62</v>
      </c>
      <c r="C166" s="38">
        <v>73269.516059999994</v>
      </c>
      <c r="D166" s="25">
        <v>78836.991529999999</v>
      </c>
      <c r="E166" s="26">
        <f t="shared" si="13"/>
        <v>1.0759862459776701</v>
      </c>
      <c r="F166" s="21"/>
      <c r="G166" s="22"/>
    </row>
    <row r="167" spans="1:7" ht="18" customHeight="1" x14ac:dyDescent="0.2">
      <c r="A167" s="23" t="s">
        <v>21</v>
      </c>
      <c r="B167" s="17" t="s">
        <v>63</v>
      </c>
      <c r="C167" s="38">
        <v>6737656.7215999998</v>
      </c>
      <c r="D167" s="25">
        <v>7346631.05351</v>
      </c>
      <c r="E167" s="26">
        <f t="shared" si="13"/>
        <v>1.0903836982311241</v>
      </c>
      <c r="F167" s="21"/>
      <c r="G167" s="22"/>
    </row>
    <row r="168" spans="1:7" ht="18" customHeight="1" x14ac:dyDescent="0.2">
      <c r="A168" s="23" t="s">
        <v>23</v>
      </c>
      <c r="B168" s="17" t="s">
        <v>64</v>
      </c>
      <c r="C168" s="38">
        <v>90874.200110000005</v>
      </c>
      <c r="D168" s="25">
        <v>98564.073350000006</v>
      </c>
      <c r="E168" s="26">
        <f t="shared" si="13"/>
        <v>1.0846210831093059</v>
      </c>
      <c r="F168" s="21"/>
      <c r="G168" s="22"/>
    </row>
    <row r="169" spans="1:7" ht="18" customHeight="1" x14ac:dyDescent="0.2">
      <c r="A169" s="23" t="s">
        <v>25</v>
      </c>
      <c r="B169" s="17" t="s">
        <v>65</v>
      </c>
      <c r="C169" s="38">
        <v>338826.17151000001</v>
      </c>
      <c r="D169" s="25">
        <v>315180.38740000001</v>
      </c>
      <c r="E169" s="26">
        <f t="shared" si="13"/>
        <v>0.93021263970070234</v>
      </c>
      <c r="F169" s="21"/>
      <c r="G169" s="22"/>
    </row>
    <row r="170" spans="1:7" ht="18" customHeight="1" x14ac:dyDescent="0.2">
      <c r="A170" s="23" t="s">
        <v>27</v>
      </c>
      <c r="B170" s="17" t="s">
        <v>66</v>
      </c>
      <c r="C170" s="38">
        <v>1273853.65374</v>
      </c>
      <c r="D170" s="25">
        <v>1262522.87959</v>
      </c>
      <c r="E170" s="26">
        <f t="shared" si="13"/>
        <v>0.99110512097152359</v>
      </c>
      <c r="F170" s="21"/>
      <c r="G170" s="22"/>
    </row>
    <row r="171" spans="1:7" ht="18" customHeight="1" x14ac:dyDescent="0.2">
      <c r="A171" s="23" t="s">
        <v>29</v>
      </c>
      <c r="B171" s="17" t="s">
        <v>67</v>
      </c>
      <c r="C171" s="38">
        <v>124135.65306</v>
      </c>
      <c r="D171" s="25">
        <v>150134.75771000001</v>
      </c>
      <c r="E171" s="26">
        <f t="shared" si="13"/>
        <v>1.2094410752198126</v>
      </c>
      <c r="F171" s="21"/>
      <c r="G171" s="22"/>
    </row>
    <row r="172" spans="1:7" ht="18" customHeight="1" x14ac:dyDescent="0.2">
      <c r="A172" s="23" t="s">
        <v>31</v>
      </c>
      <c r="B172" s="17" t="s">
        <v>68</v>
      </c>
      <c r="C172" s="38">
        <v>987593.34676999995</v>
      </c>
      <c r="D172" s="25">
        <v>1055698.7169600001</v>
      </c>
      <c r="E172" s="26">
        <f t="shared" si="13"/>
        <v>1.0689609447175237</v>
      </c>
      <c r="F172" s="21"/>
      <c r="G172" s="22"/>
    </row>
    <row r="173" spans="1:7" ht="18" customHeight="1" x14ac:dyDescent="0.2">
      <c r="A173" s="23" t="s">
        <v>33</v>
      </c>
      <c r="B173" s="17" t="s">
        <v>69</v>
      </c>
      <c r="C173" s="38">
        <v>86855.694430000003</v>
      </c>
      <c r="D173" s="25">
        <v>88317.563580000002</v>
      </c>
      <c r="E173" s="26">
        <f t="shared" si="13"/>
        <v>1.0168310110188361</v>
      </c>
      <c r="F173" s="21"/>
      <c r="G173" s="22"/>
    </row>
    <row r="174" spans="1:7" ht="18" customHeight="1" x14ac:dyDescent="0.2">
      <c r="A174" s="23" t="s">
        <v>35</v>
      </c>
      <c r="B174" s="17" t="s">
        <v>70</v>
      </c>
      <c r="C174" s="38">
        <v>471675.60671999998</v>
      </c>
      <c r="D174" s="25">
        <v>505479.06690999999</v>
      </c>
      <c r="E174" s="26">
        <f t="shared" si="13"/>
        <v>1.0716667550926939</v>
      </c>
      <c r="F174" s="21"/>
      <c r="G174" s="22"/>
    </row>
    <row r="175" spans="1:7" ht="18" customHeight="1" x14ac:dyDescent="0.2">
      <c r="A175" s="23" t="s">
        <v>37</v>
      </c>
      <c r="B175" s="17" t="s">
        <v>71</v>
      </c>
      <c r="C175" s="38">
        <v>27714.54393</v>
      </c>
      <c r="D175" s="25">
        <v>47656.552430000003</v>
      </c>
      <c r="E175" s="26">
        <f t="shared" si="13"/>
        <v>1.7195503036372717</v>
      </c>
      <c r="F175" s="21"/>
      <c r="G175" s="22"/>
    </row>
    <row r="176" spans="1:7" ht="18" customHeight="1" x14ac:dyDescent="0.2">
      <c r="A176" s="23" t="s">
        <v>39</v>
      </c>
      <c r="B176" s="17" t="s">
        <v>72</v>
      </c>
      <c r="C176" s="38">
        <v>7460.3964500000002</v>
      </c>
      <c r="D176" s="25">
        <v>7588.4573099999998</v>
      </c>
      <c r="E176" s="26">
        <f t="shared" si="13"/>
        <v>1.0171654228911655</v>
      </c>
      <c r="F176" s="21"/>
      <c r="G176" s="22"/>
    </row>
    <row r="177" spans="1:7" ht="18" customHeight="1" x14ac:dyDescent="0.2">
      <c r="A177" s="23" t="s">
        <v>41</v>
      </c>
      <c r="B177" s="17" t="s">
        <v>73</v>
      </c>
      <c r="C177" s="38">
        <v>353939.42478</v>
      </c>
      <c r="D177" s="25">
        <v>495780.44709999999</v>
      </c>
      <c r="E177" s="26">
        <f t="shared" si="13"/>
        <v>1.400749428827164</v>
      </c>
      <c r="F177" s="21"/>
      <c r="G177" s="22"/>
    </row>
    <row r="178" spans="1:7" ht="18" customHeight="1" x14ac:dyDescent="0.2">
      <c r="A178" s="23" t="s">
        <v>43</v>
      </c>
      <c r="B178" s="17" t="s">
        <v>74</v>
      </c>
      <c r="C178" s="38">
        <v>44881.802770000002</v>
      </c>
      <c r="D178" s="25">
        <v>52172.92252</v>
      </c>
      <c r="E178" s="26">
        <f t="shared" si="13"/>
        <v>1.1624515794823096</v>
      </c>
      <c r="F178" s="21"/>
      <c r="G178" s="22"/>
    </row>
    <row r="179" spans="1:7" ht="18" customHeight="1" x14ac:dyDescent="0.2">
      <c r="A179" s="23" t="s">
        <v>45</v>
      </c>
      <c r="B179" s="17" t="s">
        <v>75</v>
      </c>
      <c r="C179" s="38">
        <v>553322.01610000001</v>
      </c>
      <c r="D179" s="25">
        <v>733136.37915000005</v>
      </c>
      <c r="E179" s="26">
        <f t="shared" si="13"/>
        <v>1.3249723629603467</v>
      </c>
      <c r="F179" s="21"/>
      <c r="G179" s="22"/>
    </row>
    <row r="180" spans="1:7" ht="18" customHeight="1" x14ac:dyDescent="0.2">
      <c r="A180" s="23" t="s">
        <v>47</v>
      </c>
      <c r="B180" s="17" t="s">
        <v>76</v>
      </c>
      <c r="C180" s="38">
        <v>12750016.18063</v>
      </c>
      <c r="D180" s="25">
        <v>13842554.02441</v>
      </c>
      <c r="E180" s="26">
        <f t="shared" si="13"/>
        <v>1.0856891339039867</v>
      </c>
      <c r="F180" s="21"/>
      <c r="G180" s="22"/>
    </row>
    <row r="181" spans="1:7" ht="18" customHeight="1" x14ac:dyDescent="0.2">
      <c r="A181" s="23" t="s">
        <v>49</v>
      </c>
      <c r="B181" s="17" t="s">
        <v>77</v>
      </c>
      <c r="C181" s="38">
        <v>205751.50503999999</v>
      </c>
      <c r="D181" s="25">
        <v>253150.24523999999</v>
      </c>
      <c r="E181" s="26">
        <f t="shared" si="13"/>
        <v>1.230368862627689</v>
      </c>
      <c r="F181" s="21"/>
      <c r="G181" s="22"/>
    </row>
    <row r="182" spans="1:7" ht="18" customHeight="1" x14ac:dyDescent="0.2">
      <c r="A182" s="23" t="s">
        <v>51</v>
      </c>
      <c r="B182" s="17" t="s">
        <v>78</v>
      </c>
      <c r="C182" s="38">
        <v>232510.85417000001</v>
      </c>
      <c r="D182" s="25">
        <v>257739.89348999999</v>
      </c>
      <c r="E182" s="26">
        <f t="shared" si="13"/>
        <v>1.1085069314723424</v>
      </c>
      <c r="F182" s="21"/>
      <c r="G182" s="22"/>
    </row>
    <row r="183" spans="1:7" ht="18" customHeight="1" x14ac:dyDescent="0.2">
      <c r="A183" s="23" t="s">
        <v>53</v>
      </c>
      <c r="B183" s="17" t="s">
        <v>79</v>
      </c>
      <c r="C183" s="38">
        <v>120214.94098</v>
      </c>
      <c r="D183" s="25">
        <v>130191.18955</v>
      </c>
      <c r="E183" s="26">
        <f t="shared" si="13"/>
        <v>1.0829867609522823</v>
      </c>
      <c r="F183" s="21"/>
      <c r="G183" s="22"/>
    </row>
    <row r="184" spans="1:7" ht="18" customHeight="1" x14ac:dyDescent="0.2">
      <c r="A184" s="23" t="s">
        <v>55</v>
      </c>
      <c r="B184" s="17" t="s">
        <v>80</v>
      </c>
      <c r="C184" s="38">
        <v>80573.903579999998</v>
      </c>
      <c r="D184" s="25">
        <v>99966.527979999999</v>
      </c>
      <c r="E184" s="26">
        <f t="shared" si="13"/>
        <v>1.2406812074178024</v>
      </c>
      <c r="F184" s="21"/>
      <c r="G184" s="22"/>
    </row>
    <row r="185" spans="1:7" ht="18" customHeight="1" x14ac:dyDescent="0.2">
      <c r="A185" s="23" t="s">
        <v>81</v>
      </c>
      <c r="B185" s="17" t="s">
        <v>82</v>
      </c>
      <c r="C185" s="38">
        <v>306300.95951999997</v>
      </c>
      <c r="D185" s="25">
        <v>330180.13045</v>
      </c>
      <c r="E185" s="26">
        <f t="shared" si="13"/>
        <v>1.077959830643106</v>
      </c>
      <c r="F185" s="21"/>
      <c r="G185" s="22"/>
    </row>
    <row r="186" spans="1:7" ht="18" customHeight="1" x14ac:dyDescent="0.2">
      <c r="A186" s="23" t="s">
        <v>83</v>
      </c>
      <c r="B186" s="17" t="s">
        <v>84</v>
      </c>
      <c r="C186" s="38">
        <v>205309.42050000001</v>
      </c>
      <c r="D186" s="25">
        <v>262501.95075999998</v>
      </c>
      <c r="E186" s="26">
        <f t="shared" si="13"/>
        <v>1.2785674915486889</v>
      </c>
      <c r="F186" s="21"/>
      <c r="G186" s="22"/>
    </row>
    <row r="187" spans="1:7" ht="18" customHeight="1" x14ac:dyDescent="0.2">
      <c r="A187" s="23" t="s">
        <v>85</v>
      </c>
      <c r="B187" s="17" t="s">
        <v>86</v>
      </c>
      <c r="C187" s="38">
        <v>1907606.1435700001</v>
      </c>
      <c r="D187" s="25">
        <v>2087675.95187</v>
      </c>
      <c r="E187" s="26">
        <f t="shared" si="13"/>
        <v>1.0943956953100431</v>
      </c>
      <c r="F187" s="21"/>
      <c r="G187" s="22"/>
    </row>
    <row r="188" spans="1:7" ht="18" customHeight="1" x14ac:dyDescent="0.2">
      <c r="A188" s="23" t="s">
        <v>87</v>
      </c>
      <c r="B188" s="17" t="s">
        <v>88</v>
      </c>
      <c r="C188" s="38">
        <v>7182391.5637299996</v>
      </c>
      <c r="D188" s="25">
        <v>8214632.4512900002</v>
      </c>
      <c r="E188" s="26">
        <f t="shared" si="13"/>
        <v>1.1437182696600199</v>
      </c>
      <c r="F188" s="21"/>
      <c r="G188" s="22"/>
    </row>
    <row r="189" spans="1:7" ht="18" customHeight="1" x14ac:dyDescent="0.2">
      <c r="A189" s="23" t="s">
        <v>89</v>
      </c>
      <c r="B189" s="17" t="s">
        <v>90</v>
      </c>
      <c r="C189" s="38">
        <v>777235.08105000004</v>
      </c>
      <c r="D189" s="25">
        <v>951158.29653000005</v>
      </c>
      <c r="E189" s="26">
        <f t="shared" si="13"/>
        <v>1.2237717001206889</v>
      </c>
      <c r="F189" s="21"/>
      <c r="G189" s="22"/>
    </row>
    <row r="190" spans="1:7" ht="18" customHeight="1" thickBot="1" x14ac:dyDescent="0.25">
      <c r="A190" s="23" t="s">
        <v>91</v>
      </c>
      <c r="B190" s="17" t="s">
        <v>92</v>
      </c>
      <c r="C190" s="38">
        <v>101246.65181</v>
      </c>
      <c r="D190" s="25">
        <v>133384.95825</v>
      </c>
      <c r="E190" s="26">
        <f t="shared" si="13"/>
        <v>1.3174258690579805</v>
      </c>
      <c r="F190" s="21"/>
      <c r="G190" s="22"/>
    </row>
    <row r="191" spans="1:7" ht="18" customHeight="1" thickBot="1" x14ac:dyDescent="0.25">
      <c r="A191" s="27"/>
      <c r="B191" s="41" t="s">
        <v>10</v>
      </c>
      <c r="C191" s="29">
        <f>SUM(C162:C190)</f>
        <v>38754720.331309997</v>
      </c>
      <c r="D191" s="29">
        <f>SUM(D162:D190)</f>
        <v>42683379.684010006</v>
      </c>
      <c r="E191" s="30">
        <f>+D191/C191</f>
        <v>1.1013724088088965</v>
      </c>
      <c r="F191" s="21"/>
      <c r="G191" s="22"/>
    </row>
    <row r="192" spans="1:7" x14ac:dyDescent="0.2">
      <c r="C192" s="22"/>
      <c r="D192" s="22"/>
    </row>
    <row r="193" spans="3:3" x14ac:dyDescent="0.2">
      <c r="C193" s="31"/>
    </row>
  </sheetData>
  <mergeCells count="18">
    <mergeCell ref="A2:E2"/>
    <mergeCell ref="A10:E10"/>
    <mergeCell ref="A39:E39"/>
    <mergeCell ref="A74:E74"/>
    <mergeCell ref="A76:A78"/>
    <mergeCell ref="B76:B78"/>
    <mergeCell ref="C76:D77"/>
    <mergeCell ref="E76:E77"/>
    <mergeCell ref="A121:E121"/>
    <mergeCell ref="A129:E129"/>
    <mergeCell ref="A158:E158"/>
    <mergeCell ref="F76:G77"/>
    <mergeCell ref="A91:E91"/>
    <mergeCell ref="A93:A95"/>
    <mergeCell ref="B93:B95"/>
    <mergeCell ref="C93:D94"/>
    <mergeCell ref="E93:E94"/>
    <mergeCell ref="F93:G94"/>
  </mergeCells>
  <conditionalFormatting sqref="G6:G8 G15:G22 G24:G37 G43:G72 I79:I115 H80:H115 G125:G127 G133:G156 G162:G191 C192:D192">
    <cfRule type="cellIs" dxfId="1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fitToHeight="10" orientation="portrait" r:id="rId1"/>
  <headerFooter alignWithMargins="0"/>
  <rowBreaks count="3" manualBreakCount="3">
    <brk id="38" max="6" man="1"/>
    <brk id="89" max="6" man="1"/>
    <brk id="12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77C4-1778-4F04-8F18-DB166EF36596}">
  <dimension ref="A2:L299"/>
  <sheetViews>
    <sheetView zoomScale="80" zoomScaleNormal="80" zoomScaleSheetLayoutView="100" workbookViewId="0">
      <selection activeCell="B66" sqref="B66"/>
    </sheetView>
  </sheetViews>
  <sheetFormatPr defaultColWidth="9.140625" defaultRowHeight="12.75" x14ac:dyDescent="0.2"/>
  <cols>
    <col min="1" max="1" width="3.7109375" style="111" customWidth="1"/>
    <col min="2" max="2" width="52.28515625" style="17" customWidth="1"/>
    <col min="3" max="3" width="21.7109375" style="17" customWidth="1"/>
    <col min="4" max="4" width="21.5703125" style="17" customWidth="1"/>
    <col min="5" max="5" width="19" style="17" customWidth="1"/>
    <col min="6" max="6" width="14" style="17" customWidth="1"/>
    <col min="7" max="7" width="15.7109375" style="17" customWidth="1"/>
    <col min="8" max="9" width="13.28515625" style="17" customWidth="1"/>
    <col min="10" max="16384" width="9.140625" style="17"/>
  </cols>
  <sheetData>
    <row r="2" spans="1:7" s="98" customFormat="1" ht="18" customHeight="1" x14ac:dyDescent="0.2">
      <c r="A2" s="453" t="s">
        <v>126</v>
      </c>
      <c r="B2" s="453"/>
      <c r="C2" s="453"/>
      <c r="D2" s="453"/>
      <c r="E2" s="453"/>
    </row>
    <row r="3" spans="1:7" s="98" customFormat="1" ht="18" customHeight="1" thickBot="1" x14ac:dyDescent="0.25">
      <c r="A3" s="99"/>
      <c r="B3" s="99"/>
      <c r="C3" s="99"/>
      <c r="D3" s="99"/>
    </row>
    <row r="4" spans="1:7" ht="18" customHeight="1" thickBot="1" x14ac:dyDescent="0.25">
      <c r="A4" s="100" t="s">
        <v>1</v>
      </c>
      <c r="B4" s="101" t="s">
        <v>2</v>
      </c>
      <c r="C4" s="102" t="s">
        <v>127</v>
      </c>
      <c r="D4" s="103"/>
      <c r="E4" s="104" t="s">
        <v>4</v>
      </c>
    </row>
    <row r="5" spans="1:7" ht="18" customHeight="1" thickBot="1" x14ac:dyDescent="0.25">
      <c r="A5" s="105"/>
      <c r="B5" s="15"/>
      <c r="C5" s="51">
        <f>+'4.1.1 Składka'!C5</f>
        <v>2022</v>
      </c>
      <c r="D5" s="51">
        <f>+'4.1.1 Składka'!D5</f>
        <v>2023</v>
      </c>
      <c r="E5" s="16" t="s">
        <v>5</v>
      </c>
    </row>
    <row r="6" spans="1:7" ht="18" customHeight="1" x14ac:dyDescent="0.2">
      <c r="A6" s="100" t="s">
        <v>6</v>
      </c>
      <c r="B6" s="106" t="s">
        <v>7</v>
      </c>
      <c r="C6" s="19">
        <f>+C37</f>
        <v>18837147.376919996</v>
      </c>
      <c r="D6" s="19">
        <f t="shared" ref="D6" si="0">+D37</f>
        <v>16229257.038230002</v>
      </c>
      <c r="E6" s="78">
        <f>+D6/C6</f>
        <v>0.86155598368969166</v>
      </c>
      <c r="F6" s="21"/>
      <c r="G6" s="22"/>
    </row>
    <row r="7" spans="1:7" ht="18" customHeight="1" thickBot="1" x14ac:dyDescent="0.25">
      <c r="A7" s="107" t="s">
        <v>8</v>
      </c>
      <c r="B7" s="57" t="s">
        <v>9</v>
      </c>
      <c r="C7" s="25">
        <f>+C72</f>
        <v>25515690.883590002</v>
      </c>
      <c r="D7" s="25">
        <f t="shared" ref="D7" si="1">+D72</f>
        <v>28010112.134190001</v>
      </c>
      <c r="E7" s="59">
        <f>+D7/C7</f>
        <v>1.0977602864833358</v>
      </c>
      <c r="F7" s="21"/>
      <c r="G7" s="22"/>
    </row>
    <row r="8" spans="1:7" s="98" customFormat="1" ht="18" customHeight="1" thickBot="1" x14ac:dyDescent="0.25">
      <c r="A8" s="108"/>
      <c r="B8" s="109" t="s">
        <v>128</v>
      </c>
      <c r="C8" s="29">
        <f>SUM(C6:C7)</f>
        <v>44352838.260509998</v>
      </c>
      <c r="D8" s="29">
        <f>SUM(D6:D7)</f>
        <v>44239369.172420003</v>
      </c>
      <c r="E8" s="110">
        <f>+D8/C8</f>
        <v>0.99744167244893045</v>
      </c>
      <c r="F8" s="21"/>
      <c r="G8" s="22"/>
    </row>
    <row r="9" spans="1:7" ht="18" customHeight="1" x14ac:dyDescent="0.2">
      <c r="C9" s="40"/>
      <c r="D9" s="40"/>
      <c r="F9" s="40"/>
      <c r="G9" s="22"/>
    </row>
    <row r="10" spans="1:7" s="112" customFormat="1" ht="18" customHeight="1" x14ac:dyDescent="0.2">
      <c r="A10" s="453" t="s">
        <v>129</v>
      </c>
      <c r="B10" s="453"/>
      <c r="C10" s="453"/>
      <c r="D10" s="453"/>
      <c r="E10" s="453"/>
      <c r="G10" s="22"/>
    </row>
    <row r="11" spans="1:7" s="98" customFormat="1" ht="18" customHeight="1" thickBot="1" x14ac:dyDescent="0.25">
      <c r="A11" s="99"/>
      <c r="B11" s="99"/>
      <c r="C11" s="99"/>
      <c r="D11" s="99"/>
      <c r="G11" s="22"/>
    </row>
    <row r="12" spans="1:7" ht="18" customHeight="1" thickBot="1" x14ac:dyDescent="0.25">
      <c r="A12" s="100" t="s">
        <v>1</v>
      </c>
      <c r="B12" s="101" t="s">
        <v>12</v>
      </c>
      <c r="C12" s="113" t="s">
        <v>127</v>
      </c>
      <c r="D12" s="114"/>
      <c r="E12" s="104" t="s">
        <v>4</v>
      </c>
      <c r="G12" s="22"/>
    </row>
    <row r="13" spans="1:7" ht="18" customHeight="1" thickBot="1" x14ac:dyDescent="0.25">
      <c r="A13" s="15"/>
      <c r="B13" s="15"/>
      <c r="C13" s="36">
        <f>+C5</f>
        <v>2022</v>
      </c>
      <c r="D13" s="36">
        <f>+D5</f>
        <v>2023</v>
      </c>
      <c r="E13" s="36" t="str">
        <f>+E5</f>
        <v>23/22</v>
      </c>
      <c r="G13" s="22"/>
    </row>
    <row r="14" spans="1:7" ht="18" customHeight="1" x14ac:dyDescent="0.2">
      <c r="A14" s="10" t="s">
        <v>6</v>
      </c>
      <c r="B14" s="37" t="s">
        <v>13</v>
      </c>
      <c r="C14" s="25">
        <v>452352.01384999999</v>
      </c>
      <c r="D14" s="25">
        <v>358788.79508000001</v>
      </c>
      <c r="E14" s="26">
        <f t="shared" ref="E14:E36" si="2">+IFERROR(IF(D14/C14&gt;0,D14/C14,"X"),"X")</f>
        <v>0.79316281147136536</v>
      </c>
      <c r="F14" s="21"/>
      <c r="G14" s="22"/>
    </row>
    <row r="15" spans="1:7" ht="18" customHeight="1" x14ac:dyDescent="0.2">
      <c r="A15" s="23" t="s">
        <v>8</v>
      </c>
      <c r="B15" s="37" t="s">
        <v>14</v>
      </c>
      <c r="C15" s="25">
        <v>2067704.2580599999</v>
      </c>
      <c r="D15" s="25">
        <v>1916797.2449</v>
      </c>
      <c r="E15" s="26">
        <f t="shared" si="2"/>
        <v>0.9270171193139648</v>
      </c>
      <c r="F15" s="21"/>
      <c r="G15" s="22"/>
    </row>
    <row r="16" spans="1:7" ht="18" customHeight="1" x14ac:dyDescent="0.2">
      <c r="A16" s="23" t="s">
        <v>15</v>
      </c>
      <c r="B16" s="37" t="s">
        <v>16</v>
      </c>
      <c r="C16" s="25">
        <v>208896.60581000001</v>
      </c>
      <c r="D16" s="25">
        <v>186857.67626000001</v>
      </c>
      <c r="E16" s="26">
        <f t="shared" si="2"/>
        <v>0.89449838371215418</v>
      </c>
      <c r="F16" s="21"/>
      <c r="G16" s="22"/>
    </row>
    <row r="17" spans="1:7" ht="18" customHeight="1" x14ac:dyDescent="0.2">
      <c r="A17" s="23" t="s">
        <v>17</v>
      </c>
      <c r="B17" s="37" t="s">
        <v>18</v>
      </c>
      <c r="C17" s="25">
        <v>39462.718739999997</v>
      </c>
      <c r="D17" s="25">
        <v>41346.47754</v>
      </c>
      <c r="E17" s="26">
        <f t="shared" si="2"/>
        <v>1.0477351500389809</v>
      </c>
      <c r="F17" s="21"/>
      <c r="G17" s="22"/>
    </row>
    <row r="18" spans="1:7" ht="18" customHeight="1" x14ac:dyDescent="0.2">
      <c r="A18" s="23" t="s">
        <v>19</v>
      </c>
      <c r="B18" s="37" t="s">
        <v>20</v>
      </c>
      <c r="C18" s="25">
        <v>992668.56149999995</v>
      </c>
      <c r="D18" s="25">
        <v>1055482.9369699999</v>
      </c>
      <c r="E18" s="26">
        <f t="shared" si="2"/>
        <v>1.0632782964085037</v>
      </c>
      <c r="F18" s="21"/>
      <c r="G18" s="22"/>
    </row>
    <row r="19" spans="1:7" ht="18" customHeight="1" x14ac:dyDescent="0.2">
      <c r="A19" s="23" t="s">
        <v>21</v>
      </c>
      <c r="B19" s="37" t="s">
        <v>22</v>
      </c>
      <c r="C19" s="25">
        <v>278015.11722000001</v>
      </c>
      <c r="D19" s="25">
        <v>281947.20711999998</v>
      </c>
      <c r="E19" s="26">
        <f t="shared" si="2"/>
        <v>1.0141434391745265</v>
      </c>
      <c r="F19" s="21"/>
      <c r="G19" s="22"/>
    </row>
    <row r="20" spans="1:7" ht="18" customHeight="1" x14ac:dyDescent="0.2">
      <c r="A20" s="23" t="s">
        <v>23</v>
      </c>
      <c r="B20" s="37" t="s">
        <v>24</v>
      </c>
      <c r="C20" s="25">
        <v>232907.26318000001</v>
      </c>
      <c r="D20" s="25">
        <v>202414.26623000001</v>
      </c>
      <c r="E20" s="26">
        <f t="shared" si="2"/>
        <v>0.86907665938080347</v>
      </c>
      <c r="F20" s="21"/>
      <c r="G20" s="22"/>
    </row>
    <row r="21" spans="1:7" ht="18" customHeight="1" x14ac:dyDescent="0.2">
      <c r="A21" s="23" t="s">
        <v>25</v>
      </c>
      <c r="B21" s="37" t="s">
        <v>26</v>
      </c>
      <c r="C21" s="25">
        <v>933521.48991</v>
      </c>
      <c r="D21" s="25">
        <v>821277.94064000004</v>
      </c>
      <c r="E21" s="26">
        <f t="shared" si="2"/>
        <v>0.87976329363256411</v>
      </c>
      <c r="F21" s="21"/>
      <c r="G21" s="22"/>
    </row>
    <row r="22" spans="1:7" ht="18" customHeight="1" x14ac:dyDescent="0.2">
      <c r="A22" s="23" t="s">
        <v>27</v>
      </c>
      <c r="B22" s="37" t="s">
        <v>28</v>
      </c>
      <c r="C22" s="25">
        <v>11265.614100000001</v>
      </c>
      <c r="D22" s="25">
        <v>10206.01165</v>
      </c>
      <c r="E22" s="26">
        <f t="shared" si="2"/>
        <v>0.90594365823342016</v>
      </c>
      <c r="F22" s="21"/>
      <c r="G22" s="22"/>
    </row>
    <row r="23" spans="1:7" ht="17.100000000000001" customHeight="1" x14ac:dyDescent="0.2">
      <c r="A23" s="23" t="s">
        <v>29</v>
      </c>
      <c r="B23" s="37" t="s">
        <v>30</v>
      </c>
      <c r="C23" s="25">
        <v>1975029.1389200001</v>
      </c>
      <c r="D23" s="25">
        <v>1800959.0312300001</v>
      </c>
      <c r="E23" s="26">
        <f t="shared" si="2"/>
        <v>0.91186453695301617</v>
      </c>
      <c r="F23" s="21"/>
      <c r="G23" s="22"/>
    </row>
    <row r="24" spans="1:7" ht="18" customHeight="1" x14ac:dyDescent="0.2">
      <c r="A24" s="23" t="s">
        <v>31</v>
      </c>
      <c r="B24" s="37" t="s">
        <v>32</v>
      </c>
      <c r="C24" s="25">
        <v>2186341.6562299998</v>
      </c>
      <c r="D24" s="25">
        <v>717031.52130000002</v>
      </c>
      <c r="E24" s="26">
        <f t="shared" si="2"/>
        <v>0.32795950223827663</v>
      </c>
      <c r="F24" s="21"/>
      <c r="G24" s="22"/>
    </row>
    <row r="25" spans="1:7" ht="18" customHeight="1" x14ac:dyDescent="0.2">
      <c r="A25" s="23" t="s">
        <v>33</v>
      </c>
      <c r="B25" s="37" t="s">
        <v>34</v>
      </c>
      <c r="C25" s="25">
        <v>362286.66279999999</v>
      </c>
      <c r="D25" s="25">
        <v>260924.54410999999</v>
      </c>
      <c r="E25" s="26">
        <f t="shared" si="2"/>
        <v>0.72021570458430906</v>
      </c>
      <c r="F25" s="21"/>
      <c r="G25" s="22"/>
    </row>
    <row r="26" spans="1:7" ht="18" customHeight="1" x14ac:dyDescent="0.2">
      <c r="A26" s="23" t="s">
        <v>35</v>
      </c>
      <c r="B26" s="37" t="s">
        <v>36</v>
      </c>
      <c r="C26" s="25">
        <v>40426.300049999998</v>
      </c>
      <c r="D26" s="25">
        <v>43493.709089999997</v>
      </c>
      <c r="E26" s="26">
        <f t="shared" si="2"/>
        <v>1.0758765713460339</v>
      </c>
      <c r="F26" s="21"/>
      <c r="G26" s="22"/>
    </row>
    <row r="27" spans="1:7" ht="18" customHeight="1" x14ac:dyDescent="0.2">
      <c r="A27" s="23" t="s">
        <v>37</v>
      </c>
      <c r="B27" s="37" t="s">
        <v>38</v>
      </c>
      <c r="C27" s="25">
        <v>13511.67661</v>
      </c>
      <c r="D27" s="25">
        <v>13393.51476</v>
      </c>
      <c r="E27" s="26">
        <f t="shared" si="2"/>
        <v>0.99125483436211392</v>
      </c>
      <c r="F27" s="21"/>
      <c r="G27" s="22"/>
    </row>
    <row r="28" spans="1:7" ht="18" customHeight="1" x14ac:dyDescent="0.2">
      <c r="A28" s="23" t="s">
        <v>39</v>
      </c>
      <c r="B28" s="37" t="s">
        <v>40</v>
      </c>
      <c r="C28" s="25">
        <v>6576721.4331299998</v>
      </c>
      <c r="D28" s="25">
        <v>6124758.8717599995</v>
      </c>
      <c r="E28" s="26">
        <f t="shared" si="2"/>
        <v>0.93127843927017273</v>
      </c>
      <c r="F28" s="21"/>
      <c r="G28" s="22"/>
    </row>
    <row r="29" spans="1:7" ht="18" customHeight="1" x14ac:dyDescent="0.2">
      <c r="A29" s="23" t="s">
        <v>41</v>
      </c>
      <c r="B29" s="37" t="s">
        <v>42</v>
      </c>
      <c r="C29" s="25">
        <v>13261.39883</v>
      </c>
      <c r="D29" s="25">
        <v>13770.845579999999</v>
      </c>
      <c r="E29" s="26">
        <f t="shared" si="2"/>
        <v>1.0384157626605368</v>
      </c>
      <c r="F29" s="21"/>
      <c r="G29" s="22"/>
    </row>
    <row r="30" spans="1:7" ht="18" customHeight="1" x14ac:dyDescent="0.2">
      <c r="A30" s="23" t="s">
        <v>43</v>
      </c>
      <c r="B30" s="37" t="s">
        <v>44</v>
      </c>
      <c r="C30" s="25">
        <v>20572.394509999998</v>
      </c>
      <c r="D30" s="25">
        <v>16220.391820000001</v>
      </c>
      <c r="E30" s="26">
        <f t="shared" si="2"/>
        <v>0.78845424688484655</v>
      </c>
      <c r="F30" s="21"/>
      <c r="G30" s="22"/>
    </row>
    <row r="31" spans="1:7" ht="18" customHeight="1" x14ac:dyDescent="0.2">
      <c r="A31" s="23" t="s">
        <v>45</v>
      </c>
      <c r="B31" s="37" t="s">
        <v>46</v>
      </c>
      <c r="C31" s="25">
        <v>80409.415040000007</v>
      </c>
      <c r="D31" s="25">
        <v>96115.371270000003</v>
      </c>
      <c r="E31" s="26">
        <f t="shared" si="2"/>
        <v>1.1953248412786861</v>
      </c>
      <c r="F31" s="21"/>
      <c r="G31" s="22"/>
    </row>
    <row r="32" spans="1:7" ht="18" customHeight="1" x14ac:dyDescent="0.2">
      <c r="A32" s="23" t="s">
        <v>47</v>
      </c>
      <c r="B32" s="37" t="s">
        <v>48</v>
      </c>
      <c r="C32" s="25">
        <v>19702.08034</v>
      </c>
      <c r="D32" s="25">
        <v>24643.927060000002</v>
      </c>
      <c r="E32" s="26">
        <f t="shared" si="2"/>
        <v>1.2508286756889755</v>
      </c>
      <c r="F32" s="21"/>
      <c r="G32" s="22"/>
    </row>
    <row r="33" spans="1:7" ht="18" customHeight="1" x14ac:dyDescent="0.2">
      <c r="A33" s="23" t="s">
        <v>49</v>
      </c>
      <c r="B33" s="37" t="s">
        <v>50</v>
      </c>
      <c r="C33" s="25">
        <v>938307.05056</v>
      </c>
      <c r="D33" s="25">
        <v>786367.95554</v>
      </c>
      <c r="E33" s="26">
        <f t="shared" si="2"/>
        <v>0.83807102916969478</v>
      </c>
      <c r="F33" s="21"/>
      <c r="G33" s="22"/>
    </row>
    <row r="34" spans="1:7" ht="18" customHeight="1" x14ac:dyDescent="0.2">
      <c r="A34" s="23" t="s">
        <v>51</v>
      </c>
      <c r="B34" s="37" t="s">
        <v>52</v>
      </c>
      <c r="C34" s="25">
        <v>178282.06692000001</v>
      </c>
      <c r="D34" s="25">
        <v>218566.04957999999</v>
      </c>
      <c r="E34" s="26">
        <f t="shared" si="2"/>
        <v>1.2259564484299843</v>
      </c>
      <c r="F34" s="21"/>
      <c r="G34" s="22"/>
    </row>
    <row r="35" spans="1:7" ht="18" customHeight="1" x14ac:dyDescent="0.2">
      <c r="A35" s="23" t="s">
        <v>53</v>
      </c>
      <c r="B35" s="37" t="s">
        <v>54</v>
      </c>
      <c r="C35" s="25">
        <v>407199.44383</v>
      </c>
      <c r="D35" s="25">
        <v>424515.01890999998</v>
      </c>
      <c r="E35" s="26">
        <f t="shared" si="2"/>
        <v>1.0425235725204698</v>
      </c>
      <c r="F35" s="21"/>
      <c r="G35" s="22"/>
    </row>
    <row r="36" spans="1:7" s="98" customFormat="1" ht="18" customHeight="1" thickBot="1" x14ac:dyDescent="0.25">
      <c r="A36" s="23" t="s">
        <v>55</v>
      </c>
      <c r="B36" s="37" t="s">
        <v>56</v>
      </c>
      <c r="C36" s="25">
        <v>808303.01677999995</v>
      </c>
      <c r="D36" s="25">
        <v>813377.72982999997</v>
      </c>
      <c r="E36" s="26">
        <f t="shared" si="2"/>
        <v>1.0062782309909171</v>
      </c>
      <c r="F36" s="21"/>
      <c r="G36" s="22"/>
    </row>
    <row r="37" spans="1:7" s="98" customFormat="1" ht="18" customHeight="1" thickBot="1" x14ac:dyDescent="0.25">
      <c r="A37" s="27"/>
      <c r="B37" s="41" t="s">
        <v>10</v>
      </c>
      <c r="C37" s="29">
        <f>SUM(C14:C36)</f>
        <v>18837147.376919996</v>
      </c>
      <c r="D37" s="29">
        <f>SUM(D14:D36)</f>
        <v>16229257.038230002</v>
      </c>
      <c r="E37" s="30">
        <f t="shared" ref="E37" si="3">+IF(C37=0,"X",D37/C37)</f>
        <v>0.86155598368969166</v>
      </c>
      <c r="F37" s="21"/>
      <c r="G37" s="43"/>
    </row>
    <row r="38" spans="1:7" s="98" customFormat="1" ht="18" customHeight="1" x14ac:dyDescent="0.2">
      <c r="A38" s="115"/>
      <c r="C38" s="116">
        <v>0</v>
      </c>
      <c r="D38" s="116">
        <v>0</v>
      </c>
      <c r="E38" s="117"/>
      <c r="F38" s="118"/>
      <c r="G38" s="119"/>
    </row>
    <row r="39" spans="1:7" s="98" customFormat="1" ht="18" customHeight="1" x14ac:dyDescent="0.2">
      <c r="A39" s="453" t="s">
        <v>130</v>
      </c>
      <c r="B39" s="453"/>
      <c r="C39" s="453"/>
      <c r="D39" s="453"/>
      <c r="E39" s="453"/>
      <c r="F39" s="118"/>
      <c r="G39" s="43"/>
    </row>
    <row r="40" spans="1:7" s="98" customFormat="1" ht="18" customHeight="1" thickBot="1" x14ac:dyDescent="0.25">
      <c r="A40" s="99"/>
      <c r="B40" s="99"/>
      <c r="C40" s="99"/>
      <c r="D40" s="99"/>
      <c r="E40" s="99"/>
      <c r="F40" s="118"/>
      <c r="G40" s="22"/>
    </row>
    <row r="41" spans="1:7" s="98" customFormat="1" ht="18" customHeight="1" thickBot="1" x14ac:dyDescent="0.25">
      <c r="A41" s="100" t="s">
        <v>1</v>
      </c>
      <c r="B41" s="120" t="s">
        <v>12</v>
      </c>
      <c r="C41" s="113" t="s">
        <v>127</v>
      </c>
      <c r="D41" s="114"/>
      <c r="E41" s="104" t="s">
        <v>4</v>
      </c>
      <c r="F41" s="118"/>
      <c r="G41" s="22"/>
    </row>
    <row r="42" spans="1:7" ht="18" customHeight="1" thickBot="1" x14ac:dyDescent="0.25">
      <c r="A42" s="23"/>
      <c r="B42" s="121"/>
      <c r="C42" s="36">
        <f>+C5</f>
        <v>2022</v>
      </c>
      <c r="D42" s="36">
        <f>+D5</f>
        <v>2023</v>
      </c>
      <c r="E42" s="36" t="str">
        <f>+E5</f>
        <v>23/22</v>
      </c>
      <c r="G42" s="22"/>
    </row>
    <row r="43" spans="1:7" ht="18" customHeight="1" x14ac:dyDescent="0.2">
      <c r="A43" s="10" t="s">
        <v>6</v>
      </c>
      <c r="B43" s="17" t="s">
        <v>58</v>
      </c>
      <c r="C43" s="38">
        <v>169132.29918999999</v>
      </c>
      <c r="D43" s="25">
        <v>274900.79778999998</v>
      </c>
      <c r="E43" s="26">
        <f t="shared" ref="E43:E71" si="4">+IFERROR(IF(D43/C43&gt;0,D43/C43,"X"),"X")</f>
        <v>1.6253595505207534</v>
      </c>
      <c r="F43" s="21"/>
      <c r="G43" s="22"/>
    </row>
    <row r="44" spans="1:7" ht="18" customHeight="1" x14ac:dyDescent="0.2">
      <c r="A44" s="23" t="s">
        <v>8</v>
      </c>
      <c r="B44" s="17" t="s">
        <v>59</v>
      </c>
      <c r="C44" s="38">
        <v>1233189.3024599999</v>
      </c>
      <c r="D44" s="25">
        <v>1185435.6147</v>
      </c>
      <c r="E44" s="26">
        <f t="shared" si="4"/>
        <v>0.96127627148180772</v>
      </c>
      <c r="F44" s="21"/>
      <c r="G44" s="22"/>
    </row>
    <row r="45" spans="1:7" ht="18" customHeight="1" x14ac:dyDescent="0.2">
      <c r="A45" s="23" t="s">
        <v>15</v>
      </c>
      <c r="B45" s="17" t="s">
        <v>60</v>
      </c>
      <c r="C45" s="38">
        <v>1349704.6921900001</v>
      </c>
      <c r="D45" s="25">
        <v>1465592.93135</v>
      </c>
      <c r="E45" s="26">
        <f t="shared" si="4"/>
        <v>1.0858619221156907</v>
      </c>
      <c r="F45" s="21"/>
      <c r="G45" s="22"/>
    </row>
    <row r="46" spans="1:7" ht="18" customHeight="1" x14ac:dyDescent="0.2">
      <c r="A46" s="23" t="s">
        <v>17</v>
      </c>
      <c r="B46" s="17" t="s">
        <v>61</v>
      </c>
      <c r="C46" s="38">
        <v>12566.27715</v>
      </c>
      <c r="D46" s="25">
        <v>13446.13319</v>
      </c>
      <c r="E46" s="26">
        <f t="shared" si="4"/>
        <v>1.0700172397518704</v>
      </c>
      <c r="F46" s="21"/>
      <c r="G46" s="22"/>
    </row>
    <row r="47" spans="1:7" ht="18" customHeight="1" x14ac:dyDescent="0.2">
      <c r="A47" s="23" t="s">
        <v>19</v>
      </c>
      <c r="B47" s="17" t="s">
        <v>62</v>
      </c>
      <c r="C47" s="38">
        <v>15958.340759999999</v>
      </c>
      <c r="D47" s="25">
        <v>15727.98876</v>
      </c>
      <c r="E47" s="26">
        <f t="shared" si="4"/>
        <v>0.98556541663921715</v>
      </c>
      <c r="F47" s="21"/>
      <c r="G47" s="22"/>
    </row>
    <row r="48" spans="1:7" ht="18" customHeight="1" x14ac:dyDescent="0.2">
      <c r="A48" s="23" t="s">
        <v>21</v>
      </c>
      <c r="B48" s="17" t="s">
        <v>63</v>
      </c>
      <c r="C48" s="38">
        <v>3931243.4951200001</v>
      </c>
      <c r="D48" s="25">
        <v>4550519.2643400002</v>
      </c>
      <c r="E48" s="26">
        <f t="shared" si="4"/>
        <v>1.1575266884355371</v>
      </c>
      <c r="F48" s="21"/>
      <c r="G48" s="22"/>
    </row>
    <row r="49" spans="1:7" ht="18" customHeight="1" x14ac:dyDescent="0.2">
      <c r="A49" s="23" t="s">
        <v>23</v>
      </c>
      <c r="B49" s="17" t="s">
        <v>64</v>
      </c>
      <c r="C49" s="38">
        <v>93428.536429999993</v>
      </c>
      <c r="D49" s="25">
        <v>152790.03459</v>
      </c>
      <c r="E49" s="26">
        <f t="shared" si="4"/>
        <v>1.635367955319259</v>
      </c>
      <c r="F49" s="21"/>
      <c r="G49" s="22"/>
    </row>
    <row r="50" spans="1:7" ht="18" customHeight="1" x14ac:dyDescent="0.2">
      <c r="A50" s="23" t="s">
        <v>25</v>
      </c>
      <c r="B50" s="17" t="s">
        <v>65</v>
      </c>
      <c r="C50" s="38">
        <v>81575.103510000001</v>
      </c>
      <c r="D50" s="25">
        <v>77211.964290000004</v>
      </c>
      <c r="E50" s="26">
        <f t="shared" si="4"/>
        <v>0.94651383777324738</v>
      </c>
      <c r="F50" s="21"/>
      <c r="G50" s="22"/>
    </row>
    <row r="51" spans="1:7" ht="18" customHeight="1" x14ac:dyDescent="0.2">
      <c r="A51" s="23" t="s">
        <v>27</v>
      </c>
      <c r="B51" s="17" t="s">
        <v>66</v>
      </c>
      <c r="C51" s="38">
        <v>1305525.7421500001</v>
      </c>
      <c r="D51" s="25">
        <v>1165017.8684799999</v>
      </c>
      <c r="E51" s="26">
        <f t="shared" si="4"/>
        <v>0.89237449011261527</v>
      </c>
      <c r="F51" s="21"/>
      <c r="G51" s="22"/>
    </row>
    <row r="52" spans="1:7" ht="18" customHeight="1" x14ac:dyDescent="0.2">
      <c r="A52" s="23" t="s">
        <v>29</v>
      </c>
      <c r="B52" s="17" t="s">
        <v>67</v>
      </c>
      <c r="C52" s="38">
        <v>57801.920180000001</v>
      </c>
      <c r="D52" s="25">
        <v>68289.488249999995</v>
      </c>
      <c r="E52" s="26">
        <f t="shared" si="4"/>
        <v>1.1814397867292441</v>
      </c>
      <c r="F52" s="21"/>
      <c r="G52" s="22"/>
    </row>
    <row r="53" spans="1:7" ht="18" customHeight="1" x14ac:dyDescent="0.2">
      <c r="A53" s="23" t="s">
        <v>31</v>
      </c>
      <c r="B53" s="17" t="s">
        <v>68</v>
      </c>
      <c r="C53" s="38">
        <v>891877.22164999996</v>
      </c>
      <c r="D53" s="25">
        <v>883060.18033999996</v>
      </c>
      <c r="E53" s="26">
        <f t="shared" si="4"/>
        <v>0.9901140638016428</v>
      </c>
      <c r="F53" s="21"/>
      <c r="G53" s="22"/>
    </row>
    <row r="54" spans="1:7" ht="18" customHeight="1" x14ac:dyDescent="0.2">
      <c r="A54" s="23" t="s">
        <v>33</v>
      </c>
      <c r="B54" s="17" t="s">
        <v>69</v>
      </c>
      <c r="C54" s="38">
        <v>26264.404849999999</v>
      </c>
      <c r="D54" s="25">
        <v>75614.714330000003</v>
      </c>
      <c r="E54" s="26">
        <f t="shared" si="4"/>
        <v>2.8789806874302735</v>
      </c>
      <c r="F54" s="21"/>
      <c r="G54" s="22"/>
    </row>
    <row r="55" spans="1:7" ht="18" customHeight="1" x14ac:dyDescent="0.2">
      <c r="A55" s="23" t="s">
        <v>35</v>
      </c>
      <c r="B55" s="17" t="s">
        <v>70</v>
      </c>
      <c r="C55" s="38">
        <v>739343.63266999996</v>
      </c>
      <c r="D55" s="25">
        <v>897942.40144000005</v>
      </c>
      <c r="E55" s="26">
        <f t="shared" si="4"/>
        <v>1.2145129297959198</v>
      </c>
      <c r="F55" s="21"/>
      <c r="G55" s="22"/>
    </row>
    <row r="56" spans="1:7" ht="18" customHeight="1" x14ac:dyDescent="0.2">
      <c r="A56" s="23" t="s">
        <v>37</v>
      </c>
      <c r="B56" s="17" t="s">
        <v>71</v>
      </c>
      <c r="C56" s="38">
        <v>17124.720829999998</v>
      </c>
      <c r="D56" s="25">
        <v>28619.069950000001</v>
      </c>
      <c r="E56" s="26">
        <f t="shared" si="4"/>
        <v>1.6712138103801137</v>
      </c>
      <c r="F56" s="21"/>
      <c r="G56" s="22"/>
    </row>
    <row r="57" spans="1:7" ht="18" customHeight="1" x14ac:dyDescent="0.2">
      <c r="A57" s="23" t="s">
        <v>39</v>
      </c>
      <c r="B57" s="17" t="s">
        <v>72</v>
      </c>
      <c r="C57" s="38">
        <v>331.81849999999997</v>
      </c>
      <c r="D57" s="25">
        <v>343.36133000000001</v>
      </c>
      <c r="E57" s="26">
        <f t="shared" si="4"/>
        <v>1.0347865776019121</v>
      </c>
      <c r="F57" s="21"/>
      <c r="G57" s="22"/>
    </row>
    <row r="58" spans="1:7" ht="18" customHeight="1" x14ac:dyDescent="0.2">
      <c r="A58" s="23" t="s">
        <v>41</v>
      </c>
      <c r="B58" s="17" t="s">
        <v>73</v>
      </c>
      <c r="C58" s="38">
        <v>119343.46418</v>
      </c>
      <c r="D58" s="25">
        <v>173691.91394999999</v>
      </c>
      <c r="E58" s="26">
        <f t="shared" si="4"/>
        <v>1.4553952756728163</v>
      </c>
      <c r="F58" s="21"/>
      <c r="G58" s="22"/>
    </row>
    <row r="59" spans="1:7" ht="18" customHeight="1" x14ac:dyDescent="0.2">
      <c r="A59" s="23" t="s">
        <v>43</v>
      </c>
      <c r="B59" s="17" t="s">
        <v>74</v>
      </c>
      <c r="C59" s="38">
        <v>61600.348550000002</v>
      </c>
      <c r="D59" s="25">
        <v>26883.64128</v>
      </c>
      <c r="E59" s="26">
        <f t="shared" si="4"/>
        <v>0.43642027866415373</v>
      </c>
      <c r="F59" s="21"/>
      <c r="G59" s="22"/>
    </row>
    <row r="60" spans="1:7" ht="18" customHeight="1" x14ac:dyDescent="0.2">
      <c r="A60" s="23" t="s">
        <v>45</v>
      </c>
      <c r="B60" s="17" t="s">
        <v>75</v>
      </c>
      <c r="C60" s="38">
        <v>379296.24301999999</v>
      </c>
      <c r="D60" s="25">
        <v>485803.45325999998</v>
      </c>
      <c r="E60" s="26">
        <f t="shared" si="4"/>
        <v>1.2808021756081143</v>
      </c>
      <c r="F60" s="21"/>
      <c r="G60" s="22"/>
    </row>
    <row r="61" spans="1:7" ht="18" customHeight="1" x14ac:dyDescent="0.2">
      <c r="A61" s="23" t="s">
        <v>47</v>
      </c>
      <c r="B61" s="17" t="s">
        <v>76</v>
      </c>
      <c r="C61" s="38">
        <v>7441580.98697</v>
      </c>
      <c r="D61" s="25">
        <v>8045902.0391600002</v>
      </c>
      <c r="E61" s="26">
        <f t="shared" si="4"/>
        <v>1.0812086911703507</v>
      </c>
      <c r="F61" s="21"/>
      <c r="G61" s="22"/>
    </row>
    <row r="62" spans="1:7" ht="18" customHeight="1" x14ac:dyDescent="0.2">
      <c r="A62" s="23" t="s">
        <v>49</v>
      </c>
      <c r="B62" s="17" t="s">
        <v>77</v>
      </c>
      <c r="C62" s="38">
        <v>326523.60256000003</v>
      </c>
      <c r="D62" s="25">
        <v>262465.38973</v>
      </c>
      <c r="E62" s="26">
        <f t="shared" si="4"/>
        <v>0.80381751172726001</v>
      </c>
      <c r="F62" s="21"/>
      <c r="G62" s="22"/>
    </row>
    <row r="63" spans="1:7" ht="18" customHeight="1" x14ac:dyDescent="0.2">
      <c r="A63" s="23" t="s">
        <v>51</v>
      </c>
      <c r="B63" s="17" t="s">
        <v>78</v>
      </c>
      <c r="C63" s="38">
        <v>37480.124799999998</v>
      </c>
      <c r="D63" s="25">
        <v>52851.974690000003</v>
      </c>
      <c r="E63" s="26">
        <f t="shared" si="4"/>
        <v>1.4101333699401131</v>
      </c>
      <c r="F63" s="21"/>
      <c r="G63" s="22"/>
    </row>
    <row r="64" spans="1:7" ht="18" customHeight="1" x14ac:dyDescent="0.2">
      <c r="A64" s="23" t="s">
        <v>53</v>
      </c>
      <c r="B64" s="17" t="s">
        <v>79</v>
      </c>
      <c r="C64" s="38">
        <v>21489.854169999999</v>
      </c>
      <c r="D64" s="25">
        <v>28583.882799999999</v>
      </c>
      <c r="E64" s="26">
        <f t="shared" si="4"/>
        <v>1.3301105988845341</v>
      </c>
      <c r="F64" s="21"/>
      <c r="G64" s="22"/>
    </row>
    <row r="65" spans="1:12" ht="18" customHeight="1" x14ac:dyDescent="0.2">
      <c r="A65" s="23" t="s">
        <v>55</v>
      </c>
      <c r="B65" s="17" t="s">
        <v>80</v>
      </c>
      <c r="C65" s="38">
        <v>46055.947059999999</v>
      </c>
      <c r="D65" s="25">
        <v>55263.396670000002</v>
      </c>
      <c r="E65" s="26">
        <f t="shared" si="4"/>
        <v>1.1999187987168058</v>
      </c>
      <c r="F65" s="21"/>
      <c r="G65" s="22"/>
    </row>
    <row r="66" spans="1:12" ht="18" customHeight="1" x14ac:dyDescent="0.2">
      <c r="A66" s="23" t="s">
        <v>81</v>
      </c>
      <c r="B66" s="17" t="s">
        <v>82</v>
      </c>
      <c r="C66" s="38">
        <v>453491.59563</v>
      </c>
      <c r="D66" s="25">
        <v>447722.56438</v>
      </c>
      <c r="E66" s="26">
        <f t="shared" si="4"/>
        <v>0.98727863690178086</v>
      </c>
      <c r="F66" s="21"/>
      <c r="G66" s="22"/>
    </row>
    <row r="67" spans="1:12" ht="18" customHeight="1" x14ac:dyDescent="0.2">
      <c r="A67" s="23" t="s">
        <v>83</v>
      </c>
      <c r="B67" s="17" t="s">
        <v>84</v>
      </c>
      <c r="C67" s="38">
        <v>263258.69454</v>
      </c>
      <c r="D67" s="25">
        <v>261346.25007000001</v>
      </c>
      <c r="E67" s="26">
        <f t="shared" si="4"/>
        <v>0.99273549360509572</v>
      </c>
      <c r="F67" s="21"/>
      <c r="G67" s="22"/>
    </row>
    <row r="68" spans="1:12" ht="18" customHeight="1" x14ac:dyDescent="0.2">
      <c r="A68" s="23" t="s">
        <v>85</v>
      </c>
      <c r="B68" s="17" t="s">
        <v>86</v>
      </c>
      <c r="C68" s="38">
        <v>1788652.33935</v>
      </c>
      <c r="D68" s="25">
        <v>1847301.6715200001</v>
      </c>
      <c r="E68" s="26">
        <f t="shared" si="4"/>
        <v>1.0327896768308331</v>
      </c>
      <c r="F68" s="21"/>
      <c r="G68" s="22"/>
    </row>
    <row r="69" spans="1:12" ht="18" customHeight="1" x14ac:dyDescent="0.2">
      <c r="A69" s="23" t="s">
        <v>87</v>
      </c>
      <c r="B69" s="17" t="s">
        <v>88</v>
      </c>
      <c r="C69" s="38">
        <v>4056692.81721</v>
      </c>
      <c r="D69" s="25">
        <v>4766838.0388700003</v>
      </c>
      <c r="E69" s="26">
        <f t="shared" si="4"/>
        <v>1.1750552121292743</v>
      </c>
      <c r="F69" s="21"/>
      <c r="G69" s="22"/>
    </row>
    <row r="70" spans="1:12" ht="18" customHeight="1" x14ac:dyDescent="0.2">
      <c r="A70" s="23" t="s">
        <v>89</v>
      </c>
      <c r="B70" s="17" t="s">
        <v>90</v>
      </c>
      <c r="C70" s="38">
        <v>533943.22207999998</v>
      </c>
      <c r="D70" s="25">
        <v>596425.62731000001</v>
      </c>
      <c r="E70" s="26">
        <f t="shared" si="4"/>
        <v>1.1170206918005194</v>
      </c>
      <c r="F70" s="21"/>
      <c r="G70" s="22"/>
    </row>
    <row r="71" spans="1:12" ht="18" customHeight="1" thickBot="1" x14ac:dyDescent="0.25">
      <c r="A71" s="23" t="s">
        <v>91</v>
      </c>
      <c r="B71" s="17" t="s">
        <v>92</v>
      </c>
      <c r="C71" s="38">
        <v>61214.135829999999</v>
      </c>
      <c r="D71" s="25">
        <v>104520.47736999999</v>
      </c>
      <c r="E71" s="26">
        <f t="shared" si="4"/>
        <v>1.7074565531769919</v>
      </c>
      <c r="F71" s="21"/>
      <c r="G71" s="22"/>
    </row>
    <row r="72" spans="1:12" s="98" customFormat="1" ht="18" customHeight="1" thickBot="1" x14ac:dyDescent="0.25">
      <c r="A72" s="27"/>
      <c r="B72" s="41" t="s">
        <v>10</v>
      </c>
      <c r="C72" s="122">
        <f>SUM(C43:C71)</f>
        <v>25515690.883590002</v>
      </c>
      <c r="D72" s="122">
        <f>SUM(D43:D71)</f>
        <v>28010112.134190001</v>
      </c>
      <c r="E72" s="30">
        <f t="shared" ref="E72" si="5">+IF(C72=0,"X",D72/C72)</f>
        <v>1.0977602864833358</v>
      </c>
    </row>
    <row r="73" spans="1:12" ht="18" customHeight="1" x14ac:dyDescent="0.2">
      <c r="C73" s="123" t="b">
        <v>1</v>
      </c>
      <c r="D73" s="123" t="b">
        <v>1</v>
      </c>
      <c r="E73" s="117"/>
    </row>
    <row r="74" spans="1:12" ht="18" customHeight="1" x14ac:dyDescent="0.2">
      <c r="A74" s="453" t="s">
        <v>131</v>
      </c>
      <c r="B74" s="453"/>
      <c r="C74" s="453"/>
      <c r="D74" s="453"/>
      <c r="E74" s="453"/>
      <c r="F74" s="453"/>
      <c r="G74" s="124"/>
    </row>
    <row r="75" spans="1:12" ht="18" customHeight="1" thickBot="1" x14ac:dyDescent="0.25">
      <c r="A75" s="17"/>
    </row>
    <row r="76" spans="1:12" ht="18" customHeight="1" x14ac:dyDescent="0.2">
      <c r="A76" s="100"/>
      <c r="B76" s="100"/>
      <c r="C76" s="456" t="s">
        <v>127</v>
      </c>
      <c r="D76" s="457"/>
      <c r="E76" s="460" t="s">
        <v>132</v>
      </c>
      <c r="F76" s="462" t="s">
        <v>133</v>
      </c>
      <c r="G76" s="463"/>
    </row>
    <row r="77" spans="1:12" ht="36" customHeight="1" thickBot="1" x14ac:dyDescent="0.25">
      <c r="A77" s="125" t="s">
        <v>1</v>
      </c>
      <c r="B77" s="107" t="s">
        <v>94</v>
      </c>
      <c r="C77" s="458"/>
      <c r="D77" s="459"/>
      <c r="E77" s="461"/>
      <c r="F77" s="464"/>
      <c r="G77" s="465"/>
    </row>
    <row r="78" spans="1:12" ht="18" customHeight="1" thickBot="1" x14ac:dyDescent="0.25">
      <c r="A78" s="15"/>
      <c r="B78" s="15"/>
      <c r="C78" s="51">
        <f>+C5</f>
        <v>2022</v>
      </c>
      <c r="D78" s="36">
        <f>+D5</f>
        <v>2023</v>
      </c>
      <c r="E78" s="36" t="str">
        <f>+E5</f>
        <v>23/22</v>
      </c>
      <c r="F78" s="36">
        <f>+C78</f>
        <v>2022</v>
      </c>
      <c r="G78" s="36">
        <f>+D78</f>
        <v>2023</v>
      </c>
    </row>
    <row r="79" spans="1:12" ht="18" customHeight="1" x14ac:dyDescent="0.2">
      <c r="A79" s="10"/>
      <c r="B79" s="52"/>
      <c r="C79" s="53"/>
      <c r="D79" s="54"/>
      <c r="E79" s="59"/>
      <c r="F79" s="56"/>
      <c r="G79" s="56"/>
    </row>
    <row r="80" spans="1:12" x14ac:dyDescent="0.2">
      <c r="A80" s="23" t="s">
        <v>6</v>
      </c>
      <c r="B80" s="58" t="s">
        <v>96</v>
      </c>
      <c r="C80" s="25">
        <v>6750199.3210499985</v>
      </c>
      <c r="D80" s="25">
        <v>6314815.1340100002</v>
      </c>
      <c r="E80" s="26">
        <f t="shared" ref="E80:E85" si="6">+IF(C80=0,"X",D80/C80)</f>
        <v>0.93550054356435297</v>
      </c>
      <c r="F80" s="59">
        <f>+C80/C88</f>
        <v>0.35834509259722647</v>
      </c>
      <c r="G80" s="59">
        <f>+D80/D88</f>
        <v>0.38910069137081754</v>
      </c>
      <c r="H80" s="21"/>
      <c r="I80" s="21"/>
      <c r="J80" s="22"/>
      <c r="K80" s="21"/>
      <c r="L80" s="22"/>
    </row>
    <row r="81" spans="1:12" x14ac:dyDescent="0.2">
      <c r="A81" s="23" t="s">
        <v>8</v>
      </c>
      <c r="B81" s="58" t="s">
        <v>97</v>
      </c>
      <c r="C81" s="25">
        <v>129372.05580999999</v>
      </c>
      <c r="D81" s="25">
        <v>116486.60412999999</v>
      </c>
      <c r="E81" s="26">
        <f t="shared" si="6"/>
        <v>0.90040003925636003</v>
      </c>
      <c r="F81" s="59">
        <f>+C81/C88</f>
        <v>6.8679218366424011E-3</v>
      </c>
      <c r="G81" s="59">
        <f>+D81/D88</f>
        <v>7.1775685020947994E-3</v>
      </c>
      <c r="H81" s="21"/>
      <c r="I81" s="21"/>
      <c r="J81" s="22"/>
      <c r="K81" s="21"/>
      <c r="L81" s="22"/>
    </row>
    <row r="82" spans="1:12" ht="25.5" x14ac:dyDescent="0.2">
      <c r="A82" s="23" t="s">
        <v>15</v>
      </c>
      <c r="B82" s="58" t="s">
        <v>98</v>
      </c>
      <c r="C82" s="25">
        <v>8889200.1977300011</v>
      </c>
      <c r="D82" s="25">
        <v>6279632.3219900001</v>
      </c>
      <c r="E82" s="26">
        <f t="shared" si="6"/>
        <v>0.70643389532318157</v>
      </c>
      <c r="F82" s="59">
        <f>+C82/C88</f>
        <v>0.47189736428040013</v>
      </c>
      <c r="G82" s="59">
        <f>+D82/D88</f>
        <v>0.38693282799068113</v>
      </c>
      <c r="H82" s="21"/>
      <c r="I82" s="21"/>
      <c r="J82" s="22"/>
      <c r="K82" s="21"/>
      <c r="L82" s="22"/>
    </row>
    <row r="83" spans="1:12" x14ac:dyDescent="0.2">
      <c r="A83" s="23" t="s">
        <v>17</v>
      </c>
      <c r="B83" s="58" t="s">
        <v>99</v>
      </c>
      <c r="C83" s="25">
        <v>100797.60518</v>
      </c>
      <c r="D83" s="25">
        <v>105076.96422000001</v>
      </c>
      <c r="E83" s="26">
        <f t="shared" si="6"/>
        <v>1.042454967381002</v>
      </c>
      <c r="F83" s="59">
        <f>+C83/C88</f>
        <v>5.3510015695636126E-3</v>
      </c>
      <c r="G83" s="59">
        <f>+D83/D88</f>
        <v>6.4745394057459538E-3</v>
      </c>
      <c r="H83" s="21"/>
      <c r="I83" s="21"/>
      <c r="J83" s="22"/>
      <c r="K83" s="21"/>
      <c r="L83" s="22"/>
    </row>
    <row r="84" spans="1:12" ht="25.5" x14ac:dyDescent="0.2">
      <c r="A84" s="23" t="s">
        <v>19</v>
      </c>
      <c r="B84" s="58" t="s">
        <v>100</v>
      </c>
      <c r="C84" s="25">
        <v>2967578.1971500008</v>
      </c>
      <c r="D84" s="25">
        <v>3413246.0138800004</v>
      </c>
      <c r="E84" s="26">
        <f t="shared" si="6"/>
        <v>1.1501789631552117</v>
      </c>
      <c r="F84" s="59">
        <f>+C84/C88</f>
        <v>0.15753861971616745</v>
      </c>
      <c r="G84" s="59">
        <f>+D84/D88</f>
        <v>0.21031437273066053</v>
      </c>
      <c r="H84" s="21"/>
      <c r="I84" s="21"/>
      <c r="J84" s="22"/>
      <c r="K84" s="21"/>
      <c r="L84" s="22"/>
    </row>
    <row r="85" spans="1:12" x14ac:dyDescent="0.2">
      <c r="A85" s="23" t="s">
        <v>21</v>
      </c>
      <c r="B85" s="60" t="s">
        <v>101</v>
      </c>
      <c r="C85" s="25">
        <v>0</v>
      </c>
      <c r="D85" s="25">
        <v>0</v>
      </c>
      <c r="E85" s="26" t="str">
        <f t="shared" si="6"/>
        <v>X</v>
      </c>
      <c r="F85" s="59">
        <f>+C85/C88</f>
        <v>0</v>
      </c>
      <c r="G85" s="59">
        <f>+D85/D88</f>
        <v>0</v>
      </c>
      <c r="H85" s="21"/>
      <c r="I85" s="21"/>
      <c r="J85" s="22"/>
      <c r="K85" s="21"/>
      <c r="L85" s="22"/>
    </row>
    <row r="86" spans="1:12" ht="18" customHeight="1" thickBot="1" x14ac:dyDescent="0.25">
      <c r="A86" s="23"/>
      <c r="B86" s="61"/>
      <c r="C86" s="62"/>
      <c r="D86" s="126"/>
      <c r="E86" s="55"/>
      <c r="F86" s="56"/>
      <c r="G86" s="56"/>
      <c r="J86" s="22"/>
      <c r="L86" s="22"/>
    </row>
    <row r="87" spans="1:12" ht="18" customHeight="1" x14ac:dyDescent="0.2">
      <c r="A87" s="10"/>
      <c r="B87" s="63"/>
      <c r="C87" s="25"/>
      <c r="D87" s="127"/>
      <c r="E87" s="20"/>
      <c r="F87" s="64"/>
      <c r="G87" s="64"/>
      <c r="J87" s="22"/>
      <c r="L87" s="22"/>
    </row>
    <row r="88" spans="1:12" ht="18" customHeight="1" x14ac:dyDescent="0.2">
      <c r="A88" s="65"/>
      <c r="B88" s="66" t="s">
        <v>10</v>
      </c>
      <c r="C88" s="67">
        <f>+SUM(C80:C85)</f>
        <v>18837147.37692</v>
      </c>
      <c r="D88" s="67">
        <f t="shared" ref="D88" si="7">+SUM(D80:D85)</f>
        <v>16229257.038230002</v>
      </c>
      <c r="E88" s="68">
        <f t="shared" ref="E88" si="8">+IF(C88=0,"X",D88/C88)</f>
        <v>0.86155598368969144</v>
      </c>
      <c r="F88" s="56">
        <f>SUM(F80:F85)</f>
        <v>1</v>
      </c>
      <c r="G88" s="56">
        <f>SUM(G80:G85)</f>
        <v>0.99999999999999989</v>
      </c>
      <c r="H88" s="21"/>
      <c r="I88" s="21"/>
      <c r="J88" s="22"/>
      <c r="K88" s="21"/>
      <c r="L88" s="22"/>
    </row>
    <row r="89" spans="1:12" ht="18" customHeight="1" thickBot="1" x14ac:dyDescent="0.25">
      <c r="A89" s="15"/>
      <c r="B89" s="69"/>
      <c r="C89" s="62"/>
      <c r="D89" s="70"/>
      <c r="E89" s="90"/>
      <c r="F89" s="72"/>
      <c r="G89" s="128"/>
    </row>
    <row r="90" spans="1:12" ht="18" customHeight="1" x14ac:dyDescent="0.2">
      <c r="C90" s="129">
        <f>+C88-C37</f>
        <v>0</v>
      </c>
      <c r="D90" s="129">
        <f>+D88-D37</f>
        <v>0</v>
      </c>
      <c r="E90" s="117"/>
    </row>
    <row r="91" spans="1:12" ht="18" customHeight="1" x14ac:dyDescent="0.2">
      <c r="A91" s="453" t="s">
        <v>134</v>
      </c>
      <c r="B91" s="453"/>
      <c r="C91" s="453"/>
      <c r="D91" s="453"/>
      <c r="E91" s="453"/>
      <c r="F91" s="453"/>
      <c r="G91" s="453"/>
    </row>
    <row r="92" spans="1:12" ht="18" customHeight="1" thickBot="1" x14ac:dyDescent="0.25">
      <c r="A92" s="17"/>
      <c r="C92" s="40"/>
      <c r="D92" s="40"/>
      <c r="F92" s="40"/>
      <c r="G92" s="40"/>
    </row>
    <row r="93" spans="1:12" ht="18" customHeight="1" x14ac:dyDescent="0.2">
      <c r="A93" s="100"/>
      <c r="B93" s="100"/>
      <c r="C93" s="456" t="s">
        <v>127</v>
      </c>
      <c r="D93" s="457"/>
      <c r="E93" s="460" t="s">
        <v>132</v>
      </c>
      <c r="F93" s="462" t="s">
        <v>133</v>
      </c>
      <c r="G93" s="463"/>
    </row>
    <row r="94" spans="1:12" ht="39" customHeight="1" thickBot="1" x14ac:dyDescent="0.25">
      <c r="A94" s="125" t="s">
        <v>1</v>
      </c>
      <c r="B94" s="107" t="s">
        <v>94</v>
      </c>
      <c r="C94" s="458"/>
      <c r="D94" s="459"/>
      <c r="E94" s="461"/>
      <c r="F94" s="464"/>
      <c r="G94" s="465"/>
    </row>
    <row r="95" spans="1:12" ht="18" customHeight="1" thickBot="1" x14ac:dyDescent="0.25">
      <c r="A95" s="15"/>
      <c r="B95" s="15"/>
      <c r="C95" s="51">
        <f>+C5</f>
        <v>2022</v>
      </c>
      <c r="D95" s="51">
        <f>+D5</f>
        <v>2023</v>
      </c>
      <c r="E95" s="51" t="str">
        <f>+E5</f>
        <v>23/22</v>
      </c>
      <c r="F95" s="36">
        <f>+C95</f>
        <v>2022</v>
      </c>
      <c r="G95" s="36">
        <f>+D95</f>
        <v>2023</v>
      </c>
    </row>
    <row r="96" spans="1:12" ht="18" customHeight="1" x14ac:dyDescent="0.2">
      <c r="A96" s="53"/>
      <c r="B96" s="76"/>
      <c r="C96" s="77"/>
      <c r="D96" s="77"/>
      <c r="E96" s="78"/>
      <c r="F96" s="78"/>
      <c r="G96" s="78"/>
    </row>
    <row r="97" spans="1:12" ht="25.5" x14ac:dyDescent="0.2">
      <c r="A97" s="23" t="s">
        <v>6</v>
      </c>
      <c r="B97" s="79" t="s">
        <v>103</v>
      </c>
      <c r="C97" s="25">
        <v>336314.65817999997</v>
      </c>
      <c r="D97" s="25">
        <v>375249.09659999999</v>
      </c>
      <c r="E97" s="26">
        <f t="shared" ref="E97:E115" si="9">+IF(C97=0,"X",D97/C97)</f>
        <v>1.1157678901975239</v>
      </c>
      <c r="F97" s="59">
        <f>+C97/C118</f>
        <v>1.3180699661024153E-2</v>
      </c>
      <c r="G97" s="59">
        <f>+D97/D118</f>
        <v>1.3396915185558703E-2</v>
      </c>
      <c r="H97" s="21"/>
      <c r="I97" s="21"/>
      <c r="J97" s="22"/>
      <c r="K97" s="21"/>
      <c r="L97" s="22"/>
    </row>
    <row r="98" spans="1:12" x14ac:dyDescent="0.2">
      <c r="A98" s="23" t="s">
        <v>8</v>
      </c>
      <c r="B98" s="79" t="s">
        <v>104</v>
      </c>
      <c r="C98" s="25">
        <v>401151.51583000005</v>
      </c>
      <c r="D98" s="25">
        <v>553273.05135000008</v>
      </c>
      <c r="E98" s="26">
        <f t="shared" si="9"/>
        <v>1.3792121667675963</v>
      </c>
      <c r="F98" s="59">
        <f>+C98/C118</f>
        <v>1.5721757943389703E-2</v>
      </c>
      <c r="G98" s="59">
        <f>+D98/D118</f>
        <v>1.9752618222269203E-2</v>
      </c>
      <c r="H98" s="21"/>
      <c r="I98" s="21"/>
      <c r="J98" s="22"/>
      <c r="K98" s="21"/>
      <c r="L98" s="22"/>
    </row>
    <row r="99" spans="1:12" ht="25.5" x14ac:dyDescent="0.2">
      <c r="A99" s="23" t="s">
        <v>15</v>
      </c>
      <c r="B99" s="79" t="s">
        <v>105</v>
      </c>
      <c r="C99" s="25">
        <v>6412354.2583100013</v>
      </c>
      <c r="D99" s="25">
        <v>7251340.7023700001</v>
      </c>
      <c r="E99" s="26">
        <f t="shared" si="9"/>
        <v>1.1308390663183847</v>
      </c>
      <c r="F99" s="59">
        <f>+C99/C118</f>
        <v>0.25131023445798661</v>
      </c>
      <c r="G99" s="59">
        <f>+D99/D118</f>
        <v>0.25888295868382527</v>
      </c>
      <c r="H99" s="21"/>
      <c r="I99" s="21"/>
      <c r="J99" s="22"/>
      <c r="K99" s="21"/>
      <c r="L99" s="22"/>
    </row>
    <row r="100" spans="1:12" x14ac:dyDescent="0.2">
      <c r="A100" s="23" t="s">
        <v>17</v>
      </c>
      <c r="B100" s="79" t="s">
        <v>106</v>
      </c>
      <c r="C100" s="25">
        <v>34300.771120000005</v>
      </c>
      <c r="D100" s="25">
        <v>39273.130490000003</v>
      </c>
      <c r="E100" s="26">
        <f t="shared" si="9"/>
        <v>1.1449634864651987</v>
      </c>
      <c r="F100" s="59">
        <f>+C100/C118</f>
        <v>1.344301092081086E-3</v>
      </c>
      <c r="G100" s="59">
        <f>+D100/D118</f>
        <v>1.4021054361304745E-3</v>
      </c>
      <c r="H100" s="21"/>
      <c r="I100" s="21"/>
      <c r="J100" s="22"/>
      <c r="K100" s="21"/>
      <c r="L100" s="22"/>
    </row>
    <row r="101" spans="1:12" x14ac:dyDescent="0.2">
      <c r="A101" s="23" t="s">
        <v>19</v>
      </c>
      <c r="B101" s="79" t="s">
        <v>107</v>
      </c>
      <c r="C101" s="25">
        <v>36318.146469999992</v>
      </c>
      <c r="D101" s="25">
        <v>23878.941010000002</v>
      </c>
      <c r="E101" s="26">
        <f t="shared" si="9"/>
        <v>0.65749338363742793</v>
      </c>
      <c r="F101" s="59">
        <f>+C101/C118</f>
        <v>1.4233652004842106E-3</v>
      </c>
      <c r="G101" s="59">
        <f>+D101/D118</f>
        <v>8.5251143928251501E-4</v>
      </c>
      <c r="H101" s="21"/>
      <c r="I101" s="21"/>
      <c r="J101" s="22"/>
      <c r="K101" s="21"/>
      <c r="L101" s="22"/>
    </row>
    <row r="102" spans="1:12" x14ac:dyDescent="0.2">
      <c r="A102" s="23" t="s">
        <v>21</v>
      </c>
      <c r="B102" s="79" t="s">
        <v>108</v>
      </c>
      <c r="C102" s="25">
        <v>34002.711880000003</v>
      </c>
      <c r="D102" s="25">
        <v>37182.4594</v>
      </c>
      <c r="E102" s="26">
        <f t="shared" si="9"/>
        <v>1.0935145270536579</v>
      </c>
      <c r="F102" s="59">
        <f>+C102/C118</f>
        <v>1.3326196823414888E-3</v>
      </c>
      <c r="G102" s="59">
        <f>+D102/D118</f>
        <v>1.3274655675007958E-3</v>
      </c>
      <c r="H102" s="21"/>
      <c r="I102" s="21"/>
      <c r="J102" s="22"/>
      <c r="K102" s="21"/>
      <c r="L102" s="22"/>
    </row>
    <row r="103" spans="1:12" x14ac:dyDescent="0.2">
      <c r="A103" s="23" t="s">
        <v>23</v>
      </c>
      <c r="B103" s="79" t="s">
        <v>109</v>
      </c>
      <c r="C103" s="25">
        <v>79584.142629999988</v>
      </c>
      <c r="D103" s="25">
        <v>72261.525669999974</v>
      </c>
      <c r="E103" s="26">
        <f t="shared" si="9"/>
        <v>0.90798899481716999</v>
      </c>
      <c r="F103" s="59">
        <f>+C103/C118</f>
        <v>3.1190275424293691E-3</v>
      </c>
      <c r="G103" s="59">
        <f>+D103/D118</f>
        <v>2.5798370718317742E-3</v>
      </c>
      <c r="H103" s="21"/>
      <c r="I103" s="21"/>
      <c r="J103" s="22"/>
      <c r="K103" s="21"/>
      <c r="L103" s="22"/>
    </row>
    <row r="104" spans="1:12" ht="25.5" x14ac:dyDescent="0.2">
      <c r="A104" s="23" t="s">
        <v>25</v>
      </c>
      <c r="B104" s="79" t="s">
        <v>110</v>
      </c>
      <c r="C104" s="25">
        <v>2364056.0181600004</v>
      </c>
      <c r="D104" s="25">
        <v>2258840.1042399993</v>
      </c>
      <c r="E104" s="26">
        <f t="shared" si="9"/>
        <v>0.95549347684159658</v>
      </c>
      <c r="F104" s="59">
        <f>+C104/C118</f>
        <v>9.2651068275847903E-2</v>
      </c>
      <c r="G104" s="59">
        <f>+D104/D118</f>
        <v>8.0643736569736085E-2</v>
      </c>
      <c r="H104" s="21"/>
      <c r="I104" s="21"/>
      <c r="J104" s="22"/>
      <c r="K104" s="21"/>
      <c r="L104" s="22"/>
    </row>
    <row r="105" spans="1:12" ht="25.5" x14ac:dyDescent="0.2">
      <c r="A105" s="23" t="s">
        <v>27</v>
      </c>
      <c r="B105" s="79" t="s">
        <v>111</v>
      </c>
      <c r="C105" s="25">
        <v>1827121.5735400002</v>
      </c>
      <c r="D105" s="25">
        <v>1917758.0024599999</v>
      </c>
      <c r="E105" s="26">
        <f t="shared" si="9"/>
        <v>1.0496061292431647</v>
      </c>
      <c r="F105" s="59">
        <f>+C105/C118</f>
        <v>7.1607764096084103E-2</v>
      </c>
      <c r="G105" s="59">
        <f>+D105/D118</f>
        <v>6.8466630667920692E-2</v>
      </c>
      <c r="H105" s="21"/>
      <c r="I105" s="21"/>
      <c r="J105" s="22"/>
      <c r="K105" s="21"/>
      <c r="L105" s="22"/>
    </row>
    <row r="106" spans="1:12" ht="25.5" x14ac:dyDescent="0.2">
      <c r="A106" s="23" t="s">
        <v>29</v>
      </c>
      <c r="B106" s="79" t="s">
        <v>112</v>
      </c>
      <c r="C106" s="25">
        <v>9851463.5225100014</v>
      </c>
      <c r="D106" s="25">
        <v>10661377.554859998</v>
      </c>
      <c r="E106" s="26">
        <f t="shared" si="9"/>
        <v>1.0822125596363821</v>
      </c>
      <c r="F106" s="59">
        <f>+C106/C118</f>
        <v>0.38609432789647374</v>
      </c>
      <c r="G106" s="59">
        <f>+D106/D118</f>
        <v>0.38062602190866568</v>
      </c>
      <c r="H106" s="21"/>
      <c r="I106" s="21"/>
      <c r="J106" s="22"/>
      <c r="K106" s="21"/>
      <c r="L106" s="22"/>
    </row>
    <row r="107" spans="1:12" ht="38.25" x14ac:dyDescent="0.2">
      <c r="A107" s="23" t="s">
        <v>31</v>
      </c>
      <c r="B107" s="79" t="s">
        <v>113</v>
      </c>
      <c r="C107" s="25">
        <v>17412.495139999999</v>
      </c>
      <c r="D107" s="25">
        <v>5346.4079299999994</v>
      </c>
      <c r="E107" s="26">
        <f t="shared" si="9"/>
        <v>0.30704433149952337</v>
      </c>
      <c r="F107" s="59">
        <f>+C107/C118</f>
        <v>6.8242303214315026E-4</v>
      </c>
      <c r="G107" s="59">
        <f>+D107/D118</f>
        <v>1.9087420658592057E-4</v>
      </c>
      <c r="H107" s="21"/>
      <c r="I107" s="21"/>
      <c r="J107" s="22"/>
      <c r="K107" s="21"/>
      <c r="L107" s="22"/>
    </row>
    <row r="108" spans="1:12" ht="25.5" x14ac:dyDescent="0.2">
      <c r="A108" s="23" t="s">
        <v>33</v>
      </c>
      <c r="B108" s="79" t="s">
        <v>114</v>
      </c>
      <c r="C108" s="25">
        <v>6457.3865700000006</v>
      </c>
      <c r="D108" s="25">
        <v>9050.1708199999994</v>
      </c>
      <c r="E108" s="26">
        <f t="shared" si="9"/>
        <v>1.4015222291392102</v>
      </c>
      <c r="F108" s="59">
        <f>+C108/C118</f>
        <v>2.5307512147968114E-4</v>
      </c>
      <c r="G108" s="59">
        <f>+D108/D118</f>
        <v>3.2310369828711334E-4</v>
      </c>
      <c r="H108" s="21"/>
      <c r="I108" s="21"/>
      <c r="J108" s="22"/>
      <c r="K108" s="21"/>
      <c r="L108" s="22"/>
    </row>
    <row r="109" spans="1:12" ht="25.5" x14ac:dyDescent="0.2">
      <c r="A109" s="23" t="s">
        <v>35</v>
      </c>
      <c r="B109" s="79" t="s">
        <v>115</v>
      </c>
      <c r="C109" s="25">
        <v>1265033.67053</v>
      </c>
      <c r="D109" s="25">
        <v>1335936.6571399998</v>
      </c>
      <c r="E109" s="26">
        <f t="shared" si="9"/>
        <v>1.0560482999478538</v>
      </c>
      <c r="F109" s="59">
        <f>+C109/C118</f>
        <v>4.9578656376656517E-2</v>
      </c>
      <c r="G109" s="59">
        <f>+D109/D118</f>
        <v>4.7694798604835317E-2</v>
      </c>
      <c r="H109" s="21"/>
      <c r="I109" s="21"/>
      <c r="J109" s="22"/>
      <c r="K109" s="21"/>
      <c r="L109" s="22"/>
    </row>
    <row r="110" spans="1:12" x14ac:dyDescent="0.2">
      <c r="A110" s="23" t="s">
        <v>37</v>
      </c>
      <c r="B110" s="79" t="s">
        <v>116</v>
      </c>
      <c r="C110" s="25">
        <v>128875.99425</v>
      </c>
      <c r="D110" s="25">
        <v>241288.37260000003</v>
      </c>
      <c r="E110" s="26">
        <f t="shared" si="9"/>
        <v>1.8722522685794918</v>
      </c>
      <c r="F110" s="59">
        <f>+C110/C118</f>
        <v>5.0508526239019065E-3</v>
      </c>
      <c r="G110" s="59">
        <f>+D110/D118</f>
        <v>8.6143308332316103E-3</v>
      </c>
      <c r="H110" s="21"/>
      <c r="I110" s="21"/>
      <c r="J110" s="22"/>
      <c r="K110" s="21"/>
      <c r="L110" s="22"/>
    </row>
    <row r="111" spans="1:12" x14ac:dyDescent="0.2">
      <c r="A111" s="23" t="s">
        <v>39</v>
      </c>
      <c r="B111" s="79" t="s">
        <v>117</v>
      </c>
      <c r="C111" s="25">
        <v>94797.494650000008</v>
      </c>
      <c r="D111" s="25">
        <v>131999.30200000003</v>
      </c>
      <c r="E111" s="26">
        <f t="shared" si="9"/>
        <v>1.3924344993224989</v>
      </c>
      <c r="F111" s="59">
        <f>+C111/C118</f>
        <v>3.71526270178342E-3</v>
      </c>
      <c r="G111" s="59">
        <f>+D111/D118</f>
        <v>4.7125588561562166E-3</v>
      </c>
      <c r="H111" s="21"/>
      <c r="I111" s="21"/>
      <c r="J111" s="22"/>
      <c r="K111" s="21"/>
      <c r="L111" s="22"/>
    </row>
    <row r="112" spans="1:12" x14ac:dyDescent="0.2">
      <c r="A112" s="23" t="s">
        <v>41</v>
      </c>
      <c r="B112" s="79" t="s">
        <v>118</v>
      </c>
      <c r="C112" s="25">
        <v>214113.65287000002</v>
      </c>
      <c r="D112" s="25">
        <v>240207.92289000002</v>
      </c>
      <c r="E112" s="26">
        <f t="shared" si="9"/>
        <v>1.1218711169055775</v>
      </c>
      <c r="F112" s="59">
        <f>+C112/C118</f>
        <v>8.391450337242784E-3</v>
      </c>
      <c r="G112" s="59">
        <f>+D112/D118</f>
        <v>8.5757572743389125E-3</v>
      </c>
      <c r="H112" s="21"/>
      <c r="I112" s="21"/>
      <c r="J112" s="22"/>
      <c r="K112" s="21"/>
      <c r="L112" s="22"/>
    </row>
    <row r="113" spans="1:12" x14ac:dyDescent="0.2">
      <c r="A113" s="23" t="s">
        <v>43</v>
      </c>
      <c r="B113" s="79" t="s">
        <v>119</v>
      </c>
      <c r="C113" s="25">
        <v>13130.49206</v>
      </c>
      <c r="D113" s="25">
        <v>12993.402830000001</v>
      </c>
      <c r="E113" s="26">
        <f t="shared" si="9"/>
        <v>0.98955947504681707</v>
      </c>
      <c r="F113" s="59">
        <f>+C113/C118</f>
        <v>5.1460460623662004E-4</v>
      </c>
      <c r="G113" s="59">
        <f>+D113/D118</f>
        <v>4.6388257097088086E-4</v>
      </c>
      <c r="H113" s="21"/>
      <c r="I113" s="21"/>
      <c r="J113" s="22"/>
      <c r="K113" s="21"/>
      <c r="L113" s="22"/>
    </row>
    <row r="114" spans="1:12" ht="38.25" x14ac:dyDescent="0.2">
      <c r="A114" s="23" t="s">
        <v>45</v>
      </c>
      <c r="B114" s="79" t="s">
        <v>135</v>
      </c>
      <c r="C114" s="25">
        <v>872907.41132000007</v>
      </c>
      <c r="D114" s="25">
        <v>1094506.1836099997</v>
      </c>
      <c r="E114" s="26">
        <f t="shared" si="9"/>
        <v>1.2538628603861899</v>
      </c>
      <c r="F114" s="59">
        <f>+C114/C118</f>
        <v>3.4210612415035112E-2</v>
      </c>
      <c r="G114" s="59">
        <f>+D114/D118</f>
        <v>3.9075394570564054E-2</v>
      </c>
      <c r="H114" s="21"/>
      <c r="I114" s="21"/>
      <c r="J114" s="22"/>
      <c r="K114" s="21"/>
      <c r="L114" s="22"/>
    </row>
    <row r="115" spans="1:12" x14ac:dyDescent="0.2">
      <c r="A115" s="23" t="s">
        <v>47</v>
      </c>
      <c r="B115" s="79" t="s">
        <v>121</v>
      </c>
      <c r="C115" s="25">
        <v>1526294.96756</v>
      </c>
      <c r="D115" s="25">
        <v>1748349.14594</v>
      </c>
      <c r="E115" s="26">
        <f t="shared" si="9"/>
        <v>1.145485756750535</v>
      </c>
      <c r="F115" s="59">
        <f>+C115/C118</f>
        <v>5.9817896937378635E-2</v>
      </c>
      <c r="G115" s="59">
        <f>+D115/D118</f>
        <v>6.2418498632308694E-2</v>
      </c>
      <c r="H115" s="21"/>
      <c r="I115" s="21"/>
      <c r="J115" s="22"/>
      <c r="K115" s="21"/>
      <c r="L115" s="22"/>
    </row>
    <row r="116" spans="1:12" ht="18" customHeight="1" thickBot="1" x14ac:dyDescent="0.25">
      <c r="A116" s="15"/>
      <c r="B116" s="1"/>
      <c r="C116" s="25"/>
      <c r="D116" s="25"/>
      <c r="E116" s="55"/>
      <c r="F116" s="59"/>
      <c r="G116" s="59"/>
      <c r="J116" s="22"/>
      <c r="L116" s="22"/>
    </row>
    <row r="117" spans="1:12" ht="18" customHeight="1" x14ac:dyDescent="0.2">
      <c r="A117" s="82"/>
      <c r="B117" s="53"/>
      <c r="C117" s="19"/>
      <c r="D117" s="19"/>
      <c r="E117" s="20"/>
      <c r="F117" s="78"/>
      <c r="G117" s="78"/>
      <c r="J117" s="22"/>
      <c r="L117" s="22"/>
    </row>
    <row r="118" spans="1:12" ht="18" customHeight="1" x14ac:dyDescent="0.2">
      <c r="A118" s="65"/>
      <c r="B118" s="130" t="s">
        <v>10</v>
      </c>
      <c r="C118" s="67">
        <f>SUM(C97:C117)</f>
        <v>25515690.883579999</v>
      </c>
      <c r="D118" s="67">
        <f>SUM(D97:D117)</f>
        <v>28010112.134209998</v>
      </c>
      <c r="E118" s="68">
        <f t="shared" ref="E118" si="10">+IF(C118=0,"X",D118/C118)</f>
        <v>1.0977602864845499</v>
      </c>
      <c r="F118" s="56">
        <f>SUM(F97:F115)</f>
        <v>1.0000000000000002</v>
      </c>
      <c r="G118" s="56">
        <f>SUM(G97:G115)</f>
        <v>0.99999999999999978</v>
      </c>
      <c r="H118" s="21"/>
      <c r="I118" s="21"/>
      <c r="J118" s="22"/>
      <c r="K118" s="21"/>
      <c r="L118" s="22"/>
    </row>
    <row r="119" spans="1:12" ht="18" customHeight="1" thickBot="1" x14ac:dyDescent="0.25">
      <c r="A119" s="87"/>
      <c r="B119" s="87"/>
      <c r="C119" s="62"/>
      <c r="D119" s="62"/>
      <c r="E119" s="90"/>
      <c r="F119" s="90"/>
      <c r="G119" s="90"/>
    </row>
    <row r="120" spans="1:12" ht="18" customHeight="1" x14ac:dyDescent="0.2">
      <c r="C120" s="43">
        <f>+C118-C72</f>
        <v>-1.0002404451370239E-5</v>
      </c>
      <c r="D120" s="43">
        <f t="shared" ref="D120" si="11">+D118-D72</f>
        <v>1.9997358322143555E-5</v>
      </c>
      <c r="E120" s="22"/>
      <c r="F120" s="40"/>
      <c r="G120" s="40"/>
    </row>
    <row r="121" spans="1:12" ht="18" customHeight="1" x14ac:dyDescent="0.2">
      <c r="A121" s="466" t="s">
        <v>136</v>
      </c>
      <c r="B121" s="466"/>
      <c r="C121" s="466"/>
      <c r="D121" s="466"/>
      <c r="E121" s="466"/>
    </row>
    <row r="122" spans="1:12" ht="18" customHeight="1" thickBot="1" x14ac:dyDescent="0.25">
      <c r="A122" s="115"/>
      <c r="B122" s="115"/>
      <c r="C122" s="115"/>
      <c r="D122" s="115"/>
      <c r="E122" s="115"/>
    </row>
    <row r="123" spans="1:12" ht="31.5" customHeight="1" thickBot="1" x14ac:dyDescent="0.25">
      <c r="A123" s="100" t="s">
        <v>1</v>
      </c>
      <c r="B123" s="120" t="s">
        <v>2</v>
      </c>
      <c r="C123" s="454" t="s">
        <v>137</v>
      </c>
      <c r="D123" s="455"/>
      <c r="E123" s="104" t="s">
        <v>4</v>
      </c>
    </row>
    <row r="124" spans="1:12" ht="18.75" customHeight="1" thickBot="1" x14ac:dyDescent="0.25">
      <c r="A124" s="105"/>
      <c r="B124" s="131"/>
      <c r="C124" s="51">
        <f>+C5</f>
        <v>2022</v>
      </c>
      <c r="D124" s="51">
        <f>+D5</f>
        <v>2023</v>
      </c>
      <c r="E124" s="51" t="str">
        <f>+E5</f>
        <v>23/22</v>
      </c>
    </row>
    <row r="125" spans="1:12" ht="18" customHeight="1" x14ac:dyDescent="0.2">
      <c r="A125" s="100" t="s">
        <v>6</v>
      </c>
      <c r="B125" s="106" t="s">
        <v>7</v>
      </c>
      <c r="C125" s="19">
        <f>+C156</f>
        <v>18579017.07051</v>
      </c>
      <c r="D125" s="19">
        <f>+D156</f>
        <v>15951977.778489998</v>
      </c>
      <c r="E125" s="20">
        <f>+D125/C125</f>
        <v>0.8586018150448963</v>
      </c>
      <c r="F125" s="21"/>
      <c r="G125" s="22"/>
    </row>
    <row r="126" spans="1:12" ht="18" customHeight="1" thickBot="1" x14ac:dyDescent="0.25">
      <c r="A126" s="107" t="s">
        <v>8</v>
      </c>
      <c r="B126" s="57" t="s">
        <v>9</v>
      </c>
      <c r="C126" s="25">
        <f>+C192</f>
        <v>21255114.323760003</v>
      </c>
      <c r="D126" s="25">
        <f>+D192</f>
        <v>23515911.304089997</v>
      </c>
      <c r="E126" s="26">
        <f>+D126/C126</f>
        <v>1.1063648468737128</v>
      </c>
      <c r="F126" s="21"/>
      <c r="G126" s="22"/>
    </row>
    <row r="127" spans="1:12" ht="18" customHeight="1" thickBot="1" x14ac:dyDescent="0.25">
      <c r="A127" s="108"/>
      <c r="B127" s="109" t="s">
        <v>10</v>
      </c>
      <c r="C127" s="29">
        <f>SUM(C125:C126)</f>
        <v>39834131.394270003</v>
      </c>
      <c r="D127" s="29">
        <f>SUM(D125:D126)</f>
        <v>39467889.082579993</v>
      </c>
      <c r="E127" s="30">
        <f>+D127/C127</f>
        <v>0.99080581654799948</v>
      </c>
      <c r="F127" s="21"/>
      <c r="G127" s="22"/>
    </row>
    <row r="128" spans="1:12" ht="18" customHeight="1" x14ac:dyDescent="0.2">
      <c r="C128" s="22"/>
      <c r="D128" s="22"/>
      <c r="G128" s="22"/>
    </row>
    <row r="129" spans="1:7" ht="18" customHeight="1" x14ac:dyDescent="0.2">
      <c r="A129" s="453" t="s">
        <v>138</v>
      </c>
      <c r="B129" s="453"/>
      <c r="C129" s="453"/>
      <c r="D129" s="453"/>
      <c r="E129" s="453"/>
      <c r="G129" s="22"/>
    </row>
    <row r="130" spans="1:7" ht="18" customHeight="1" thickBot="1" x14ac:dyDescent="0.25">
      <c r="A130" s="99"/>
      <c r="B130" s="99"/>
      <c r="C130" s="99"/>
      <c r="D130" s="99"/>
      <c r="E130" s="98"/>
      <c r="G130" s="22"/>
    </row>
    <row r="131" spans="1:7" ht="31.5" customHeight="1" thickBot="1" x14ac:dyDescent="0.25">
      <c r="A131" s="100" t="s">
        <v>1</v>
      </c>
      <c r="B131" s="120" t="s">
        <v>12</v>
      </c>
      <c r="C131" s="454" t="s">
        <v>137</v>
      </c>
      <c r="D131" s="455"/>
      <c r="E131" s="104" t="s">
        <v>4</v>
      </c>
      <c r="G131" s="22"/>
    </row>
    <row r="132" spans="1:7" ht="18" customHeight="1" thickBot="1" x14ac:dyDescent="0.25">
      <c r="A132" s="15"/>
      <c r="B132" s="15"/>
      <c r="C132" s="36">
        <f>+C5</f>
        <v>2022</v>
      </c>
      <c r="D132" s="36">
        <f>+D5</f>
        <v>2023</v>
      </c>
      <c r="E132" s="36" t="str">
        <f>+E5</f>
        <v>23/22</v>
      </c>
      <c r="G132" s="22"/>
    </row>
    <row r="133" spans="1:7" ht="18" customHeight="1" x14ac:dyDescent="0.2">
      <c r="A133" s="10" t="s">
        <v>6</v>
      </c>
      <c r="B133" s="37" t="s">
        <v>13</v>
      </c>
      <c r="C133" s="25">
        <v>451800.864</v>
      </c>
      <c r="D133" s="25">
        <v>357998.07669000002</v>
      </c>
      <c r="E133" s="26">
        <f t="shared" ref="E133:E155" si="12">+IFERROR(IF(D133/C133&gt;0,D133/C133,"X"),"X")</f>
        <v>0.79238023920644829</v>
      </c>
      <c r="F133" s="21"/>
      <c r="G133" s="22"/>
    </row>
    <row r="134" spans="1:7" ht="18" customHeight="1" x14ac:dyDescent="0.2">
      <c r="A134" s="23" t="s">
        <v>8</v>
      </c>
      <c r="B134" s="37" t="s">
        <v>14</v>
      </c>
      <c r="C134" s="25">
        <v>2037033.6108200001</v>
      </c>
      <c r="D134" s="25">
        <v>1869961.44649</v>
      </c>
      <c r="E134" s="26">
        <f t="shared" si="12"/>
        <v>0.91798261774249967</v>
      </c>
      <c r="F134" s="21"/>
      <c r="G134" s="22"/>
    </row>
    <row r="135" spans="1:7" ht="18" customHeight="1" x14ac:dyDescent="0.2">
      <c r="A135" s="23" t="s">
        <v>15</v>
      </c>
      <c r="B135" s="37" t="s">
        <v>16</v>
      </c>
      <c r="C135" s="25">
        <v>205018.92108</v>
      </c>
      <c r="D135" s="25">
        <v>182088.68927999999</v>
      </c>
      <c r="E135" s="26">
        <f t="shared" si="12"/>
        <v>0.88815553374679768</v>
      </c>
      <c r="F135" s="21"/>
      <c r="G135" s="22"/>
    </row>
    <row r="136" spans="1:7" ht="18" customHeight="1" x14ac:dyDescent="0.2">
      <c r="A136" s="23" t="s">
        <v>17</v>
      </c>
      <c r="B136" s="37" t="s">
        <v>18</v>
      </c>
      <c r="C136" s="25">
        <v>38628.163509999998</v>
      </c>
      <c r="D136" s="25">
        <v>40494.747280000003</v>
      </c>
      <c r="E136" s="26">
        <f t="shared" si="12"/>
        <v>1.0483218356864619</v>
      </c>
      <c r="F136" s="21"/>
      <c r="G136" s="22"/>
    </row>
    <row r="137" spans="1:7" ht="18" customHeight="1" x14ac:dyDescent="0.2">
      <c r="A137" s="23" t="s">
        <v>19</v>
      </c>
      <c r="B137" s="37" t="s">
        <v>20</v>
      </c>
      <c r="C137" s="25">
        <v>983018.62040999997</v>
      </c>
      <c r="D137" s="25">
        <v>1045957.4405800001</v>
      </c>
      <c r="E137" s="26">
        <f t="shared" si="12"/>
        <v>1.0640260711885086</v>
      </c>
      <c r="F137" s="21"/>
      <c r="G137" s="22"/>
    </row>
    <row r="138" spans="1:7" ht="18" customHeight="1" x14ac:dyDescent="0.2">
      <c r="A138" s="23" t="s">
        <v>21</v>
      </c>
      <c r="B138" s="37" t="s">
        <v>22</v>
      </c>
      <c r="C138" s="25">
        <v>259782.80134999999</v>
      </c>
      <c r="D138" s="25">
        <v>267545.31653000001</v>
      </c>
      <c r="E138" s="26">
        <f t="shared" si="12"/>
        <v>1.0298807894120048</v>
      </c>
      <c r="F138" s="21"/>
      <c r="G138" s="22"/>
    </row>
    <row r="139" spans="1:7" ht="18" customHeight="1" x14ac:dyDescent="0.2">
      <c r="A139" s="23" t="s">
        <v>23</v>
      </c>
      <c r="B139" s="37" t="s">
        <v>24</v>
      </c>
      <c r="C139" s="25">
        <v>232907.26318000001</v>
      </c>
      <c r="D139" s="25">
        <v>202414.42124</v>
      </c>
      <c r="E139" s="26">
        <f t="shared" si="12"/>
        <v>0.86907732492466783</v>
      </c>
      <c r="F139" s="21"/>
      <c r="G139" s="22"/>
    </row>
    <row r="140" spans="1:7" ht="18" customHeight="1" x14ac:dyDescent="0.2">
      <c r="A140" s="23" t="s">
        <v>25</v>
      </c>
      <c r="B140" s="37" t="s">
        <v>26</v>
      </c>
      <c r="C140" s="25">
        <v>814274.87941000005</v>
      </c>
      <c r="D140" s="25">
        <v>721348.78289000003</v>
      </c>
      <c r="E140" s="26">
        <f t="shared" si="12"/>
        <v>0.88587871384742756</v>
      </c>
      <c r="F140" s="21"/>
      <c r="G140" s="22"/>
    </row>
    <row r="141" spans="1:7" ht="18" customHeight="1" x14ac:dyDescent="0.2">
      <c r="A141" s="23" t="s">
        <v>27</v>
      </c>
      <c r="B141" s="37" t="s">
        <v>28</v>
      </c>
      <c r="C141" s="25">
        <v>10848.297200000001</v>
      </c>
      <c r="D141" s="25">
        <v>9658.0622000000003</v>
      </c>
      <c r="E141" s="26">
        <f t="shared" si="12"/>
        <v>0.89028370277318725</v>
      </c>
      <c r="F141" s="21"/>
      <c r="G141" s="22"/>
    </row>
    <row r="142" spans="1:7" ht="18" customHeight="1" x14ac:dyDescent="0.2">
      <c r="A142" s="23" t="s">
        <v>29</v>
      </c>
      <c r="B142" s="37" t="s">
        <v>30</v>
      </c>
      <c r="C142" s="25">
        <v>1961743.4378200001</v>
      </c>
      <c r="D142" s="25">
        <v>1782561.9654000001</v>
      </c>
      <c r="E142" s="26">
        <f t="shared" si="12"/>
        <v>0.90866212728657492</v>
      </c>
      <c r="F142" s="21"/>
      <c r="G142" s="22"/>
    </row>
    <row r="143" spans="1:7" ht="18" customHeight="1" x14ac:dyDescent="0.2">
      <c r="A143" s="23" t="s">
        <v>31</v>
      </c>
      <c r="B143" s="37" t="s">
        <v>32</v>
      </c>
      <c r="C143" s="25">
        <v>2186341.6562299998</v>
      </c>
      <c r="D143" s="25">
        <v>717031.52130000002</v>
      </c>
      <c r="E143" s="26">
        <f t="shared" si="12"/>
        <v>0.32795950223827663</v>
      </c>
      <c r="F143" s="21"/>
      <c r="G143" s="22"/>
    </row>
    <row r="144" spans="1:7" ht="18" customHeight="1" x14ac:dyDescent="0.2">
      <c r="A144" s="23" t="s">
        <v>33</v>
      </c>
      <c r="B144" s="37" t="s">
        <v>34</v>
      </c>
      <c r="C144" s="25">
        <v>355253.87819999998</v>
      </c>
      <c r="D144" s="25">
        <v>253427.01128999999</v>
      </c>
      <c r="E144" s="26">
        <f t="shared" si="12"/>
        <v>0.71336873948868273</v>
      </c>
      <c r="F144" s="21"/>
      <c r="G144" s="22"/>
    </row>
    <row r="145" spans="1:7" ht="18" customHeight="1" x14ac:dyDescent="0.2">
      <c r="A145" s="23" t="s">
        <v>35</v>
      </c>
      <c r="B145" s="37" t="s">
        <v>36</v>
      </c>
      <c r="C145" s="25">
        <v>40426.300049999998</v>
      </c>
      <c r="D145" s="25">
        <v>43493.709089999997</v>
      </c>
      <c r="E145" s="26">
        <f t="shared" si="12"/>
        <v>1.0758765713460339</v>
      </c>
      <c r="F145" s="21"/>
      <c r="G145" s="22"/>
    </row>
    <row r="146" spans="1:7" ht="18" customHeight="1" x14ac:dyDescent="0.2">
      <c r="A146" s="23" t="s">
        <v>37</v>
      </c>
      <c r="B146" s="37" t="s">
        <v>38</v>
      </c>
      <c r="C146" s="25">
        <v>13511.67661</v>
      </c>
      <c r="D146" s="25">
        <v>13393.51476</v>
      </c>
      <c r="E146" s="26">
        <f t="shared" si="12"/>
        <v>0.99125483436211392</v>
      </c>
      <c r="F146" s="21"/>
      <c r="G146" s="22"/>
    </row>
    <row r="147" spans="1:7" ht="18" customHeight="1" x14ac:dyDescent="0.2">
      <c r="A147" s="23" t="s">
        <v>39</v>
      </c>
      <c r="B147" s="37" t="s">
        <v>40</v>
      </c>
      <c r="C147" s="25">
        <v>6576708.9331299998</v>
      </c>
      <c r="D147" s="25">
        <v>6124748.8717599995</v>
      </c>
      <c r="E147" s="26">
        <f t="shared" si="12"/>
        <v>0.93127868878410247</v>
      </c>
      <c r="F147" s="21"/>
      <c r="G147" s="22"/>
    </row>
    <row r="148" spans="1:7" ht="18" customHeight="1" x14ac:dyDescent="0.2">
      <c r="A148" s="23" t="s">
        <v>41</v>
      </c>
      <c r="B148" s="37" t="s">
        <v>42</v>
      </c>
      <c r="C148" s="25">
        <v>13261.39883</v>
      </c>
      <c r="D148" s="25">
        <v>13770.845579999999</v>
      </c>
      <c r="E148" s="26">
        <f t="shared" si="12"/>
        <v>1.0384157626605368</v>
      </c>
      <c r="F148" s="21"/>
      <c r="G148" s="22"/>
    </row>
    <row r="149" spans="1:7" ht="18" customHeight="1" x14ac:dyDescent="0.2">
      <c r="A149" s="23" t="s">
        <v>43</v>
      </c>
      <c r="B149" s="37" t="s">
        <v>44</v>
      </c>
      <c r="C149" s="25">
        <v>18944.851579999999</v>
      </c>
      <c r="D149" s="25">
        <v>14864.546710000001</v>
      </c>
      <c r="E149" s="26">
        <f t="shared" si="12"/>
        <v>0.78462196693546238</v>
      </c>
      <c r="F149" s="21"/>
      <c r="G149" s="22"/>
    </row>
    <row r="150" spans="1:7" ht="18" customHeight="1" x14ac:dyDescent="0.2">
      <c r="A150" s="23" t="s">
        <v>45</v>
      </c>
      <c r="B150" s="37" t="s">
        <v>46</v>
      </c>
      <c r="C150" s="25">
        <v>73686.310589999994</v>
      </c>
      <c r="D150" s="25">
        <v>86914.252699999997</v>
      </c>
      <c r="E150" s="26">
        <f t="shared" si="12"/>
        <v>1.1795169551044828</v>
      </c>
      <c r="F150" s="21"/>
      <c r="G150" s="22"/>
    </row>
    <row r="151" spans="1:7" ht="18" customHeight="1" x14ac:dyDescent="0.2">
      <c r="A151" s="23" t="s">
        <v>47</v>
      </c>
      <c r="B151" s="37" t="s">
        <v>48</v>
      </c>
      <c r="C151" s="25">
        <v>19689.57516</v>
      </c>
      <c r="D151" s="25">
        <v>24325.512419999999</v>
      </c>
      <c r="E151" s="26">
        <f t="shared" si="12"/>
        <v>1.2354513605462678</v>
      </c>
      <c r="F151" s="21"/>
      <c r="G151" s="22"/>
    </row>
    <row r="152" spans="1:7" ht="18" customHeight="1" x14ac:dyDescent="0.2">
      <c r="A152" s="23" t="s">
        <v>49</v>
      </c>
      <c r="B152" s="37" t="s">
        <v>50</v>
      </c>
      <c r="C152" s="25">
        <v>901401.71412999998</v>
      </c>
      <c r="D152" s="25">
        <v>733728.90344999998</v>
      </c>
      <c r="E152" s="26">
        <f t="shared" si="12"/>
        <v>0.8139865855016355</v>
      </c>
      <c r="F152" s="21"/>
      <c r="G152" s="22"/>
    </row>
    <row r="153" spans="1:7" ht="18" customHeight="1" x14ac:dyDescent="0.2">
      <c r="A153" s="23" t="s">
        <v>51</v>
      </c>
      <c r="B153" s="37" t="s">
        <v>52</v>
      </c>
      <c r="C153" s="25">
        <v>174126.48196999999</v>
      </c>
      <c r="D153" s="25">
        <v>214389.05781</v>
      </c>
      <c r="E153" s="26">
        <f t="shared" si="12"/>
        <v>1.2312260339983023</v>
      </c>
      <c r="F153" s="21"/>
      <c r="G153" s="22"/>
    </row>
    <row r="154" spans="1:7" ht="18" customHeight="1" x14ac:dyDescent="0.2">
      <c r="A154" s="23" t="s">
        <v>53</v>
      </c>
      <c r="B154" s="37" t="s">
        <v>54</v>
      </c>
      <c r="C154" s="25">
        <v>407067.92579000001</v>
      </c>
      <c r="D154" s="25">
        <v>423867.13387000002</v>
      </c>
      <c r="E154" s="26">
        <f t="shared" si="12"/>
        <v>1.0412688080187051</v>
      </c>
      <c r="F154" s="21"/>
      <c r="G154" s="22"/>
    </row>
    <row r="155" spans="1:7" ht="18" customHeight="1" thickBot="1" x14ac:dyDescent="0.25">
      <c r="A155" s="23" t="s">
        <v>55</v>
      </c>
      <c r="B155" s="37" t="s">
        <v>56</v>
      </c>
      <c r="C155" s="25">
        <v>803539.50945999997</v>
      </c>
      <c r="D155" s="25">
        <v>807993.94917000004</v>
      </c>
      <c r="E155" s="26">
        <f t="shared" si="12"/>
        <v>1.0055435229476066</v>
      </c>
      <c r="F155" s="21"/>
      <c r="G155" s="22"/>
    </row>
    <row r="156" spans="1:7" ht="18" customHeight="1" thickBot="1" x14ac:dyDescent="0.25">
      <c r="A156" s="132"/>
      <c r="B156" s="133" t="s">
        <v>10</v>
      </c>
      <c r="C156" s="29">
        <f>SUM(C133:C155)</f>
        <v>18579017.07051</v>
      </c>
      <c r="D156" s="29">
        <f>SUM(D133:D155)</f>
        <v>15951977.778489998</v>
      </c>
      <c r="E156" s="30">
        <f>+D156/C156</f>
        <v>0.8586018150448963</v>
      </c>
      <c r="F156" s="21"/>
      <c r="G156" s="22"/>
    </row>
    <row r="157" spans="1:7" ht="18" customHeight="1" x14ac:dyDescent="0.2">
      <c r="C157" s="134">
        <v>0</v>
      </c>
      <c r="D157" s="134">
        <v>0</v>
      </c>
      <c r="E157" s="22"/>
      <c r="G157" s="22"/>
    </row>
    <row r="158" spans="1:7" ht="18" customHeight="1" x14ac:dyDescent="0.2">
      <c r="C158" s="22"/>
      <c r="D158" s="22"/>
      <c r="G158" s="22"/>
    </row>
    <row r="159" spans="1:7" ht="18" customHeight="1" x14ac:dyDescent="0.2">
      <c r="A159" s="453" t="s">
        <v>139</v>
      </c>
      <c r="B159" s="453"/>
      <c r="C159" s="453"/>
      <c r="D159" s="453"/>
      <c r="E159" s="453"/>
      <c r="G159" s="22"/>
    </row>
    <row r="160" spans="1:7" ht="18" customHeight="1" thickBot="1" x14ac:dyDescent="0.25">
      <c r="A160" s="115"/>
      <c r="B160" s="115"/>
      <c r="C160" s="115"/>
      <c r="D160" s="115"/>
      <c r="E160" s="115"/>
      <c r="G160" s="22"/>
    </row>
    <row r="161" spans="1:7" ht="31.5" customHeight="1" thickBot="1" x14ac:dyDescent="0.25">
      <c r="A161" s="100" t="s">
        <v>1</v>
      </c>
      <c r="B161" s="100" t="s">
        <v>12</v>
      </c>
      <c r="C161" s="454" t="s">
        <v>137</v>
      </c>
      <c r="D161" s="455"/>
      <c r="E161" s="104" t="s">
        <v>4</v>
      </c>
      <c r="G161" s="22"/>
    </row>
    <row r="162" spans="1:7" ht="18" customHeight="1" thickBot="1" x14ac:dyDescent="0.25">
      <c r="A162" s="15"/>
      <c r="B162" s="15"/>
      <c r="C162" s="36">
        <f>+C5</f>
        <v>2022</v>
      </c>
      <c r="D162" s="36">
        <f>+D5</f>
        <v>2023</v>
      </c>
      <c r="E162" s="36" t="str">
        <f>+E5</f>
        <v>23/22</v>
      </c>
      <c r="G162" s="22"/>
    </row>
    <row r="163" spans="1:7" ht="18" customHeight="1" x14ac:dyDescent="0.2">
      <c r="A163" s="10" t="s">
        <v>6</v>
      </c>
      <c r="B163" s="17" t="s">
        <v>58</v>
      </c>
      <c r="C163" s="38">
        <v>79625.911250000005</v>
      </c>
      <c r="D163" s="25">
        <v>115751.18097</v>
      </c>
      <c r="E163" s="26">
        <f t="shared" ref="E163:E191" si="13">+IFERROR(IF(D163/C163&gt;0,D163/C163,"X"),"X")</f>
        <v>1.4536873632325307</v>
      </c>
      <c r="F163" s="21"/>
      <c r="G163" s="22"/>
    </row>
    <row r="164" spans="1:7" ht="18" customHeight="1" x14ac:dyDescent="0.2">
      <c r="A164" s="23" t="s">
        <v>8</v>
      </c>
      <c r="B164" s="17" t="s">
        <v>59</v>
      </c>
      <c r="C164" s="38">
        <v>1109422.82739</v>
      </c>
      <c r="D164" s="25">
        <v>1052757.2092599999</v>
      </c>
      <c r="E164" s="26">
        <f t="shared" si="13"/>
        <v>0.9489233349711127</v>
      </c>
      <c r="F164" s="21"/>
      <c r="G164" s="22"/>
    </row>
    <row r="165" spans="1:7" ht="18" customHeight="1" x14ac:dyDescent="0.2">
      <c r="A165" s="23" t="s">
        <v>15</v>
      </c>
      <c r="B165" s="17" t="s">
        <v>60</v>
      </c>
      <c r="C165" s="38">
        <v>989005.93204999994</v>
      </c>
      <c r="D165" s="25">
        <v>1107777.54103</v>
      </c>
      <c r="E165" s="26">
        <f t="shared" si="13"/>
        <v>1.1200919075720928</v>
      </c>
      <c r="F165" s="21"/>
      <c r="G165" s="22"/>
    </row>
    <row r="166" spans="1:7" ht="18" customHeight="1" x14ac:dyDescent="0.2">
      <c r="A166" s="23" t="s">
        <v>17</v>
      </c>
      <c r="B166" s="17" t="s">
        <v>61</v>
      </c>
      <c r="C166" s="38">
        <v>12391.265880000001</v>
      </c>
      <c r="D166" s="25">
        <v>13268.12665</v>
      </c>
      <c r="E166" s="26">
        <f t="shared" si="13"/>
        <v>1.07076442217379</v>
      </c>
      <c r="F166" s="21"/>
      <c r="G166" s="22"/>
    </row>
    <row r="167" spans="1:7" ht="18" customHeight="1" x14ac:dyDescent="0.2">
      <c r="A167" s="23" t="s">
        <v>19</v>
      </c>
      <c r="B167" s="17" t="s">
        <v>62</v>
      </c>
      <c r="C167" s="38">
        <v>15958.340759999999</v>
      </c>
      <c r="D167" s="25">
        <v>15727.98876</v>
      </c>
      <c r="E167" s="26">
        <f t="shared" si="13"/>
        <v>0.98556541663921715</v>
      </c>
      <c r="F167" s="21"/>
      <c r="G167" s="22"/>
    </row>
    <row r="168" spans="1:7" ht="18" customHeight="1" x14ac:dyDescent="0.2">
      <c r="A168" s="23" t="s">
        <v>21</v>
      </c>
      <c r="B168" s="17" t="s">
        <v>63</v>
      </c>
      <c r="C168" s="38">
        <v>3637261.6950500002</v>
      </c>
      <c r="D168" s="25">
        <v>4133346.9088900001</v>
      </c>
      <c r="E168" s="26">
        <f t="shared" si="13"/>
        <v>1.1363897501560389</v>
      </c>
      <c r="F168" s="21"/>
      <c r="G168" s="22"/>
    </row>
    <row r="169" spans="1:7" ht="18" customHeight="1" x14ac:dyDescent="0.2">
      <c r="A169" s="23" t="s">
        <v>23</v>
      </c>
      <c r="B169" s="17" t="s">
        <v>64</v>
      </c>
      <c r="C169" s="38">
        <v>23172.603520000001</v>
      </c>
      <c r="D169" s="25">
        <v>31292.3675</v>
      </c>
      <c r="E169" s="26">
        <f t="shared" si="13"/>
        <v>1.3504036123084715</v>
      </c>
      <c r="F169" s="21"/>
      <c r="G169" s="22"/>
    </row>
    <row r="170" spans="1:7" ht="18" customHeight="1" x14ac:dyDescent="0.2">
      <c r="A170" s="23" t="s">
        <v>25</v>
      </c>
      <c r="B170" s="17" t="s">
        <v>65</v>
      </c>
      <c r="C170" s="38">
        <v>67935.326130000001</v>
      </c>
      <c r="D170" s="25">
        <v>63669.56637</v>
      </c>
      <c r="E170" s="26">
        <f t="shared" si="13"/>
        <v>0.937208518704435</v>
      </c>
      <c r="F170" s="21"/>
      <c r="G170" s="22"/>
    </row>
    <row r="171" spans="1:7" ht="18" customHeight="1" x14ac:dyDescent="0.2">
      <c r="A171" s="23" t="s">
        <v>27</v>
      </c>
      <c r="B171" s="17" t="s">
        <v>66</v>
      </c>
      <c r="C171" s="38">
        <v>717353.40203999996</v>
      </c>
      <c r="D171" s="25">
        <v>702592.12263999996</v>
      </c>
      <c r="E171" s="26">
        <f t="shared" si="13"/>
        <v>0.97942258396207216</v>
      </c>
      <c r="F171" s="21"/>
      <c r="G171" s="22"/>
    </row>
    <row r="172" spans="1:7" ht="18" customHeight="1" x14ac:dyDescent="0.2">
      <c r="A172" s="23" t="s">
        <v>29</v>
      </c>
      <c r="B172" s="17" t="s">
        <v>67</v>
      </c>
      <c r="C172" s="38">
        <v>51689.571620000002</v>
      </c>
      <c r="D172" s="25">
        <v>61679.867769999997</v>
      </c>
      <c r="E172" s="26">
        <f t="shared" si="13"/>
        <v>1.1932748876977439</v>
      </c>
      <c r="F172" s="21"/>
      <c r="G172" s="22"/>
    </row>
    <row r="173" spans="1:7" ht="18" customHeight="1" x14ac:dyDescent="0.2">
      <c r="A173" s="23" t="s">
        <v>31</v>
      </c>
      <c r="B173" s="17" t="s">
        <v>68</v>
      </c>
      <c r="C173" s="38">
        <v>611139.81663999998</v>
      </c>
      <c r="D173" s="25">
        <v>635144.16920999996</v>
      </c>
      <c r="E173" s="26">
        <f t="shared" si="13"/>
        <v>1.0392780046667129</v>
      </c>
      <c r="F173" s="21"/>
      <c r="G173" s="22"/>
    </row>
    <row r="174" spans="1:7" ht="18" customHeight="1" x14ac:dyDescent="0.2">
      <c r="A174" s="23" t="s">
        <v>33</v>
      </c>
      <c r="B174" s="17" t="s">
        <v>69</v>
      </c>
      <c r="C174" s="38">
        <v>17373.44988</v>
      </c>
      <c r="D174" s="25">
        <v>47155.02102</v>
      </c>
      <c r="E174" s="26">
        <f t="shared" si="13"/>
        <v>2.7142001931512754</v>
      </c>
      <c r="F174" s="21"/>
      <c r="G174" s="22"/>
    </row>
    <row r="175" spans="1:7" ht="18" customHeight="1" x14ac:dyDescent="0.2">
      <c r="A175" s="23" t="s">
        <v>35</v>
      </c>
      <c r="B175" s="17" t="s">
        <v>70</v>
      </c>
      <c r="C175" s="38">
        <v>307290.38669999997</v>
      </c>
      <c r="D175" s="25">
        <v>354696.46574000001</v>
      </c>
      <c r="E175" s="26">
        <f t="shared" si="13"/>
        <v>1.1542712726847568</v>
      </c>
      <c r="F175" s="21"/>
      <c r="G175" s="22"/>
    </row>
    <row r="176" spans="1:7" ht="18" customHeight="1" x14ac:dyDescent="0.2">
      <c r="A176" s="23" t="s">
        <v>37</v>
      </c>
      <c r="B176" s="17" t="s">
        <v>71</v>
      </c>
      <c r="C176" s="38">
        <v>3487.7939200000001</v>
      </c>
      <c r="D176" s="25">
        <v>8458.1351500000001</v>
      </c>
      <c r="E176" s="26">
        <f t="shared" si="13"/>
        <v>2.4250673474423627</v>
      </c>
      <c r="F176" s="21"/>
      <c r="G176" s="22"/>
    </row>
    <row r="177" spans="1:7" ht="18" customHeight="1" x14ac:dyDescent="0.2">
      <c r="A177" s="23" t="s">
        <v>39</v>
      </c>
      <c r="B177" s="17" t="s">
        <v>72</v>
      </c>
      <c r="C177" s="38">
        <v>331.52424999999999</v>
      </c>
      <c r="D177" s="25">
        <v>343.06707999999998</v>
      </c>
      <c r="E177" s="26">
        <f t="shared" si="13"/>
        <v>1.0348174530219132</v>
      </c>
      <c r="F177" s="21"/>
      <c r="G177" s="22"/>
    </row>
    <row r="178" spans="1:7" ht="18" customHeight="1" x14ac:dyDescent="0.2">
      <c r="A178" s="23" t="s">
        <v>41</v>
      </c>
      <c r="B178" s="17" t="s">
        <v>73</v>
      </c>
      <c r="C178" s="38">
        <v>89199.467090000006</v>
      </c>
      <c r="D178" s="25">
        <v>134942.29462</v>
      </c>
      <c r="E178" s="26">
        <f t="shared" si="13"/>
        <v>1.5128150315499826</v>
      </c>
      <c r="F178" s="21"/>
      <c r="G178" s="22"/>
    </row>
    <row r="179" spans="1:7" ht="18" customHeight="1" x14ac:dyDescent="0.2">
      <c r="A179" s="23" t="s">
        <v>43</v>
      </c>
      <c r="B179" s="17" t="s">
        <v>74</v>
      </c>
      <c r="C179" s="38">
        <v>15387.69361</v>
      </c>
      <c r="D179" s="25">
        <v>19457.604800000001</v>
      </c>
      <c r="E179" s="26">
        <f t="shared" si="13"/>
        <v>1.264491306699471</v>
      </c>
      <c r="F179" s="21"/>
      <c r="G179" s="22"/>
    </row>
    <row r="180" spans="1:7" ht="18" customHeight="1" x14ac:dyDescent="0.2">
      <c r="A180" s="23" t="s">
        <v>45</v>
      </c>
      <c r="B180" s="17" t="s">
        <v>75</v>
      </c>
      <c r="C180" s="38">
        <v>372457.37926000002</v>
      </c>
      <c r="D180" s="25">
        <v>428341.59493999998</v>
      </c>
      <c r="E180" s="26">
        <f t="shared" si="13"/>
        <v>1.1500419075896173</v>
      </c>
      <c r="F180" s="21"/>
      <c r="G180" s="22"/>
    </row>
    <row r="181" spans="1:7" ht="18" customHeight="1" x14ac:dyDescent="0.2">
      <c r="A181" s="23" t="s">
        <v>47</v>
      </c>
      <c r="B181" s="17" t="s">
        <v>76</v>
      </c>
      <c r="C181" s="38">
        <v>7189713.7468600003</v>
      </c>
      <c r="D181" s="25">
        <v>7796453.3429100001</v>
      </c>
      <c r="E181" s="26">
        <f t="shared" si="13"/>
        <v>1.0843899517299953</v>
      </c>
      <c r="F181" s="21"/>
      <c r="G181" s="22"/>
    </row>
    <row r="182" spans="1:7" ht="18" customHeight="1" x14ac:dyDescent="0.2">
      <c r="A182" s="23" t="s">
        <v>49</v>
      </c>
      <c r="B182" s="17" t="s">
        <v>77</v>
      </c>
      <c r="C182" s="38">
        <v>79712.175399999993</v>
      </c>
      <c r="D182" s="25">
        <v>106216.93689</v>
      </c>
      <c r="E182" s="26">
        <f t="shared" si="13"/>
        <v>1.3325058105238965</v>
      </c>
      <c r="F182" s="21"/>
      <c r="G182" s="22"/>
    </row>
    <row r="183" spans="1:7" ht="18" customHeight="1" x14ac:dyDescent="0.2">
      <c r="A183" s="23" t="s">
        <v>51</v>
      </c>
      <c r="B183" s="17" t="s">
        <v>78</v>
      </c>
      <c r="C183" s="38">
        <v>37464.4571</v>
      </c>
      <c r="D183" s="25">
        <v>52748.491419999998</v>
      </c>
      <c r="E183" s="26">
        <f t="shared" si="13"/>
        <v>1.4079609182432273</v>
      </c>
      <c r="F183" s="21"/>
      <c r="G183" s="22"/>
    </row>
    <row r="184" spans="1:7" ht="18" customHeight="1" x14ac:dyDescent="0.2">
      <c r="A184" s="23" t="s">
        <v>53</v>
      </c>
      <c r="B184" s="17" t="s">
        <v>79</v>
      </c>
      <c r="C184" s="38">
        <v>21341.812610000001</v>
      </c>
      <c r="D184" s="25">
        <v>28340.089550000001</v>
      </c>
      <c r="E184" s="26">
        <f t="shared" si="13"/>
        <v>1.3279138969068101</v>
      </c>
      <c r="F184" s="21"/>
      <c r="G184" s="22"/>
    </row>
    <row r="185" spans="1:7" ht="18" customHeight="1" x14ac:dyDescent="0.2">
      <c r="A185" s="23" t="s">
        <v>55</v>
      </c>
      <c r="B185" s="17" t="s">
        <v>80</v>
      </c>
      <c r="C185" s="38">
        <v>45832.928469999999</v>
      </c>
      <c r="D185" s="25">
        <v>55118.644780000002</v>
      </c>
      <c r="E185" s="26">
        <f t="shared" si="13"/>
        <v>1.2025992364000477</v>
      </c>
      <c r="F185" s="21"/>
      <c r="G185" s="22"/>
    </row>
    <row r="186" spans="1:7" ht="18" customHeight="1" x14ac:dyDescent="0.2">
      <c r="A186" s="23" t="s">
        <v>81</v>
      </c>
      <c r="B186" s="17" t="s">
        <v>82</v>
      </c>
      <c r="C186" s="38">
        <v>203285.6703</v>
      </c>
      <c r="D186" s="25">
        <v>207570.84224</v>
      </c>
      <c r="E186" s="26">
        <f t="shared" si="13"/>
        <v>1.021079557322836</v>
      </c>
      <c r="F186" s="21"/>
      <c r="G186" s="22"/>
    </row>
    <row r="187" spans="1:7" ht="18" customHeight="1" x14ac:dyDescent="0.2">
      <c r="A187" s="23" t="s">
        <v>83</v>
      </c>
      <c r="B187" s="17" t="s">
        <v>84</v>
      </c>
      <c r="C187" s="38">
        <v>125260.75915</v>
      </c>
      <c r="D187" s="25">
        <v>138655.74648</v>
      </c>
      <c r="E187" s="26">
        <f t="shared" si="13"/>
        <v>1.1069368206044439</v>
      </c>
      <c r="F187" s="21"/>
      <c r="G187" s="22"/>
    </row>
    <row r="188" spans="1:7" ht="18" customHeight="1" x14ac:dyDescent="0.2">
      <c r="A188" s="23" t="s">
        <v>85</v>
      </c>
      <c r="B188" s="17" t="s">
        <v>86</v>
      </c>
      <c r="C188" s="38">
        <v>1033843.83209</v>
      </c>
      <c r="D188" s="25">
        <v>1061081.9407299999</v>
      </c>
      <c r="E188" s="26">
        <f t="shared" si="13"/>
        <v>1.0263464440126666</v>
      </c>
      <c r="F188" s="21"/>
      <c r="G188" s="22"/>
    </row>
    <row r="189" spans="1:7" ht="18" customHeight="1" x14ac:dyDescent="0.2">
      <c r="A189" s="23" t="s">
        <v>87</v>
      </c>
      <c r="B189" s="17" t="s">
        <v>88</v>
      </c>
      <c r="C189" s="38">
        <v>3944044.5695600002</v>
      </c>
      <c r="D189" s="25">
        <v>4579780.52042</v>
      </c>
      <c r="E189" s="26">
        <f t="shared" si="13"/>
        <v>1.161188835381473</v>
      </c>
      <c r="F189" s="21"/>
      <c r="G189" s="22"/>
    </row>
    <row r="190" spans="1:7" ht="18" customHeight="1" x14ac:dyDescent="0.2">
      <c r="A190" s="23" t="s">
        <v>89</v>
      </c>
      <c r="B190" s="17" t="s">
        <v>90</v>
      </c>
      <c r="C190" s="38">
        <v>392915.84934999997</v>
      </c>
      <c r="D190" s="25">
        <v>459023.03889999999</v>
      </c>
      <c r="E190" s="26">
        <f t="shared" si="13"/>
        <v>1.1682477040805583</v>
      </c>
      <c r="F190" s="21"/>
      <c r="G190" s="22"/>
    </row>
    <row r="191" spans="1:7" ht="18" customHeight="1" thickBot="1" x14ac:dyDescent="0.25">
      <c r="A191" s="23" t="s">
        <v>91</v>
      </c>
      <c r="B191" s="17" t="s">
        <v>92</v>
      </c>
      <c r="C191" s="38">
        <v>61214.135829999999</v>
      </c>
      <c r="D191" s="25">
        <v>104520.47736999999</v>
      </c>
      <c r="E191" s="26">
        <f t="shared" si="13"/>
        <v>1.7074565531769919</v>
      </c>
      <c r="F191" s="21"/>
      <c r="G191" s="22"/>
    </row>
    <row r="192" spans="1:7" s="98" customFormat="1" ht="18" customHeight="1" thickBot="1" x14ac:dyDescent="0.25">
      <c r="A192" s="27"/>
      <c r="B192" s="41" t="s">
        <v>10</v>
      </c>
      <c r="C192" s="29">
        <f>SUM(C163:C191)</f>
        <v>21255114.323760003</v>
      </c>
      <c r="D192" s="29">
        <f>SUM(D163:D191)</f>
        <v>23515911.304089997</v>
      </c>
      <c r="E192" s="30">
        <f>+D192/C192</f>
        <v>1.1063648468737128</v>
      </c>
      <c r="F192" s="21"/>
      <c r="G192" s="22"/>
    </row>
    <row r="193" spans="1:9" x14ac:dyDescent="0.2">
      <c r="A193" s="96"/>
      <c r="B193" s="66"/>
      <c r="C193" s="43" t="b">
        <v>1</v>
      </c>
      <c r="D193" s="43" t="b">
        <v>1</v>
      </c>
      <c r="E193" s="22"/>
      <c r="I193" s="40"/>
    </row>
    <row r="194" spans="1:9" x14ac:dyDescent="0.2">
      <c r="A194" s="96"/>
      <c r="B194" s="66"/>
      <c r="C194" s="22"/>
      <c r="D194" s="22"/>
      <c r="E194" s="3"/>
      <c r="I194" s="40"/>
    </row>
    <row r="195" spans="1:9" x14ac:dyDescent="0.2">
      <c r="A195" s="96"/>
      <c r="B195" s="66"/>
      <c r="C195" s="135"/>
      <c r="D195" s="135"/>
      <c r="E195" s="3"/>
      <c r="I195" s="40"/>
    </row>
    <row r="196" spans="1:9" x14ac:dyDescent="0.2">
      <c r="A196" s="96"/>
      <c r="C196" s="93"/>
      <c r="E196" s="3"/>
      <c r="I196" s="40"/>
    </row>
    <row r="197" spans="1:9" x14ac:dyDescent="0.2">
      <c r="A197" s="96"/>
      <c r="C197" s="40"/>
      <c r="D197" s="40"/>
      <c r="E197" s="3"/>
      <c r="I197" s="40"/>
    </row>
    <row r="198" spans="1:9" x14ac:dyDescent="0.2">
      <c r="C198" s="40"/>
      <c r="D198" s="40"/>
      <c r="I198" s="40"/>
    </row>
    <row r="199" spans="1:9" x14ac:dyDescent="0.2">
      <c r="C199" s="40"/>
      <c r="D199" s="40"/>
    </row>
    <row r="212" spans="8:9" x14ac:dyDescent="0.2">
      <c r="H212" s="1"/>
    </row>
    <row r="213" spans="8:9" x14ac:dyDescent="0.2">
      <c r="H213" s="1"/>
      <c r="I213" s="31"/>
    </row>
    <row r="214" spans="8:9" x14ac:dyDescent="0.2">
      <c r="H214" s="1"/>
      <c r="I214" s="31"/>
    </row>
    <row r="215" spans="8:9" x14ac:dyDescent="0.2">
      <c r="H215" s="1"/>
      <c r="I215" s="31"/>
    </row>
    <row r="216" spans="8:9" x14ac:dyDescent="0.2">
      <c r="H216" s="1"/>
      <c r="I216" s="31"/>
    </row>
    <row r="217" spans="8:9" x14ac:dyDescent="0.2">
      <c r="H217" s="1"/>
      <c r="I217" s="31"/>
    </row>
    <row r="218" spans="8:9" x14ac:dyDescent="0.2">
      <c r="H218" s="1"/>
      <c r="I218" s="31"/>
    </row>
    <row r="219" spans="8:9" x14ac:dyDescent="0.2">
      <c r="H219" s="1"/>
      <c r="I219" s="31"/>
    </row>
    <row r="220" spans="8:9" x14ac:dyDescent="0.2">
      <c r="H220" s="1"/>
      <c r="I220" s="31"/>
    </row>
    <row r="221" spans="8:9" x14ac:dyDescent="0.2">
      <c r="H221" s="1"/>
      <c r="I221" s="31"/>
    </row>
    <row r="222" spans="8:9" x14ac:dyDescent="0.2">
      <c r="H222" s="61"/>
      <c r="I222" s="31"/>
    </row>
    <row r="223" spans="8:9" x14ac:dyDescent="0.2">
      <c r="H223" s="1"/>
      <c r="I223" s="31"/>
    </row>
    <row r="224" spans="8:9" x14ac:dyDescent="0.2">
      <c r="H224" s="1"/>
      <c r="I224" s="31"/>
    </row>
    <row r="225" spans="3:9" x14ac:dyDescent="0.2">
      <c r="H225" s="1"/>
      <c r="I225" s="31"/>
    </row>
    <row r="226" spans="3:9" x14ac:dyDescent="0.2">
      <c r="H226" s="1"/>
      <c r="I226" s="31"/>
    </row>
    <row r="227" spans="3:9" x14ac:dyDescent="0.2">
      <c r="H227" s="1"/>
      <c r="I227" s="31"/>
    </row>
    <row r="228" spans="3:9" x14ac:dyDescent="0.2">
      <c r="H228" s="1"/>
      <c r="I228" s="31"/>
    </row>
    <row r="229" spans="3:9" x14ac:dyDescent="0.2">
      <c r="H229" s="1"/>
      <c r="I229" s="31"/>
    </row>
    <row r="230" spans="3:9" x14ac:dyDescent="0.2">
      <c r="H230" s="1"/>
      <c r="I230" s="31"/>
    </row>
    <row r="231" spans="3:9" x14ac:dyDescent="0.2">
      <c r="H231" s="1"/>
      <c r="I231" s="31"/>
    </row>
    <row r="232" spans="3:9" x14ac:dyDescent="0.2">
      <c r="H232" s="1"/>
      <c r="I232" s="31"/>
    </row>
    <row r="233" spans="3:9" x14ac:dyDescent="0.2">
      <c r="C233" s="93"/>
      <c r="H233" s="1"/>
      <c r="I233" s="31"/>
    </row>
    <row r="234" spans="3:9" x14ac:dyDescent="0.2">
      <c r="C234" s="40"/>
      <c r="D234" s="40"/>
      <c r="H234" s="1"/>
      <c r="I234" s="31"/>
    </row>
    <row r="235" spans="3:9" x14ac:dyDescent="0.2">
      <c r="C235" s="40"/>
      <c r="D235" s="40"/>
      <c r="H235" s="1"/>
      <c r="I235" s="31"/>
    </row>
    <row r="236" spans="3:9" x14ac:dyDescent="0.2">
      <c r="C236" s="40"/>
      <c r="D236" s="40"/>
      <c r="H236" s="1"/>
      <c r="I236" s="31"/>
    </row>
    <row r="237" spans="3:9" x14ac:dyDescent="0.2">
      <c r="C237" s="40"/>
      <c r="D237" s="40"/>
      <c r="H237" s="1"/>
      <c r="I237" s="31"/>
    </row>
    <row r="238" spans="3:9" x14ac:dyDescent="0.2">
      <c r="C238" s="40"/>
      <c r="D238" s="40"/>
      <c r="H238" s="1"/>
      <c r="I238" s="31"/>
    </row>
    <row r="239" spans="3:9" x14ac:dyDescent="0.2">
      <c r="C239" s="40"/>
      <c r="D239" s="40"/>
      <c r="H239" s="1"/>
      <c r="I239" s="31"/>
    </row>
    <row r="240" spans="3:9" x14ac:dyDescent="0.2">
      <c r="H240" s="1"/>
      <c r="I240" s="31"/>
    </row>
    <row r="242" spans="9:9" x14ac:dyDescent="0.2">
      <c r="I242" s="40"/>
    </row>
    <row r="277" spans="3:4" x14ac:dyDescent="0.2">
      <c r="C277" s="93"/>
    </row>
    <row r="278" spans="3:4" x14ac:dyDescent="0.2">
      <c r="C278" s="40"/>
      <c r="D278" s="40"/>
    </row>
    <row r="279" spans="3:4" x14ac:dyDescent="0.2">
      <c r="C279" s="40"/>
      <c r="D279" s="40"/>
    </row>
    <row r="280" spans="3:4" x14ac:dyDescent="0.2">
      <c r="C280" s="40"/>
      <c r="D280" s="40"/>
    </row>
    <row r="281" spans="3:4" x14ac:dyDescent="0.2">
      <c r="C281" s="40"/>
      <c r="D281" s="40"/>
    </row>
    <row r="282" spans="3:4" x14ac:dyDescent="0.2">
      <c r="C282" s="40"/>
      <c r="D282" s="40"/>
    </row>
    <row r="283" spans="3:4" x14ac:dyDescent="0.2">
      <c r="C283" s="40"/>
      <c r="D283" s="40"/>
    </row>
    <row r="284" spans="3:4" x14ac:dyDescent="0.2">
      <c r="C284" s="40"/>
      <c r="D284" s="40"/>
    </row>
    <row r="285" spans="3:4" x14ac:dyDescent="0.2">
      <c r="C285" s="40"/>
      <c r="D285" s="40"/>
    </row>
    <row r="286" spans="3:4" x14ac:dyDescent="0.2">
      <c r="C286" s="40"/>
      <c r="D286" s="40"/>
    </row>
    <row r="287" spans="3:4" x14ac:dyDescent="0.2">
      <c r="C287" s="40"/>
      <c r="D287" s="40"/>
    </row>
    <row r="288" spans="3:4" x14ac:dyDescent="0.2">
      <c r="C288" s="40"/>
      <c r="D288" s="40"/>
    </row>
    <row r="289" spans="3:4" x14ac:dyDescent="0.2">
      <c r="C289" s="40"/>
      <c r="D289" s="40"/>
    </row>
    <row r="290" spans="3:4" x14ac:dyDescent="0.2">
      <c r="C290" s="40"/>
      <c r="D290" s="40"/>
    </row>
    <row r="291" spans="3:4" x14ac:dyDescent="0.2">
      <c r="C291" s="40"/>
      <c r="D291" s="40"/>
    </row>
    <row r="292" spans="3:4" x14ac:dyDescent="0.2">
      <c r="C292" s="40"/>
      <c r="D292" s="40"/>
    </row>
    <row r="293" spans="3:4" x14ac:dyDescent="0.2">
      <c r="C293" s="40"/>
      <c r="D293" s="40"/>
    </row>
    <row r="294" spans="3:4" x14ac:dyDescent="0.2">
      <c r="C294" s="40"/>
      <c r="D294" s="40"/>
    </row>
    <row r="295" spans="3:4" x14ac:dyDescent="0.2">
      <c r="C295" s="40"/>
      <c r="D295" s="40"/>
    </row>
    <row r="296" spans="3:4" x14ac:dyDescent="0.2">
      <c r="C296" s="40"/>
      <c r="D296" s="40"/>
    </row>
    <row r="299" spans="3:4" ht="12" customHeight="1" x14ac:dyDescent="0.2"/>
  </sheetData>
  <mergeCells count="17">
    <mergeCell ref="A2:E2"/>
    <mergeCell ref="A10:E10"/>
    <mergeCell ref="A39:E39"/>
    <mergeCell ref="A74:F74"/>
    <mergeCell ref="C76:D77"/>
    <mergeCell ref="E76:E77"/>
    <mergeCell ref="F76:G77"/>
    <mergeCell ref="A129:E129"/>
    <mergeCell ref="C131:D131"/>
    <mergeCell ref="A159:E159"/>
    <mergeCell ref="C161:D161"/>
    <mergeCell ref="A91:G91"/>
    <mergeCell ref="C93:D94"/>
    <mergeCell ref="E93:E94"/>
    <mergeCell ref="F93:G94"/>
    <mergeCell ref="A121:E121"/>
    <mergeCell ref="C123:D123"/>
  </mergeCells>
  <conditionalFormatting sqref="G6:G71 J80:J88 L80:L88 J97:J118 L97:L118 G125:G192 C128:D128 C158:D158 C194:D194">
    <cfRule type="cellIs" dxfId="13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scale="54" fitToHeight="10" orientation="portrait" horizontalDpi="300" verticalDpi="300" r:id="rId1"/>
  <headerFooter alignWithMargins="0"/>
  <rowBreaks count="4" manualBreakCount="4">
    <brk id="37" max="6" man="1"/>
    <brk id="90" max="6" man="1"/>
    <brk id="120" max="6" man="1"/>
    <brk id="15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5BC8-F693-40F5-8318-D572C723EF28}">
  <dimension ref="A2:S248"/>
  <sheetViews>
    <sheetView zoomScale="85" zoomScaleNormal="85" zoomScaleSheetLayoutView="100" workbookViewId="0">
      <selection activeCell="A2" sqref="A2:E2"/>
    </sheetView>
  </sheetViews>
  <sheetFormatPr defaultColWidth="9.140625" defaultRowHeight="12.75" x14ac:dyDescent="0.2"/>
  <cols>
    <col min="1" max="1" width="6" style="158" customWidth="1"/>
    <col min="2" max="2" width="31.42578125" style="145" customWidth="1"/>
    <col min="3" max="3" width="19.28515625" style="152" customWidth="1"/>
    <col min="4" max="4" width="18.85546875" style="152" customWidth="1"/>
    <col min="5" max="5" width="12.5703125" style="152" customWidth="1"/>
    <col min="6" max="6" width="2.42578125" style="152" customWidth="1"/>
    <col min="7" max="10" width="9.140625" style="152"/>
    <col min="11" max="11" width="9.140625" style="509"/>
    <col min="12" max="16384" width="9.140625" style="152"/>
  </cols>
  <sheetData>
    <row r="2" spans="1:19" s="137" customFormat="1" ht="18" customHeight="1" x14ac:dyDescent="0.2">
      <c r="A2" s="467" t="s">
        <v>140</v>
      </c>
      <c r="B2" s="467"/>
      <c r="C2" s="467"/>
      <c r="D2" s="467"/>
      <c r="E2" s="467"/>
      <c r="F2" s="136"/>
      <c r="K2" s="507"/>
    </row>
    <row r="3" spans="1:19" s="137" customFormat="1" ht="18" customHeight="1" thickBot="1" x14ac:dyDescent="0.25">
      <c r="A3" s="138"/>
      <c r="B3" s="138"/>
      <c r="C3" s="138"/>
      <c r="D3" s="138"/>
      <c r="E3" s="138"/>
      <c r="F3" s="136"/>
      <c r="K3" s="507"/>
    </row>
    <row r="4" spans="1:19" s="145" customFormat="1" ht="18" customHeight="1" thickBot="1" x14ac:dyDescent="0.25">
      <c r="A4" s="139" t="s">
        <v>1</v>
      </c>
      <c r="B4" s="140" t="s">
        <v>2</v>
      </c>
      <c r="C4" s="141" t="s">
        <v>141</v>
      </c>
      <c r="D4" s="142"/>
      <c r="E4" s="143" t="s">
        <v>4</v>
      </c>
      <c r="F4" s="144"/>
      <c r="K4" s="508"/>
    </row>
    <row r="5" spans="1:19" s="145" customFormat="1" ht="18" customHeight="1" thickBot="1" x14ac:dyDescent="0.25">
      <c r="A5" s="146"/>
      <c r="B5" s="147"/>
      <c r="C5" s="36">
        <f>+'4.1.2 Odszkodowania'!C5</f>
        <v>2022</v>
      </c>
      <c r="D5" s="36">
        <f>+'4.1.2 Odszkodowania'!D5</f>
        <v>2023</v>
      </c>
      <c r="E5" s="16" t="s">
        <v>5</v>
      </c>
      <c r="K5" s="508"/>
    </row>
    <row r="6" spans="1:19" ht="18" customHeight="1" x14ac:dyDescent="0.2">
      <c r="A6" s="139" t="s">
        <v>6</v>
      </c>
      <c r="B6" s="148" t="s">
        <v>7</v>
      </c>
      <c r="C6" s="149">
        <f>+C37</f>
        <v>2808340.709160001</v>
      </c>
      <c r="D6" s="149">
        <f t="shared" ref="D6" si="0">+D37</f>
        <v>4108977.4238699991</v>
      </c>
      <c r="E6" s="78">
        <f>+D6/C6</f>
        <v>1.4631335188311356</v>
      </c>
      <c r="F6" s="150"/>
      <c r="G6" s="22"/>
      <c r="H6" s="151"/>
    </row>
    <row r="7" spans="1:19" ht="18" customHeight="1" thickBot="1" x14ac:dyDescent="0.25">
      <c r="A7" s="153" t="s">
        <v>8</v>
      </c>
      <c r="B7" s="154" t="s">
        <v>9</v>
      </c>
      <c r="C7" s="25">
        <f>+C72</f>
        <v>2825956.286129998</v>
      </c>
      <c r="D7" s="25">
        <f t="shared" ref="D7" si="1">+D72</f>
        <v>2924383.2141199978</v>
      </c>
      <c r="E7" s="59">
        <f>+D7/C7</f>
        <v>1.0348296003278912</v>
      </c>
      <c r="F7" s="150"/>
      <c r="G7" s="22"/>
      <c r="H7" s="151"/>
    </row>
    <row r="8" spans="1:19" s="157" customFormat="1" ht="18" customHeight="1" thickBot="1" x14ac:dyDescent="0.25">
      <c r="A8" s="155"/>
      <c r="B8" s="156" t="s">
        <v>10</v>
      </c>
      <c r="C8" s="29">
        <f>SUM(C6:C7)</f>
        <v>5634296.9952899991</v>
      </c>
      <c r="D8" s="29">
        <f t="shared" ref="D8" si="2">SUM(D6:D7)</f>
        <v>7033360.6379899969</v>
      </c>
      <c r="E8" s="110">
        <f>+D8/C8</f>
        <v>1.248312015477627</v>
      </c>
      <c r="F8" s="150"/>
      <c r="G8" s="22"/>
      <c r="K8" s="510"/>
    </row>
    <row r="9" spans="1:19" ht="18" customHeight="1" x14ac:dyDescent="0.2">
      <c r="G9" s="22"/>
    </row>
    <row r="10" spans="1:19" s="160" customFormat="1" ht="18" customHeight="1" x14ac:dyDescent="0.2">
      <c r="A10" s="468" t="s">
        <v>142</v>
      </c>
      <c r="B10" s="468"/>
      <c r="C10" s="468"/>
      <c r="D10" s="468"/>
      <c r="E10" s="468"/>
      <c r="F10" s="159"/>
      <c r="G10" s="22"/>
      <c r="K10" s="511"/>
    </row>
    <row r="11" spans="1:19" s="137" customFormat="1" ht="18" customHeight="1" thickBot="1" x14ac:dyDescent="0.25">
      <c r="A11" s="138"/>
      <c r="B11" s="138"/>
      <c r="C11" s="138"/>
      <c r="D11" s="138"/>
      <c r="E11" s="138"/>
      <c r="F11" s="136"/>
      <c r="G11" s="22"/>
      <c r="K11" s="507"/>
    </row>
    <row r="12" spans="1:19" s="145" customFormat="1" ht="18" customHeight="1" thickBot="1" x14ac:dyDescent="0.25">
      <c r="A12" s="139" t="s">
        <v>1</v>
      </c>
      <c r="B12" s="140" t="s">
        <v>12</v>
      </c>
      <c r="C12" s="141" t="s">
        <v>141</v>
      </c>
      <c r="D12" s="142"/>
      <c r="E12" s="161" t="s">
        <v>4</v>
      </c>
      <c r="F12" s="144"/>
      <c r="G12" s="22"/>
      <c r="K12" s="508"/>
      <c r="M12" s="162"/>
      <c r="N12" s="162"/>
      <c r="O12" s="162"/>
      <c r="P12" s="162"/>
    </row>
    <row r="13" spans="1:19" s="145" customFormat="1" ht="18" customHeight="1" thickBot="1" x14ac:dyDescent="0.25">
      <c r="A13" s="163"/>
      <c r="B13" s="163"/>
      <c r="C13" s="36">
        <f>+C5</f>
        <v>2022</v>
      </c>
      <c r="D13" s="36">
        <f t="shared" ref="D13:E13" si="3">+D5</f>
        <v>2023</v>
      </c>
      <c r="E13" s="36" t="str">
        <f t="shared" si="3"/>
        <v>23/22</v>
      </c>
      <c r="G13" s="22"/>
      <c r="K13" s="508"/>
    </row>
    <row r="14" spans="1:19" s="145" customFormat="1" ht="18" customHeight="1" x14ac:dyDescent="0.2">
      <c r="A14" s="10" t="s">
        <v>6</v>
      </c>
      <c r="B14" s="37" t="s">
        <v>13</v>
      </c>
      <c r="C14" s="164">
        <v>8455.7980500000995</v>
      </c>
      <c r="D14" s="164">
        <v>-8458.8449700001001</v>
      </c>
      <c r="E14" s="26" t="str">
        <f>+IFERROR(IF(D14/C14&gt;0,D14/C14,"X"),"X")</f>
        <v>X</v>
      </c>
      <c r="F14" s="150"/>
      <c r="G14" s="22"/>
      <c r="H14" s="165"/>
      <c r="I14" s="165"/>
      <c r="J14" s="166"/>
      <c r="K14" s="512"/>
      <c r="M14" s="167"/>
      <c r="N14" s="167"/>
      <c r="O14" s="167"/>
      <c r="P14" s="167"/>
    </row>
    <row r="15" spans="1:19" ht="18" customHeight="1" x14ac:dyDescent="0.2">
      <c r="A15" s="23" t="s">
        <v>8</v>
      </c>
      <c r="B15" s="37" t="s">
        <v>14</v>
      </c>
      <c r="C15" s="164">
        <v>703574.51749999996</v>
      </c>
      <c r="D15" s="164">
        <v>835415.36695000005</v>
      </c>
      <c r="E15" s="26">
        <f t="shared" ref="E15:E36" si="4">+IFERROR(IF(D15/C15&gt;0,D15/C15,"X"),"X")</f>
        <v>1.1873871866742247</v>
      </c>
      <c r="F15" s="150"/>
      <c r="G15" s="22"/>
      <c r="H15" s="165"/>
      <c r="I15" s="165"/>
      <c r="J15" s="166"/>
      <c r="K15" s="512"/>
      <c r="L15" s="145"/>
      <c r="M15" s="167"/>
      <c r="N15" s="167"/>
      <c r="O15" s="167"/>
      <c r="P15" s="167"/>
      <c r="S15" s="145"/>
    </row>
    <row r="16" spans="1:19" ht="18" customHeight="1" x14ac:dyDescent="0.2">
      <c r="A16" s="23" t="s">
        <v>15</v>
      </c>
      <c r="B16" s="37" t="s">
        <v>16</v>
      </c>
      <c r="C16" s="164">
        <v>-1848.81432</v>
      </c>
      <c r="D16" s="164">
        <v>35541.673190000001</v>
      </c>
      <c r="E16" s="26" t="str">
        <f t="shared" si="4"/>
        <v>X</v>
      </c>
      <c r="F16" s="150"/>
      <c r="G16" s="22"/>
      <c r="H16" s="165"/>
      <c r="I16" s="165"/>
      <c r="J16" s="166"/>
      <c r="K16" s="512"/>
      <c r="L16" s="145"/>
      <c r="M16" s="167"/>
      <c r="N16" s="167"/>
      <c r="O16" s="167"/>
      <c r="P16" s="167"/>
    </row>
    <row r="17" spans="1:19" ht="18" customHeight="1" x14ac:dyDescent="0.2">
      <c r="A17" s="23" t="s">
        <v>17</v>
      </c>
      <c r="B17" s="37" t="s">
        <v>18</v>
      </c>
      <c r="C17" s="164">
        <v>15918.044260000001</v>
      </c>
      <c r="D17" s="164">
        <v>19652.27306</v>
      </c>
      <c r="E17" s="26">
        <f t="shared" si="4"/>
        <v>1.2345909295769226</v>
      </c>
      <c r="F17" s="150"/>
      <c r="G17" s="22"/>
      <c r="H17" s="165"/>
      <c r="I17" s="165"/>
      <c r="J17" s="166"/>
      <c r="K17" s="512"/>
      <c r="L17" s="145"/>
      <c r="M17" s="167"/>
      <c r="N17" s="167"/>
      <c r="O17" s="167"/>
      <c r="P17" s="167"/>
    </row>
    <row r="18" spans="1:19" ht="18" customHeight="1" x14ac:dyDescent="0.2">
      <c r="A18" s="23" t="s">
        <v>19</v>
      </c>
      <c r="B18" s="37" t="s">
        <v>20</v>
      </c>
      <c r="C18" s="164">
        <v>37304.675670000201</v>
      </c>
      <c r="D18" s="164">
        <v>31455.1770599999</v>
      </c>
      <c r="E18" s="26">
        <f t="shared" si="4"/>
        <v>0.84319663675016565</v>
      </c>
      <c r="F18" s="150"/>
      <c r="G18" s="22"/>
      <c r="H18" s="165"/>
      <c r="I18" s="165"/>
      <c r="J18" s="166"/>
      <c r="K18" s="512"/>
      <c r="L18" s="145"/>
      <c r="M18" s="167"/>
      <c r="N18" s="167"/>
      <c r="O18" s="167"/>
      <c r="P18" s="167"/>
    </row>
    <row r="19" spans="1:19" ht="18" customHeight="1" x14ac:dyDescent="0.2">
      <c r="A19" s="23" t="s">
        <v>21</v>
      </c>
      <c r="B19" s="37" t="s">
        <v>22</v>
      </c>
      <c r="C19" s="164">
        <v>37973.259090000101</v>
      </c>
      <c r="D19" s="164">
        <v>60496.440379999898</v>
      </c>
      <c r="E19" s="26">
        <f t="shared" si="4"/>
        <v>1.5931326894175133</v>
      </c>
      <c r="F19" s="150"/>
      <c r="G19" s="22"/>
      <c r="H19" s="165"/>
      <c r="I19" s="165"/>
      <c r="J19" s="166"/>
      <c r="K19" s="512"/>
      <c r="L19" s="145"/>
      <c r="M19" s="167"/>
      <c r="N19" s="167"/>
      <c r="O19" s="167"/>
      <c r="P19" s="167"/>
      <c r="S19" s="145"/>
    </row>
    <row r="20" spans="1:19" ht="18" customHeight="1" x14ac:dyDescent="0.2">
      <c r="A20" s="23" t="s">
        <v>23</v>
      </c>
      <c r="B20" s="37" t="s">
        <v>24</v>
      </c>
      <c r="C20" s="164">
        <v>16918.7623200001</v>
      </c>
      <c r="D20" s="164">
        <v>8280.7863099999995</v>
      </c>
      <c r="E20" s="26">
        <f t="shared" si="4"/>
        <v>0.48944397665608619</v>
      </c>
      <c r="F20" s="150"/>
      <c r="G20" s="22"/>
      <c r="H20" s="165"/>
      <c r="I20" s="165"/>
      <c r="J20" s="166"/>
      <c r="K20" s="512"/>
      <c r="L20" s="145"/>
      <c r="M20" s="167"/>
      <c r="N20" s="167"/>
      <c r="O20" s="167"/>
      <c r="P20" s="167"/>
      <c r="S20" s="145"/>
    </row>
    <row r="21" spans="1:19" ht="18" customHeight="1" x14ac:dyDescent="0.2">
      <c r="A21" s="23" t="s">
        <v>25</v>
      </c>
      <c r="B21" s="37" t="s">
        <v>26</v>
      </c>
      <c r="C21" s="164">
        <v>85842.969729999793</v>
      </c>
      <c r="D21" s="164">
        <v>121511.76833000001</v>
      </c>
      <c r="E21" s="26">
        <f t="shared" si="4"/>
        <v>1.415512169630065</v>
      </c>
      <c r="F21" s="150"/>
      <c r="G21" s="22"/>
      <c r="H21" s="165"/>
      <c r="I21" s="165"/>
      <c r="J21" s="166"/>
      <c r="K21" s="512"/>
      <c r="L21" s="145"/>
      <c r="M21" s="167"/>
      <c r="N21" s="167"/>
      <c r="O21" s="167"/>
      <c r="P21" s="167"/>
    </row>
    <row r="22" spans="1:19" ht="18" customHeight="1" x14ac:dyDescent="0.2">
      <c r="A22" s="23" t="s">
        <v>27</v>
      </c>
      <c r="B22" s="37" t="s">
        <v>28</v>
      </c>
      <c r="C22" s="164">
        <v>1759.30702</v>
      </c>
      <c r="D22" s="164">
        <v>2172.4721399999999</v>
      </c>
      <c r="E22" s="26">
        <f t="shared" si="4"/>
        <v>1.2348453767893224</v>
      </c>
      <c r="F22" s="150"/>
      <c r="G22" s="22"/>
      <c r="H22" s="165"/>
      <c r="I22" s="165"/>
      <c r="J22" s="166"/>
      <c r="K22" s="512"/>
      <c r="L22" s="145"/>
      <c r="M22" s="167"/>
      <c r="N22" s="167"/>
      <c r="O22" s="167"/>
      <c r="P22" s="167"/>
    </row>
    <row r="23" spans="1:19" ht="18" customHeight="1" x14ac:dyDescent="0.2">
      <c r="A23" s="23" t="s">
        <v>29</v>
      </c>
      <c r="B23" s="37" t="s">
        <v>30</v>
      </c>
      <c r="C23" s="164">
        <v>253595.88402999999</v>
      </c>
      <c r="D23" s="164">
        <v>240230.38703000001</v>
      </c>
      <c r="E23" s="26">
        <f t="shared" si="4"/>
        <v>0.94729608072653559</v>
      </c>
      <c r="F23" s="150"/>
      <c r="G23" s="22"/>
      <c r="H23" s="165"/>
      <c r="I23" s="165"/>
      <c r="J23" s="166"/>
      <c r="K23" s="512"/>
      <c r="L23" s="145"/>
      <c r="M23" s="167"/>
      <c r="N23" s="167"/>
      <c r="O23" s="167"/>
      <c r="P23" s="167"/>
    </row>
    <row r="24" spans="1:19" ht="18" customHeight="1" x14ac:dyDescent="0.2">
      <c r="A24" s="23" t="s">
        <v>31</v>
      </c>
      <c r="B24" s="37" t="s">
        <v>32</v>
      </c>
      <c r="C24" s="164">
        <v>8358.6759600003006</v>
      </c>
      <c r="D24" s="164">
        <v>24934.9738599999</v>
      </c>
      <c r="E24" s="26">
        <f t="shared" si="4"/>
        <v>2.9831248369148411</v>
      </c>
      <c r="F24" s="150"/>
      <c r="G24" s="22"/>
      <c r="H24" s="165"/>
      <c r="I24" s="165"/>
      <c r="J24" s="166"/>
      <c r="K24" s="512"/>
      <c r="L24" s="145"/>
      <c r="M24" s="167"/>
      <c r="N24" s="167"/>
      <c r="O24" s="167"/>
      <c r="P24" s="167"/>
    </row>
    <row r="25" spans="1:19" ht="18" customHeight="1" x14ac:dyDescent="0.2">
      <c r="A25" s="23" t="s">
        <v>33</v>
      </c>
      <c r="B25" s="37" t="s">
        <v>34</v>
      </c>
      <c r="C25" s="164">
        <v>67985.951639999999</v>
      </c>
      <c r="D25" s="164">
        <v>106171.05847</v>
      </c>
      <c r="E25" s="26">
        <f t="shared" si="4"/>
        <v>1.5616617243544406</v>
      </c>
      <c r="F25" s="150"/>
      <c r="G25" s="22"/>
      <c r="H25" s="165"/>
      <c r="I25" s="165"/>
      <c r="J25" s="166"/>
      <c r="K25" s="512"/>
      <c r="L25" s="145"/>
      <c r="M25" s="167"/>
      <c r="N25" s="167"/>
      <c r="O25" s="167"/>
      <c r="P25" s="167"/>
    </row>
    <row r="26" spans="1:19" ht="18" customHeight="1" x14ac:dyDescent="0.2">
      <c r="A26" s="23" t="s">
        <v>35</v>
      </c>
      <c r="B26" s="37" t="s">
        <v>36</v>
      </c>
      <c r="C26" s="164">
        <v>2066.30764</v>
      </c>
      <c r="D26" s="164">
        <v>4053.6695199999999</v>
      </c>
      <c r="E26" s="26">
        <f t="shared" si="4"/>
        <v>1.9617938014302652</v>
      </c>
      <c r="F26" s="150"/>
      <c r="G26" s="22"/>
      <c r="H26" s="165"/>
      <c r="I26" s="165"/>
      <c r="J26" s="166"/>
      <c r="K26" s="512"/>
      <c r="L26" s="145"/>
      <c r="M26" s="167"/>
      <c r="N26" s="167"/>
      <c r="O26" s="167"/>
      <c r="P26" s="167"/>
    </row>
    <row r="27" spans="1:19" ht="18" customHeight="1" x14ac:dyDescent="0.2">
      <c r="A27" s="23" t="s">
        <v>37</v>
      </c>
      <c r="B27" s="37" t="s">
        <v>38</v>
      </c>
      <c r="C27" s="164">
        <v>-3787.4372800000001</v>
      </c>
      <c r="D27" s="164">
        <v>-3456.5066999999999</v>
      </c>
      <c r="E27" s="26">
        <f t="shared" si="4"/>
        <v>0.91262414251781343</v>
      </c>
      <c r="F27" s="150"/>
      <c r="G27" s="22"/>
      <c r="H27" s="165"/>
      <c r="I27" s="165"/>
      <c r="J27" s="166"/>
      <c r="K27" s="512"/>
      <c r="L27" s="145"/>
      <c r="M27" s="167"/>
      <c r="N27" s="167"/>
      <c r="O27" s="167"/>
      <c r="P27" s="167"/>
    </row>
    <row r="28" spans="1:19" ht="18" customHeight="1" x14ac:dyDescent="0.2">
      <c r="A28" s="23" t="s">
        <v>39</v>
      </c>
      <c r="B28" s="37" t="s">
        <v>40</v>
      </c>
      <c r="C28" s="164">
        <v>1278668.84669</v>
      </c>
      <c r="D28" s="164">
        <v>2200476.8738099998</v>
      </c>
      <c r="E28" s="26">
        <f t="shared" si="4"/>
        <v>1.7209122436244688</v>
      </c>
      <c r="F28" s="150"/>
      <c r="G28" s="22"/>
      <c r="H28" s="165"/>
      <c r="I28" s="165"/>
      <c r="J28" s="166"/>
      <c r="K28" s="512"/>
      <c r="L28" s="145"/>
      <c r="M28" s="167"/>
      <c r="N28" s="167"/>
      <c r="O28" s="167"/>
      <c r="P28" s="167"/>
    </row>
    <row r="29" spans="1:19" ht="18" customHeight="1" x14ac:dyDescent="0.2">
      <c r="A29" s="23" t="s">
        <v>41</v>
      </c>
      <c r="B29" s="37" t="s">
        <v>42</v>
      </c>
      <c r="C29" s="164">
        <v>1455.3273999999999</v>
      </c>
      <c r="D29" s="164">
        <v>1873.19497</v>
      </c>
      <c r="E29" s="26">
        <f t="shared" si="4"/>
        <v>1.287129597092723</v>
      </c>
      <c r="F29" s="150"/>
      <c r="G29" s="22"/>
      <c r="H29" s="165"/>
      <c r="I29" s="165"/>
      <c r="J29" s="166"/>
      <c r="K29" s="512"/>
      <c r="L29" s="145"/>
      <c r="M29" s="167"/>
      <c r="N29" s="167"/>
      <c r="O29" s="167"/>
      <c r="P29" s="167"/>
    </row>
    <row r="30" spans="1:19" ht="18" customHeight="1" x14ac:dyDescent="0.2">
      <c r="A30" s="23" t="s">
        <v>43</v>
      </c>
      <c r="B30" s="37" t="s">
        <v>44</v>
      </c>
      <c r="C30" s="164">
        <v>702.81087000000002</v>
      </c>
      <c r="D30" s="164">
        <v>3206.2282</v>
      </c>
      <c r="E30" s="26">
        <f t="shared" si="4"/>
        <v>4.5620071300263181</v>
      </c>
      <c r="F30" s="150"/>
      <c r="G30" s="22"/>
      <c r="H30" s="165"/>
      <c r="I30" s="165"/>
      <c r="J30" s="166"/>
      <c r="K30" s="512"/>
      <c r="L30" s="145"/>
      <c r="M30" s="167"/>
      <c r="N30" s="167"/>
      <c r="O30" s="167"/>
      <c r="P30" s="167"/>
    </row>
    <row r="31" spans="1:19" ht="18" customHeight="1" x14ac:dyDescent="0.2">
      <c r="A31" s="23" t="s">
        <v>45</v>
      </c>
      <c r="B31" s="37" t="s">
        <v>46</v>
      </c>
      <c r="C31" s="164">
        <v>162344.83783</v>
      </c>
      <c r="D31" s="164">
        <v>188891.17872</v>
      </c>
      <c r="E31" s="26">
        <f t="shared" si="4"/>
        <v>1.1635182322076547</v>
      </c>
      <c r="F31" s="150"/>
      <c r="G31" s="22"/>
      <c r="H31" s="165"/>
      <c r="I31" s="165"/>
      <c r="J31" s="166"/>
      <c r="K31" s="512"/>
      <c r="L31" s="145"/>
      <c r="M31" s="167"/>
      <c r="N31" s="167"/>
      <c r="O31" s="167"/>
      <c r="P31" s="167"/>
    </row>
    <row r="32" spans="1:19" ht="18" customHeight="1" x14ac:dyDescent="0.2">
      <c r="A32" s="23" t="s">
        <v>47</v>
      </c>
      <c r="B32" s="37" t="s">
        <v>48</v>
      </c>
      <c r="C32" s="164">
        <v>-4169.6777700000002</v>
      </c>
      <c r="D32" s="164">
        <v>-4221.1056600000002</v>
      </c>
      <c r="E32" s="26">
        <f t="shared" si="4"/>
        <v>1.0123337804110459</v>
      </c>
      <c r="F32" s="150"/>
      <c r="G32" s="22"/>
      <c r="H32" s="165"/>
      <c r="I32" s="165"/>
      <c r="J32" s="166"/>
      <c r="K32" s="512"/>
      <c r="L32" s="145"/>
      <c r="M32" s="167"/>
      <c r="N32" s="167"/>
      <c r="O32" s="167"/>
      <c r="P32" s="167"/>
    </row>
    <row r="33" spans="1:19" ht="18" customHeight="1" x14ac:dyDescent="0.2">
      <c r="A33" s="23" t="s">
        <v>49</v>
      </c>
      <c r="B33" s="37" t="s">
        <v>50</v>
      </c>
      <c r="C33" s="164">
        <v>33901.186269999998</v>
      </c>
      <c r="D33" s="164">
        <v>70794.109679999805</v>
      </c>
      <c r="E33" s="26">
        <f t="shared" si="4"/>
        <v>2.0882487449310076</v>
      </c>
      <c r="F33" s="150"/>
      <c r="G33" s="22"/>
      <c r="H33" s="165"/>
      <c r="I33" s="165"/>
      <c r="J33" s="166"/>
      <c r="K33" s="512"/>
      <c r="L33" s="145"/>
      <c r="M33" s="167"/>
      <c r="N33" s="167"/>
      <c r="O33" s="167"/>
      <c r="P33" s="167"/>
    </row>
    <row r="34" spans="1:19" ht="18" customHeight="1" x14ac:dyDescent="0.2">
      <c r="A34" s="23" t="s">
        <v>51</v>
      </c>
      <c r="B34" s="37" t="s">
        <v>52</v>
      </c>
      <c r="C34" s="164">
        <v>22087.85886</v>
      </c>
      <c r="D34" s="164">
        <v>21101.043699999998</v>
      </c>
      <c r="E34" s="26">
        <f t="shared" si="4"/>
        <v>0.95532318608812394</v>
      </c>
      <c r="F34" s="150"/>
      <c r="G34" s="22"/>
      <c r="H34" s="165"/>
      <c r="I34" s="165"/>
      <c r="J34" s="166"/>
      <c r="K34" s="512"/>
      <c r="L34" s="145"/>
      <c r="M34" s="167"/>
      <c r="N34" s="167"/>
      <c r="O34" s="167"/>
      <c r="P34" s="167"/>
    </row>
    <row r="35" spans="1:19" ht="18" customHeight="1" x14ac:dyDescent="0.2">
      <c r="A35" s="23" t="s">
        <v>53</v>
      </c>
      <c r="B35" s="37" t="s">
        <v>54</v>
      </c>
      <c r="C35" s="164">
        <v>5913.1521899998997</v>
      </c>
      <c r="D35" s="164">
        <v>2171.69623</v>
      </c>
      <c r="E35" s="26">
        <f t="shared" si="4"/>
        <v>0.36726540434266025</v>
      </c>
      <c r="F35" s="150"/>
      <c r="G35" s="22"/>
      <c r="H35" s="165"/>
      <c r="I35" s="165"/>
      <c r="J35" s="166"/>
      <c r="K35" s="512"/>
      <c r="L35" s="145"/>
      <c r="M35" s="167"/>
      <c r="N35" s="167"/>
      <c r="O35" s="167"/>
      <c r="P35" s="167"/>
    </row>
    <row r="36" spans="1:19" ht="18" customHeight="1" thickBot="1" x14ac:dyDescent="0.25">
      <c r="A36" s="23" t="s">
        <v>55</v>
      </c>
      <c r="B36" s="37" t="s">
        <v>56</v>
      </c>
      <c r="C36" s="164">
        <v>73318.4655100003</v>
      </c>
      <c r="D36" s="164">
        <v>146683.50959</v>
      </c>
      <c r="E36" s="26">
        <f t="shared" si="4"/>
        <v>2.0006352911190297</v>
      </c>
      <c r="F36" s="150"/>
      <c r="G36" s="22"/>
      <c r="H36" s="165"/>
      <c r="I36" s="165"/>
      <c r="J36" s="166"/>
      <c r="K36" s="512"/>
      <c r="L36" s="145"/>
      <c r="M36" s="167"/>
      <c r="N36" s="167"/>
      <c r="O36" s="167"/>
      <c r="P36" s="167"/>
    </row>
    <row r="37" spans="1:19" ht="18" customHeight="1" thickBot="1" x14ac:dyDescent="0.25">
      <c r="A37" s="132"/>
      <c r="B37" s="133" t="s">
        <v>10</v>
      </c>
      <c r="C37" s="168">
        <f>SUM(C14:C36)</f>
        <v>2808340.709160001</v>
      </c>
      <c r="D37" s="168">
        <f>SUM(D14:D36)</f>
        <v>4108977.4238699991</v>
      </c>
      <c r="E37" s="30">
        <f t="shared" ref="E37" si="5">+IF(C37=0,"X",D37/C37)</f>
        <v>1.4631335188311356</v>
      </c>
      <c r="F37" s="150"/>
      <c r="G37" s="22"/>
    </row>
    <row r="38" spans="1:19" ht="18" customHeight="1" x14ac:dyDescent="0.2">
      <c r="C38" s="169">
        <v>0</v>
      </c>
      <c r="D38" s="169">
        <v>0</v>
      </c>
      <c r="E38" s="169"/>
      <c r="G38" s="22"/>
      <c r="L38" s="170"/>
      <c r="Q38" s="157"/>
    </row>
    <row r="39" spans="1:19" s="171" customFormat="1" ht="18" customHeight="1" x14ac:dyDescent="0.2">
      <c r="A39" s="469" t="s">
        <v>143</v>
      </c>
      <c r="B39" s="469"/>
      <c r="C39" s="469"/>
      <c r="D39" s="469"/>
      <c r="E39" s="469"/>
      <c r="G39" s="22"/>
      <c r="K39" s="513"/>
      <c r="L39" s="172"/>
      <c r="M39" s="152"/>
      <c r="N39" s="152"/>
      <c r="O39" s="152"/>
    </row>
    <row r="40" spans="1:19" ht="18" customHeight="1" thickBot="1" x14ac:dyDescent="0.25">
      <c r="A40" s="138"/>
      <c r="B40" s="138"/>
      <c r="C40" s="138"/>
      <c r="D40" s="138"/>
      <c r="E40" s="138"/>
      <c r="G40" s="22"/>
    </row>
    <row r="41" spans="1:19" ht="18" customHeight="1" thickBot="1" x14ac:dyDescent="0.25">
      <c r="A41" s="139" t="s">
        <v>1</v>
      </c>
      <c r="B41" s="139" t="s">
        <v>12</v>
      </c>
      <c r="C41" s="470" t="s">
        <v>141</v>
      </c>
      <c r="D41" s="471"/>
      <c r="E41" s="161" t="s">
        <v>4</v>
      </c>
      <c r="G41" s="22"/>
    </row>
    <row r="42" spans="1:19" ht="18" customHeight="1" thickBot="1" x14ac:dyDescent="0.25">
      <c r="A42" s="163"/>
      <c r="B42" s="163"/>
      <c r="C42" s="36">
        <f>+C5</f>
        <v>2022</v>
      </c>
      <c r="D42" s="36">
        <f>+D5</f>
        <v>2023</v>
      </c>
      <c r="E42" s="36" t="str">
        <f>+E5</f>
        <v>23/22</v>
      </c>
      <c r="G42" s="22"/>
      <c r="M42" s="162"/>
      <c r="N42" s="162"/>
      <c r="O42" s="162"/>
    </row>
    <row r="43" spans="1:19" ht="18" customHeight="1" x14ac:dyDescent="0.2">
      <c r="A43" s="10" t="s">
        <v>6</v>
      </c>
      <c r="B43" s="17" t="s">
        <v>58</v>
      </c>
      <c r="C43" s="173">
        <v>9184.3594099999991</v>
      </c>
      <c r="D43" s="25">
        <v>2527.12824</v>
      </c>
      <c r="E43" s="26">
        <f t="shared" ref="E43:E71" si="6">+IFERROR(IF(D43/C43&gt;0,D43/C43,"X"),"X")</f>
        <v>0.27515563439824053</v>
      </c>
      <c r="F43" s="150"/>
      <c r="G43" s="22"/>
      <c r="H43" s="165"/>
      <c r="I43" s="165"/>
      <c r="J43" s="166"/>
      <c r="K43" s="512"/>
      <c r="L43" s="145"/>
      <c r="M43" s="167"/>
      <c r="N43" s="167"/>
      <c r="O43" s="167"/>
      <c r="P43" s="167"/>
      <c r="R43" s="145"/>
      <c r="S43" s="145"/>
    </row>
    <row r="44" spans="1:19" ht="18" customHeight="1" x14ac:dyDescent="0.2">
      <c r="A44" s="23" t="s">
        <v>8</v>
      </c>
      <c r="B44" s="17" t="s">
        <v>59</v>
      </c>
      <c r="C44" s="173">
        <v>104690.46084</v>
      </c>
      <c r="D44" s="25">
        <v>116375.87672</v>
      </c>
      <c r="E44" s="26">
        <f t="shared" si="6"/>
        <v>1.1116187261593871</v>
      </c>
      <c r="F44" s="150"/>
      <c r="G44" s="22"/>
      <c r="H44" s="165"/>
      <c r="I44" s="165"/>
      <c r="J44" s="166"/>
      <c r="K44" s="512"/>
      <c r="L44" s="145"/>
      <c r="M44" s="167"/>
      <c r="N44" s="167"/>
      <c r="O44" s="167"/>
      <c r="P44" s="167"/>
      <c r="S44" s="145"/>
    </row>
    <row r="45" spans="1:19" ht="18" customHeight="1" x14ac:dyDescent="0.2">
      <c r="A45" s="23" t="s">
        <v>15</v>
      </c>
      <c r="B45" s="17" t="s">
        <v>60</v>
      </c>
      <c r="C45" s="173">
        <v>61389.818510000303</v>
      </c>
      <c r="D45" s="25">
        <v>-129648.39290000001</v>
      </c>
      <c r="E45" s="26" t="str">
        <f t="shared" si="6"/>
        <v>X</v>
      </c>
      <c r="F45" s="150"/>
      <c r="G45" s="22"/>
      <c r="H45" s="165"/>
      <c r="I45" s="165"/>
      <c r="J45" s="166"/>
      <c r="K45" s="512"/>
      <c r="L45" s="145"/>
      <c r="M45" s="167"/>
      <c r="N45" s="167"/>
      <c r="O45" s="167"/>
      <c r="P45" s="167"/>
    </row>
    <row r="46" spans="1:19" ht="18" customHeight="1" x14ac:dyDescent="0.2">
      <c r="A46" s="23" t="s">
        <v>17</v>
      </c>
      <c r="B46" s="17" t="s">
        <v>61</v>
      </c>
      <c r="C46" s="173">
        <v>5778.1831599999996</v>
      </c>
      <c r="D46" s="25">
        <v>2859.37626</v>
      </c>
      <c r="E46" s="26">
        <f t="shared" si="6"/>
        <v>0.49485732466812288</v>
      </c>
      <c r="F46" s="150"/>
      <c r="G46" s="22"/>
      <c r="H46" s="165"/>
      <c r="I46" s="165"/>
      <c r="J46" s="166"/>
      <c r="K46" s="512"/>
      <c r="L46" s="145"/>
      <c r="M46" s="167"/>
      <c r="N46" s="167"/>
      <c r="O46" s="167"/>
      <c r="P46" s="167"/>
    </row>
    <row r="47" spans="1:19" ht="18" customHeight="1" x14ac:dyDescent="0.2">
      <c r="A47" s="23" t="s">
        <v>19</v>
      </c>
      <c r="B47" s="17" t="s">
        <v>62</v>
      </c>
      <c r="C47" s="173">
        <v>6786.8182900000002</v>
      </c>
      <c r="D47" s="25">
        <v>6516.1594299999997</v>
      </c>
      <c r="E47" s="26">
        <f t="shared" si="6"/>
        <v>0.96011991946229036</v>
      </c>
      <c r="F47" s="150"/>
      <c r="G47" s="22"/>
      <c r="H47" s="165"/>
      <c r="I47" s="165"/>
      <c r="J47" s="166"/>
      <c r="K47" s="512"/>
      <c r="L47" s="145"/>
      <c r="M47" s="167"/>
      <c r="N47" s="167"/>
      <c r="O47" s="167"/>
      <c r="P47" s="167"/>
      <c r="S47" s="145"/>
    </row>
    <row r="48" spans="1:19" ht="18" customHeight="1" x14ac:dyDescent="0.2">
      <c r="A48" s="23" t="s">
        <v>21</v>
      </c>
      <c r="B48" s="17" t="s">
        <v>63</v>
      </c>
      <c r="C48" s="173">
        <v>249690.795129998</v>
      </c>
      <c r="D48" s="25">
        <v>313304.07866999798</v>
      </c>
      <c r="E48" s="26">
        <f t="shared" si="6"/>
        <v>1.2547682364777628</v>
      </c>
      <c r="F48" s="150"/>
      <c r="G48" s="22"/>
      <c r="H48" s="165"/>
      <c r="I48" s="165"/>
      <c r="J48" s="166"/>
      <c r="K48" s="512"/>
      <c r="L48" s="145"/>
      <c r="M48" s="167"/>
      <c r="N48" s="167"/>
      <c r="O48" s="167"/>
      <c r="P48" s="167"/>
    </row>
    <row r="49" spans="1:16" ht="18" customHeight="1" x14ac:dyDescent="0.2">
      <c r="A49" s="23" t="s">
        <v>23</v>
      </c>
      <c r="B49" s="17" t="s">
        <v>64</v>
      </c>
      <c r="C49" s="173">
        <v>5395.5382300000001</v>
      </c>
      <c r="D49" s="25">
        <v>4027.6417799999999</v>
      </c>
      <c r="E49" s="26">
        <f t="shared" si="6"/>
        <v>0.74647636775247161</v>
      </c>
      <c r="F49" s="150"/>
      <c r="G49" s="22"/>
      <c r="H49" s="165"/>
      <c r="I49" s="165"/>
      <c r="J49" s="166"/>
      <c r="K49" s="512"/>
      <c r="L49" s="145"/>
      <c r="M49" s="167"/>
      <c r="N49" s="167"/>
      <c r="O49" s="167"/>
      <c r="P49" s="167"/>
    </row>
    <row r="50" spans="1:16" ht="18" customHeight="1" x14ac:dyDescent="0.2">
      <c r="A50" s="23" t="s">
        <v>25</v>
      </c>
      <c r="B50" s="17" t="s">
        <v>65</v>
      </c>
      <c r="C50" s="173">
        <v>45186.327629999898</v>
      </c>
      <c r="D50" s="25">
        <v>28458.564679999999</v>
      </c>
      <c r="E50" s="26">
        <f t="shared" si="6"/>
        <v>0.62980476999653145</v>
      </c>
      <c r="F50" s="150"/>
      <c r="G50" s="22"/>
      <c r="H50" s="165"/>
      <c r="I50" s="165"/>
      <c r="J50" s="166"/>
      <c r="K50" s="512"/>
      <c r="L50" s="145"/>
      <c r="M50" s="167"/>
      <c r="N50" s="167"/>
      <c r="O50" s="167"/>
      <c r="P50" s="167"/>
    </row>
    <row r="51" spans="1:16" ht="18" customHeight="1" x14ac:dyDescent="0.2">
      <c r="A51" s="23" t="s">
        <v>27</v>
      </c>
      <c r="B51" s="17" t="s">
        <v>66</v>
      </c>
      <c r="C51" s="173">
        <v>113355.19856999999</v>
      </c>
      <c r="D51" s="25">
        <v>80440.017310000199</v>
      </c>
      <c r="E51" s="26">
        <f t="shared" si="6"/>
        <v>0.70962795111973842</v>
      </c>
      <c r="F51" s="150"/>
      <c r="G51" s="22"/>
      <c r="H51" s="165"/>
      <c r="I51" s="165"/>
      <c r="J51" s="166"/>
      <c r="K51" s="512"/>
      <c r="L51" s="145"/>
      <c r="M51" s="167"/>
      <c r="N51" s="167"/>
      <c r="O51" s="167"/>
      <c r="P51" s="167"/>
    </row>
    <row r="52" spans="1:16" ht="18" customHeight="1" x14ac:dyDescent="0.2">
      <c r="A52" s="23" t="s">
        <v>29</v>
      </c>
      <c r="B52" s="17" t="s">
        <v>67</v>
      </c>
      <c r="C52" s="173">
        <v>-1550.8591699999999</v>
      </c>
      <c r="D52" s="25">
        <v>733.35781999999995</v>
      </c>
      <c r="E52" s="26" t="str">
        <f t="shared" si="6"/>
        <v>X</v>
      </c>
      <c r="F52" s="150"/>
      <c r="G52" s="22"/>
      <c r="H52" s="165"/>
      <c r="I52" s="165"/>
      <c r="J52" s="166"/>
      <c r="K52" s="512"/>
      <c r="L52" s="145"/>
      <c r="M52" s="167"/>
      <c r="N52" s="167"/>
      <c r="O52" s="167"/>
      <c r="P52" s="167"/>
    </row>
    <row r="53" spans="1:16" ht="18" customHeight="1" x14ac:dyDescent="0.2">
      <c r="A53" s="23" t="s">
        <v>31</v>
      </c>
      <c r="B53" s="17" t="s">
        <v>68</v>
      </c>
      <c r="C53" s="173">
        <v>60195.688529999999</v>
      </c>
      <c r="D53" s="25">
        <v>33869.3279899997</v>
      </c>
      <c r="E53" s="26">
        <f t="shared" si="6"/>
        <v>0.56265371851540646</v>
      </c>
      <c r="F53" s="150"/>
      <c r="G53" s="22"/>
      <c r="H53" s="165"/>
      <c r="I53" s="165"/>
      <c r="J53" s="166"/>
      <c r="K53" s="512"/>
      <c r="L53" s="145"/>
      <c r="M53" s="167"/>
      <c r="N53" s="167"/>
      <c r="O53" s="167"/>
      <c r="P53" s="167"/>
    </row>
    <row r="54" spans="1:16" ht="18" customHeight="1" x14ac:dyDescent="0.2">
      <c r="A54" s="23" t="s">
        <v>33</v>
      </c>
      <c r="B54" s="17" t="s">
        <v>69</v>
      </c>
      <c r="C54" s="173">
        <v>5413.2125999999998</v>
      </c>
      <c r="D54" s="25">
        <v>7518.7944200000002</v>
      </c>
      <c r="E54" s="26">
        <f t="shared" si="6"/>
        <v>1.3889708340662623</v>
      </c>
      <c r="F54" s="150"/>
      <c r="G54" s="22"/>
      <c r="H54" s="165"/>
      <c r="I54" s="165"/>
      <c r="J54" s="166"/>
      <c r="K54" s="512"/>
      <c r="L54" s="145"/>
      <c r="M54" s="167"/>
      <c r="N54" s="167"/>
      <c r="O54" s="167"/>
      <c r="P54" s="167"/>
    </row>
    <row r="55" spans="1:16" ht="18" customHeight="1" x14ac:dyDescent="0.2">
      <c r="A55" s="23" t="s">
        <v>35</v>
      </c>
      <c r="B55" s="17" t="s">
        <v>70</v>
      </c>
      <c r="C55" s="173">
        <v>5767.9221500001004</v>
      </c>
      <c r="D55" s="25">
        <v>-37139.827369999999</v>
      </c>
      <c r="E55" s="26" t="str">
        <f t="shared" si="6"/>
        <v>X</v>
      </c>
      <c r="F55" s="150"/>
      <c r="G55" s="22"/>
      <c r="H55" s="165"/>
      <c r="I55" s="165"/>
      <c r="J55" s="166"/>
      <c r="K55" s="512"/>
      <c r="L55" s="145"/>
      <c r="M55" s="167"/>
      <c r="N55" s="167"/>
      <c r="O55" s="167"/>
      <c r="P55" s="167"/>
    </row>
    <row r="56" spans="1:16" ht="18" customHeight="1" x14ac:dyDescent="0.2">
      <c r="A56" s="23" t="s">
        <v>37</v>
      </c>
      <c r="B56" s="17" t="s">
        <v>71</v>
      </c>
      <c r="C56" s="173">
        <v>-6057.5072399999999</v>
      </c>
      <c r="D56" s="25">
        <v>-4790.6451999999999</v>
      </c>
      <c r="E56" s="26">
        <f t="shared" si="6"/>
        <v>0.79086082941272717</v>
      </c>
      <c r="F56" s="150"/>
      <c r="G56" s="22"/>
      <c r="H56" s="165"/>
      <c r="I56" s="165"/>
      <c r="J56" s="166"/>
      <c r="K56" s="512"/>
      <c r="L56" s="145"/>
      <c r="M56" s="167"/>
      <c r="N56" s="167"/>
      <c r="O56" s="167"/>
      <c r="P56" s="167"/>
    </row>
    <row r="57" spans="1:16" ht="18" customHeight="1" x14ac:dyDescent="0.2">
      <c r="A57" s="23" t="s">
        <v>39</v>
      </c>
      <c r="B57" s="17" t="s">
        <v>72</v>
      </c>
      <c r="C57" s="173">
        <v>706.37040999999999</v>
      </c>
      <c r="D57" s="25">
        <v>2328.5641700000001</v>
      </c>
      <c r="E57" s="26">
        <f t="shared" si="6"/>
        <v>3.2965199802183109</v>
      </c>
      <c r="F57" s="150"/>
      <c r="G57" s="22"/>
      <c r="H57" s="165"/>
      <c r="I57" s="165"/>
      <c r="J57" s="166"/>
      <c r="K57" s="512"/>
      <c r="L57" s="145"/>
      <c r="M57" s="167"/>
      <c r="N57" s="167"/>
      <c r="O57" s="167"/>
      <c r="P57" s="167"/>
    </row>
    <row r="58" spans="1:16" ht="18" customHeight="1" x14ac:dyDescent="0.2">
      <c r="A58" s="23" t="s">
        <v>41</v>
      </c>
      <c r="B58" s="17" t="s">
        <v>73</v>
      </c>
      <c r="C58" s="173">
        <v>87395.811970000097</v>
      </c>
      <c r="D58" s="25">
        <v>82733.989830000195</v>
      </c>
      <c r="E58" s="26">
        <f t="shared" si="6"/>
        <v>0.94665851789785826</v>
      </c>
      <c r="F58" s="150"/>
      <c r="G58" s="22"/>
      <c r="H58" s="165"/>
      <c r="I58" s="165"/>
      <c r="J58" s="166"/>
      <c r="K58" s="512"/>
      <c r="L58" s="145"/>
      <c r="M58" s="167"/>
      <c r="N58" s="167"/>
      <c r="O58" s="167"/>
      <c r="P58" s="167"/>
    </row>
    <row r="59" spans="1:16" ht="18" customHeight="1" x14ac:dyDescent="0.2">
      <c r="A59" s="23" t="s">
        <v>43</v>
      </c>
      <c r="B59" s="17" t="s">
        <v>74</v>
      </c>
      <c r="C59" s="173">
        <v>-1919.1256900000001</v>
      </c>
      <c r="D59" s="25">
        <v>12543.63277</v>
      </c>
      <c r="E59" s="26" t="str">
        <f t="shared" si="6"/>
        <v>X</v>
      </c>
      <c r="F59" s="150"/>
      <c r="G59" s="22"/>
      <c r="H59" s="165"/>
      <c r="I59" s="165"/>
      <c r="J59" s="166"/>
      <c r="K59" s="512"/>
      <c r="L59" s="145"/>
      <c r="M59" s="167"/>
      <c r="N59" s="167"/>
      <c r="O59" s="167"/>
      <c r="P59" s="167"/>
    </row>
    <row r="60" spans="1:16" ht="18" customHeight="1" x14ac:dyDescent="0.2">
      <c r="A60" s="23" t="s">
        <v>45</v>
      </c>
      <c r="B60" s="17" t="s">
        <v>75</v>
      </c>
      <c r="C60" s="173">
        <v>5427.9031199998999</v>
      </c>
      <c r="D60" s="25">
        <v>51071.475859999999</v>
      </c>
      <c r="E60" s="26">
        <f t="shared" si="6"/>
        <v>9.4090617925400526</v>
      </c>
      <c r="F60" s="150"/>
      <c r="G60" s="22"/>
      <c r="H60" s="165"/>
      <c r="I60" s="165"/>
      <c r="J60" s="166"/>
      <c r="K60" s="512"/>
      <c r="L60" s="145"/>
      <c r="M60" s="167"/>
      <c r="N60" s="167"/>
      <c r="O60" s="167"/>
      <c r="P60" s="167"/>
    </row>
    <row r="61" spans="1:16" ht="18" customHeight="1" x14ac:dyDescent="0.2">
      <c r="A61" s="23" t="s">
        <v>47</v>
      </c>
      <c r="B61" s="17" t="s">
        <v>76</v>
      </c>
      <c r="C61" s="173">
        <v>1266928.88635</v>
      </c>
      <c r="D61" s="25">
        <v>1454615.1028</v>
      </c>
      <c r="E61" s="26">
        <f t="shared" si="6"/>
        <v>1.1481426609434415</v>
      </c>
      <c r="F61" s="150"/>
      <c r="G61" s="22"/>
      <c r="H61" s="165"/>
      <c r="I61" s="165"/>
      <c r="J61" s="166"/>
      <c r="K61" s="512"/>
      <c r="L61" s="145"/>
      <c r="M61" s="167"/>
      <c r="N61" s="167"/>
      <c r="O61" s="167"/>
      <c r="P61" s="167"/>
    </row>
    <row r="62" spans="1:16" ht="18" customHeight="1" x14ac:dyDescent="0.2">
      <c r="A62" s="23" t="s">
        <v>49</v>
      </c>
      <c r="B62" s="17" t="s">
        <v>77</v>
      </c>
      <c r="C62" s="173">
        <v>43655.528660000004</v>
      </c>
      <c r="D62" s="25">
        <v>44647.124420000102</v>
      </c>
      <c r="E62" s="26">
        <f t="shared" si="6"/>
        <v>1.0227140935051524</v>
      </c>
      <c r="F62" s="150"/>
      <c r="G62" s="22"/>
      <c r="H62" s="165"/>
      <c r="I62" s="165"/>
      <c r="J62" s="166"/>
      <c r="K62" s="512"/>
      <c r="L62" s="145"/>
      <c r="M62" s="167"/>
      <c r="N62" s="167"/>
      <c r="O62" s="167"/>
      <c r="P62" s="167"/>
    </row>
    <row r="63" spans="1:16" ht="18" customHeight="1" x14ac:dyDescent="0.2">
      <c r="A63" s="23" t="s">
        <v>51</v>
      </c>
      <c r="B63" s="17" t="s">
        <v>78</v>
      </c>
      <c r="C63" s="173">
        <v>16242.60909</v>
      </c>
      <c r="D63" s="25">
        <v>-1859.47768</v>
      </c>
      <c r="E63" s="26" t="str">
        <f t="shared" si="6"/>
        <v>X</v>
      </c>
      <c r="F63" s="150"/>
      <c r="G63" s="22"/>
      <c r="H63" s="165"/>
      <c r="I63" s="165"/>
      <c r="J63" s="166"/>
      <c r="K63" s="512"/>
      <c r="L63" s="145"/>
      <c r="M63" s="167"/>
      <c r="N63" s="167"/>
      <c r="O63" s="167"/>
      <c r="P63" s="167"/>
    </row>
    <row r="64" spans="1:16" ht="18" customHeight="1" x14ac:dyDescent="0.2">
      <c r="A64" s="23" t="s">
        <v>53</v>
      </c>
      <c r="B64" s="17" t="s">
        <v>79</v>
      </c>
      <c r="C64" s="173">
        <v>47012.587939999998</v>
      </c>
      <c r="D64" s="25">
        <v>43319.515319999999</v>
      </c>
      <c r="E64" s="26">
        <f t="shared" si="6"/>
        <v>0.92144502607018153</v>
      </c>
      <c r="F64" s="150"/>
      <c r="G64" s="22"/>
      <c r="H64" s="165"/>
      <c r="I64" s="165"/>
      <c r="J64" s="166"/>
      <c r="K64" s="512"/>
      <c r="L64" s="145"/>
      <c r="M64" s="167"/>
      <c r="N64" s="167"/>
      <c r="O64" s="167"/>
      <c r="P64" s="167"/>
    </row>
    <row r="65" spans="1:17" ht="18" customHeight="1" x14ac:dyDescent="0.2">
      <c r="A65" s="23" t="s">
        <v>55</v>
      </c>
      <c r="B65" s="17" t="s">
        <v>80</v>
      </c>
      <c r="C65" s="173">
        <v>-1817.35636</v>
      </c>
      <c r="D65" s="25">
        <v>1246.70821</v>
      </c>
      <c r="E65" s="26" t="str">
        <f t="shared" si="6"/>
        <v>X</v>
      </c>
      <c r="F65" s="150"/>
      <c r="G65" s="22"/>
      <c r="H65" s="165"/>
      <c r="I65" s="165"/>
      <c r="J65" s="166"/>
      <c r="K65" s="512"/>
      <c r="L65" s="145"/>
      <c r="M65" s="167"/>
      <c r="N65" s="167"/>
      <c r="O65" s="167"/>
      <c r="P65" s="167"/>
    </row>
    <row r="66" spans="1:17" ht="18" customHeight="1" x14ac:dyDescent="0.2">
      <c r="A66" s="23" t="s">
        <v>81</v>
      </c>
      <c r="B66" s="17" t="s">
        <v>82</v>
      </c>
      <c r="C66" s="173">
        <v>-7392.0675899999997</v>
      </c>
      <c r="D66" s="25">
        <v>12131.87911</v>
      </c>
      <c r="E66" s="26" t="str">
        <f t="shared" si="6"/>
        <v>X</v>
      </c>
      <c r="F66" s="150"/>
      <c r="G66" s="22"/>
      <c r="H66" s="165"/>
      <c r="I66" s="165"/>
      <c r="J66" s="166"/>
      <c r="K66" s="512"/>
      <c r="L66" s="145"/>
      <c r="M66" s="167"/>
      <c r="N66" s="167"/>
      <c r="O66" s="167"/>
      <c r="P66" s="167"/>
    </row>
    <row r="67" spans="1:17" ht="18" customHeight="1" x14ac:dyDescent="0.2">
      <c r="A67" s="23" t="s">
        <v>83</v>
      </c>
      <c r="B67" s="17" t="s">
        <v>84</v>
      </c>
      <c r="C67" s="173">
        <v>-5589.0282100000004</v>
      </c>
      <c r="D67" s="25">
        <v>-25259.463899999999</v>
      </c>
      <c r="E67" s="26">
        <f t="shared" si="6"/>
        <v>4.5194733236102236</v>
      </c>
      <c r="F67" s="150"/>
      <c r="G67" s="22"/>
      <c r="H67" s="165"/>
      <c r="I67" s="165"/>
      <c r="J67" s="166"/>
      <c r="K67" s="512"/>
      <c r="L67" s="145"/>
      <c r="M67" s="167"/>
      <c r="N67" s="167"/>
      <c r="O67" s="167"/>
      <c r="P67" s="167"/>
    </row>
    <row r="68" spans="1:17" ht="18" customHeight="1" x14ac:dyDescent="0.2">
      <c r="A68" s="23" t="s">
        <v>85</v>
      </c>
      <c r="B68" s="17" t="s">
        <v>86</v>
      </c>
      <c r="C68" s="173">
        <v>188780.61624999999</v>
      </c>
      <c r="D68" s="25">
        <v>172718.59933</v>
      </c>
      <c r="E68" s="26">
        <f t="shared" si="6"/>
        <v>0.91491702252561113</v>
      </c>
      <c r="F68" s="150"/>
      <c r="G68" s="22"/>
      <c r="H68" s="165"/>
      <c r="I68" s="165"/>
      <c r="J68" s="166"/>
      <c r="K68" s="512"/>
      <c r="L68" s="145"/>
      <c r="M68" s="167"/>
      <c r="N68" s="167"/>
      <c r="O68" s="167"/>
      <c r="P68" s="167"/>
    </row>
    <row r="69" spans="1:17" ht="18" customHeight="1" x14ac:dyDescent="0.2">
      <c r="A69" s="23" t="s">
        <v>87</v>
      </c>
      <c r="B69" s="17" t="s">
        <v>88</v>
      </c>
      <c r="C69" s="173">
        <v>477194.71743999998</v>
      </c>
      <c r="D69" s="25">
        <v>588054.74725999904</v>
      </c>
      <c r="E69" s="26">
        <f t="shared" si="6"/>
        <v>1.2323161295974281</v>
      </c>
      <c r="F69" s="150"/>
      <c r="G69" s="22"/>
      <c r="H69" s="165"/>
      <c r="I69" s="165"/>
      <c r="J69" s="166"/>
      <c r="K69" s="512"/>
      <c r="L69" s="145"/>
      <c r="M69" s="167"/>
      <c r="N69" s="167"/>
      <c r="O69" s="167"/>
      <c r="P69" s="167"/>
    </row>
    <row r="70" spans="1:17" ht="18" customHeight="1" x14ac:dyDescent="0.2">
      <c r="A70" s="23" t="s">
        <v>89</v>
      </c>
      <c r="B70" s="17" t="s">
        <v>90</v>
      </c>
      <c r="C70" s="173">
        <v>32789.424870000097</v>
      </c>
      <c r="D70" s="25">
        <v>56308.860760000098</v>
      </c>
      <c r="E70" s="26">
        <f t="shared" si="6"/>
        <v>1.7172872346266295</v>
      </c>
      <c r="F70" s="150"/>
      <c r="G70" s="22"/>
      <c r="H70" s="165"/>
      <c r="I70" s="165"/>
      <c r="J70" s="166"/>
      <c r="K70" s="512"/>
      <c r="L70" s="145"/>
      <c r="M70" s="167"/>
      <c r="N70" s="167"/>
      <c r="O70" s="167"/>
      <c r="P70" s="167"/>
    </row>
    <row r="71" spans="1:17" ht="18" customHeight="1" thickBot="1" x14ac:dyDescent="0.25">
      <c r="A71" s="23" t="s">
        <v>91</v>
      </c>
      <c r="B71" s="17" t="s">
        <v>92</v>
      </c>
      <c r="C71" s="173">
        <v>11313.45124</v>
      </c>
      <c r="D71" s="25">
        <v>4730.4980100000002</v>
      </c>
      <c r="E71" s="26">
        <f t="shared" si="6"/>
        <v>0.41813041039809173</v>
      </c>
      <c r="F71" s="150"/>
      <c r="G71" s="22"/>
      <c r="H71" s="165"/>
      <c r="I71" s="165"/>
      <c r="J71" s="166"/>
      <c r="K71" s="512"/>
      <c r="L71" s="145"/>
      <c r="M71" s="167"/>
      <c r="N71" s="167"/>
      <c r="O71" s="167"/>
      <c r="P71" s="167"/>
    </row>
    <row r="72" spans="1:17" ht="18" customHeight="1" thickBot="1" x14ac:dyDescent="0.25">
      <c r="A72" s="27"/>
      <c r="B72" s="41" t="s">
        <v>10</v>
      </c>
      <c r="C72" s="122">
        <f>SUM(C43:C71)</f>
        <v>2825956.286129998</v>
      </c>
      <c r="D72" s="122">
        <f>SUM(D43:D71)</f>
        <v>2924383.2141199978</v>
      </c>
      <c r="E72" s="30">
        <f t="shared" ref="E72" si="7">+IF(C72=0,"X",D72/C72)</f>
        <v>1.0348296003278912</v>
      </c>
      <c r="F72" s="150"/>
      <c r="G72" s="22"/>
    </row>
    <row r="73" spans="1:17" ht="18" customHeight="1" x14ac:dyDescent="0.2">
      <c r="C73" s="174" t="b">
        <v>1</v>
      </c>
      <c r="D73" s="174" t="b">
        <v>1</v>
      </c>
      <c r="E73" s="169"/>
    </row>
    <row r="74" spans="1:17" ht="18" customHeight="1" x14ac:dyDescent="0.2">
      <c r="B74" s="175"/>
      <c r="C74" s="22"/>
      <c r="D74" s="43"/>
      <c r="L74" s="170"/>
      <c r="Q74" s="157"/>
    </row>
    <row r="75" spans="1:17" ht="18" customHeight="1" x14ac:dyDescent="0.2">
      <c r="B75" s="175"/>
      <c r="C75" s="22"/>
      <c r="D75" s="22"/>
      <c r="L75" s="172"/>
      <c r="Q75" s="171"/>
    </row>
    <row r="76" spans="1:17" ht="18" customHeight="1" x14ac:dyDescent="0.2">
      <c r="B76" s="175"/>
      <c r="C76" s="151"/>
      <c r="D76" s="151"/>
    </row>
    <row r="77" spans="1:17" ht="18" customHeight="1" x14ac:dyDescent="0.2">
      <c r="B77" s="175"/>
      <c r="C77" s="151"/>
      <c r="D77" s="151"/>
    </row>
    <row r="78" spans="1:17" ht="18" customHeight="1" x14ac:dyDescent="0.2"/>
    <row r="79" spans="1:17" ht="18" customHeight="1" x14ac:dyDescent="0.2"/>
    <row r="80" spans="1:17" ht="18" customHeight="1" x14ac:dyDescent="0.2"/>
    <row r="81" spans="3:3" ht="18" customHeight="1" x14ac:dyDescent="0.2"/>
    <row r="82" spans="3:3" ht="18" customHeight="1" x14ac:dyDescent="0.2">
      <c r="C82" s="152" t="s">
        <v>144</v>
      </c>
    </row>
    <row r="83" spans="3:3" ht="18" customHeight="1" x14ac:dyDescent="0.2"/>
    <row r="84" spans="3:3" ht="18" customHeight="1" x14ac:dyDescent="0.2"/>
    <row r="85" spans="3:3" ht="18" customHeight="1" x14ac:dyDescent="0.2"/>
    <row r="86" spans="3:3" ht="18" customHeight="1" x14ac:dyDescent="0.2"/>
    <row r="87" spans="3:3" ht="18" customHeight="1" x14ac:dyDescent="0.2"/>
    <row r="88" spans="3:3" ht="18" customHeight="1" x14ac:dyDescent="0.2"/>
    <row r="89" spans="3:3" ht="18" customHeight="1" x14ac:dyDescent="0.2"/>
    <row r="90" spans="3:3" ht="18" customHeight="1" x14ac:dyDescent="0.2"/>
    <row r="91" spans="3:3" ht="18" customHeight="1" x14ac:dyDescent="0.2"/>
    <row r="92" spans="3:3" ht="18" customHeight="1" x14ac:dyDescent="0.2"/>
    <row r="93" spans="3:3" ht="18" customHeight="1" x14ac:dyDescent="0.2"/>
    <row r="94" spans="3:3" ht="18" customHeight="1" x14ac:dyDescent="0.2"/>
    <row r="95" spans="3:3" ht="18" customHeight="1" x14ac:dyDescent="0.2"/>
    <row r="96" spans="3:3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</sheetData>
  <mergeCells count="4">
    <mergeCell ref="A2:E2"/>
    <mergeCell ref="A10:E10"/>
    <mergeCell ref="A39:E39"/>
    <mergeCell ref="C41:D41"/>
  </mergeCells>
  <pageMargins left="0.78740157480314965" right="0.78740157480314965" top="0.98425196850393704" bottom="0.98425196850393704" header="0.51181102362204722" footer="0.51181102362204722"/>
  <pageSetup paperSize="9" scale="74" fitToHeight="5" orientation="portrait" horizontalDpi="300" verticalDpi="300" r:id="rId1"/>
  <headerFooter alignWithMargins="0"/>
  <rowBreaks count="1" manualBreakCount="1">
    <brk id="3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E533-2554-4C09-B9F6-9740C535DA3E}">
  <dimension ref="A1:XFD365"/>
  <sheetViews>
    <sheetView zoomScale="80" zoomScaleNormal="80" zoomScaleSheetLayoutView="100" workbookViewId="0">
      <selection activeCell="B154" sqref="B154"/>
    </sheetView>
  </sheetViews>
  <sheetFormatPr defaultColWidth="9.140625" defaultRowHeight="12.75" x14ac:dyDescent="0.2"/>
  <cols>
    <col min="1" max="1" width="4.28515625" style="111" bestFit="1" customWidth="1"/>
    <col min="2" max="2" width="35.7109375" style="17" bestFit="1" customWidth="1"/>
    <col min="3" max="4" width="13.5703125" style="17" bestFit="1" customWidth="1"/>
    <col min="5" max="5" width="10.7109375" style="17" bestFit="1" customWidth="1"/>
    <col min="6" max="7" width="11.42578125" style="17" customWidth="1"/>
    <col min="8" max="8" width="11.5703125" style="17" customWidth="1"/>
    <col min="9" max="10" width="11.42578125" style="17" customWidth="1"/>
    <col min="11" max="11" width="10.7109375" style="17" bestFit="1" customWidth="1"/>
    <col min="12" max="13" width="11.42578125" style="17" customWidth="1"/>
    <col min="14" max="14" width="10.7109375" style="17" bestFit="1" customWidth="1"/>
    <col min="15" max="15" width="9.85546875" style="17" customWidth="1"/>
    <col min="16" max="16" width="9.140625" style="17"/>
    <col min="17" max="17" width="11" style="17" customWidth="1"/>
    <col min="18" max="18" width="14.28515625" style="517" bestFit="1" customWidth="1"/>
    <col min="19" max="19" width="13.5703125" style="517" bestFit="1" customWidth="1"/>
    <col min="20" max="20" width="10.85546875" style="17" customWidth="1"/>
    <col min="21" max="21" width="10.7109375" style="17" customWidth="1"/>
    <col min="22" max="22" width="11.42578125" style="17" customWidth="1"/>
    <col min="23" max="16384" width="9.140625" style="17"/>
  </cols>
  <sheetData>
    <row r="1" spans="1:22" s="98" customFormat="1" ht="20.100000000000001" customHeight="1" x14ac:dyDescent="0.2">
      <c r="A1" s="453" t="s">
        <v>145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R1" s="514"/>
      <c r="S1" s="514"/>
    </row>
    <row r="2" spans="1:22" s="98" customFormat="1" ht="20.100000000000001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R2" s="514"/>
      <c r="S2" s="514"/>
    </row>
    <row r="3" spans="1:22" s="98" customFormat="1" ht="20.100000000000001" customHeight="1" thickBo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R3" s="514"/>
      <c r="S3" s="514"/>
    </row>
    <row r="4" spans="1:22" s="98" customFormat="1" ht="26.25" customHeight="1" thickBot="1" x14ac:dyDescent="0.25">
      <c r="A4" s="176" t="s">
        <v>1</v>
      </c>
      <c r="B4" s="176" t="s">
        <v>2</v>
      </c>
      <c r="C4" s="473" t="s">
        <v>146</v>
      </c>
      <c r="D4" s="474"/>
      <c r="E4" s="177" t="s">
        <v>4</v>
      </c>
      <c r="F4" s="178" t="s">
        <v>147</v>
      </c>
      <c r="G4" s="179"/>
      <c r="H4" s="177" t="s">
        <v>4</v>
      </c>
      <c r="I4" s="473" t="s">
        <v>148</v>
      </c>
      <c r="J4" s="474"/>
      <c r="K4" s="108" t="s">
        <v>4</v>
      </c>
      <c r="L4" s="473" t="s">
        <v>149</v>
      </c>
      <c r="M4" s="474"/>
      <c r="N4" s="176" t="s">
        <v>4</v>
      </c>
      <c r="R4" s="514"/>
      <c r="S4" s="514"/>
    </row>
    <row r="5" spans="1:22" s="98" customFormat="1" ht="20.100000000000001" customHeight="1" thickBot="1" x14ac:dyDescent="0.25">
      <c r="A5" s="180"/>
      <c r="B5" s="180"/>
      <c r="C5" s="36">
        <f>+'4.1.3 Wynik Techniczny'!C5</f>
        <v>2022</v>
      </c>
      <c r="D5" s="36">
        <f>+'4.1.3 Wynik Techniczny'!D5</f>
        <v>2023</v>
      </c>
      <c r="E5" s="181" t="str">
        <f>+'4.1.3 Wynik Techniczny'!E5</f>
        <v>23/22</v>
      </c>
      <c r="F5" s="36">
        <f>+C5</f>
        <v>2022</v>
      </c>
      <c r="G5" s="36">
        <f t="shared" ref="G5:N5" si="0">+D5</f>
        <v>2023</v>
      </c>
      <c r="H5" s="36" t="str">
        <f t="shared" si="0"/>
        <v>23/22</v>
      </c>
      <c r="I5" s="36">
        <f t="shared" si="0"/>
        <v>2022</v>
      </c>
      <c r="J5" s="36">
        <f t="shared" si="0"/>
        <v>2023</v>
      </c>
      <c r="K5" s="36" t="str">
        <f t="shared" si="0"/>
        <v>23/22</v>
      </c>
      <c r="L5" s="36">
        <f t="shared" si="0"/>
        <v>2022</v>
      </c>
      <c r="M5" s="36">
        <f t="shared" si="0"/>
        <v>2023</v>
      </c>
      <c r="N5" s="36" t="str">
        <f t="shared" si="0"/>
        <v>23/22</v>
      </c>
      <c r="R5" s="514"/>
      <c r="S5" s="514"/>
    </row>
    <row r="6" spans="1:22" ht="20.100000000000001" customHeight="1" x14ac:dyDescent="0.2">
      <c r="A6" s="100" t="s">
        <v>6</v>
      </c>
      <c r="B6" s="182" t="s">
        <v>7</v>
      </c>
      <c r="C6" s="183">
        <f>+C37</f>
        <v>5787304.92607</v>
      </c>
      <c r="D6" s="183">
        <f>+D37</f>
        <v>6086301.6762699997</v>
      </c>
      <c r="E6" s="78">
        <f>+D6/C6</f>
        <v>1.0516642468332906</v>
      </c>
      <c r="F6" s="183">
        <f>+F37</f>
        <v>3849454.2088900004</v>
      </c>
      <c r="G6" s="183">
        <f>+G37</f>
        <v>3944208.1538399998</v>
      </c>
      <c r="H6" s="78">
        <f>+G6/F6</f>
        <v>1.0246149037780923</v>
      </c>
      <c r="I6" s="183">
        <f>+I37</f>
        <v>2045171.9376200002</v>
      </c>
      <c r="J6" s="183">
        <f>+J37</f>
        <v>2252646.7930299998</v>
      </c>
      <c r="K6" s="78">
        <f>+J6/I6</f>
        <v>1.1014461677248719</v>
      </c>
      <c r="L6" s="183">
        <f>+L37</f>
        <v>107321.22043999999</v>
      </c>
      <c r="M6" s="183">
        <f>+M37</f>
        <v>110553.2706</v>
      </c>
      <c r="N6" s="78">
        <f>+M6/L6</f>
        <v>1.0301156672161305</v>
      </c>
      <c r="O6" s="21"/>
      <c r="P6" s="22"/>
      <c r="Q6" s="21"/>
      <c r="R6" s="515"/>
      <c r="S6" s="516"/>
      <c r="T6" s="22"/>
      <c r="U6" s="21"/>
      <c r="V6" s="22"/>
    </row>
    <row r="7" spans="1:22" ht="20.100000000000001" customHeight="1" thickBot="1" x14ac:dyDescent="0.25">
      <c r="A7" s="107" t="s">
        <v>8</v>
      </c>
      <c r="B7" s="184" t="s">
        <v>9</v>
      </c>
      <c r="C7" s="185">
        <f>+C72</f>
        <v>12027486.890639998</v>
      </c>
      <c r="D7" s="185">
        <f>+D72</f>
        <v>13518075.741820002</v>
      </c>
      <c r="E7" s="59">
        <f>+D7/C7</f>
        <v>1.1239318624691252</v>
      </c>
      <c r="F7" s="185">
        <f>+F72</f>
        <v>11959512.173819996</v>
      </c>
      <c r="G7" s="185">
        <f>+G72</f>
        <v>13126215.47548</v>
      </c>
      <c r="H7" s="59">
        <f>+G7/F7</f>
        <v>1.0975544223462541</v>
      </c>
      <c r="I7" s="185">
        <f>+I72</f>
        <v>2533631.2990700006</v>
      </c>
      <c r="J7" s="185">
        <f>+J72</f>
        <v>2855472.4238200006</v>
      </c>
      <c r="K7" s="59">
        <f>+J7/I7</f>
        <v>1.1270276085033113</v>
      </c>
      <c r="L7" s="185">
        <f>+L72</f>
        <v>2465656.58225</v>
      </c>
      <c r="M7" s="185">
        <f>+M72</f>
        <v>2463612.1574800001</v>
      </c>
      <c r="N7" s="59">
        <f>+M7/L7</f>
        <v>0.99917083961135644</v>
      </c>
      <c r="O7" s="21"/>
      <c r="P7" s="22"/>
      <c r="Q7" s="21"/>
      <c r="R7" s="515"/>
      <c r="S7" s="516"/>
      <c r="T7" s="22"/>
      <c r="U7" s="21"/>
      <c r="V7" s="22"/>
    </row>
    <row r="8" spans="1:22" s="98" customFormat="1" ht="20.100000000000001" customHeight="1" thickBot="1" x14ac:dyDescent="0.25">
      <c r="A8" s="108"/>
      <c r="B8" s="186" t="s">
        <v>10</v>
      </c>
      <c r="C8" s="95">
        <f>SUM(C6:C7)</f>
        <v>17814791.816709999</v>
      </c>
      <c r="D8" s="95">
        <f t="shared" ref="D8" si="1">SUM(D6:D7)</f>
        <v>19604377.418090001</v>
      </c>
      <c r="E8" s="110">
        <f>+D8/C8</f>
        <v>1.1004550386999976</v>
      </c>
      <c r="F8" s="95">
        <f>SUM(F6:F7)</f>
        <v>15808966.382709997</v>
      </c>
      <c r="G8" s="95">
        <f t="shared" ref="G8" si="2">SUM(G6:G7)</f>
        <v>17070423.629319999</v>
      </c>
      <c r="H8" s="110">
        <f>+G8/F8</f>
        <v>1.0797937838611409</v>
      </c>
      <c r="I8" s="95">
        <f>SUM(I6:I7)</f>
        <v>4578803.2366900006</v>
      </c>
      <c r="J8" s="95">
        <f t="shared" ref="J8" si="3">SUM(J6:J7)</f>
        <v>5108119.2168500004</v>
      </c>
      <c r="K8" s="110">
        <f>+J8/I8</f>
        <v>1.11560138158342</v>
      </c>
      <c r="L8" s="95">
        <f>SUM(L6:L7)</f>
        <v>2572977.8026899998</v>
      </c>
      <c r="M8" s="95">
        <f t="shared" ref="M8" si="4">SUM(M6:M7)</f>
        <v>2574165.42808</v>
      </c>
      <c r="N8" s="110">
        <f>+M8/L8</f>
        <v>1.0004615762284301</v>
      </c>
      <c r="O8" s="21"/>
      <c r="P8" s="22"/>
      <c r="Q8" s="21"/>
      <c r="R8" s="515"/>
      <c r="S8" s="516"/>
      <c r="T8" s="22"/>
      <c r="U8" s="21"/>
      <c r="V8" s="22"/>
    </row>
    <row r="9" spans="1:22" ht="20.100000000000001" customHeight="1" x14ac:dyDescent="0.2">
      <c r="C9" s="22"/>
      <c r="D9" s="22"/>
      <c r="E9" s="98"/>
      <c r="F9" s="22"/>
      <c r="G9" s="22"/>
      <c r="H9" s="22"/>
      <c r="I9" s="22"/>
      <c r="J9" s="22"/>
      <c r="K9" s="22"/>
      <c r="L9" s="22"/>
      <c r="M9" s="22"/>
      <c r="P9" s="22"/>
      <c r="R9" s="515"/>
      <c r="T9" s="22"/>
      <c r="V9" s="22"/>
    </row>
    <row r="10" spans="1:22" s="98" customFormat="1" ht="20.100000000000001" customHeight="1" x14ac:dyDescent="0.2">
      <c r="A10" s="472" t="s">
        <v>150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P10" s="22"/>
      <c r="R10" s="515"/>
      <c r="S10" s="514"/>
      <c r="T10" s="22"/>
      <c r="V10" s="22"/>
    </row>
    <row r="11" spans="1:22" s="98" customFormat="1" ht="20.100000000000001" customHeight="1" thickBot="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P11" s="22"/>
      <c r="R11" s="515"/>
      <c r="S11" s="514"/>
      <c r="T11" s="22"/>
      <c r="V11" s="22"/>
    </row>
    <row r="12" spans="1:22" s="98" customFormat="1" ht="27.75" customHeight="1" thickBot="1" x14ac:dyDescent="0.25">
      <c r="A12" s="176" t="s">
        <v>1</v>
      </c>
      <c r="B12" s="176" t="s">
        <v>12</v>
      </c>
      <c r="C12" s="473" t="s">
        <v>146</v>
      </c>
      <c r="D12" s="474"/>
      <c r="E12" s="188" t="s">
        <v>4</v>
      </c>
      <c r="F12" s="178" t="s">
        <v>147</v>
      </c>
      <c r="G12" s="179"/>
      <c r="H12" s="188" t="s">
        <v>4</v>
      </c>
      <c r="I12" s="473" t="s">
        <v>148</v>
      </c>
      <c r="J12" s="474"/>
      <c r="K12" s="188" t="s">
        <v>4</v>
      </c>
      <c r="L12" s="473" t="s">
        <v>149</v>
      </c>
      <c r="M12" s="474"/>
      <c r="N12" s="188" t="s">
        <v>4</v>
      </c>
      <c r="P12" s="22"/>
      <c r="R12" s="515"/>
      <c r="S12" s="514"/>
      <c r="T12" s="22"/>
      <c r="V12" s="22"/>
    </row>
    <row r="13" spans="1:22" s="98" customFormat="1" ht="20.100000000000001" customHeight="1" thickBot="1" x14ac:dyDescent="0.25">
      <c r="A13" s="180"/>
      <c r="B13" s="180"/>
      <c r="C13" s="36">
        <f>+C5</f>
        <v>2022</v>
      </c>
      <c r="D13" s="36">
        <f t="shared" ref="D13:N13" si="5">+D5</f>
        <v>2023</v>
      </c>
      <c r="E13" s="36" t="str">
        <f t="shared" si="5"/>
        <v>23/22</v>
      </c>
      <c r="F13" s="36">
        <f t="shared" si="5"/>
        <v>2022</v>
      </c>
      <c r="G13" s="36">
        <f t="shared" si="5"/>
        <v>2023</v>
      </c>
      <c r="H13" s="36" t="str">
        <f t="shared" si="5"/>
        <v>23/22</v>
      </c>
      <c r="I13" s="36">
        <f t="shared" si="5"/>
        <v>2022</v>
      </c>
      <c r="J13" s="36">
        <f t="shared" si="5"/>
        <v>2023</v>
      </c>
      <c r="K13" s="36" t="str">
        <f t="shared" si="5"/>
        <v>23/22</v>
      </c>
      <c r="L13" s="36">
        <f t="shared" si="5"/>
        <v>2022</v>
      </c>
      <c r="M13" s="36">
        <f t="shared" si="5"/>
        <v>2023</v>
      </c>
      <c r="N13" s="36" t="str">
        <f t="shared" si="5"/>
        <v>23/22</v>
      </c>
      <c r="P13" s="22"/>
      <c r="R13" s="515"/>
      <c r="S13" s="514"/>
      <c r="T13" s="22"/>
      <c r="V13" s="22"/>
    </row>
    <row r="14" spans="1:22" s="98" customFormat="1" ht="20.100000000000001" customHeight="1" x14ac:dyDescent="0.2">
      <c r="A14" s="10" t="s">
        <v>6</v>
      </c>
      <c r="B14" s="37" t="s">
        <v>13</v>
      </c>
      <c r="C14" s="25">
        <f>+F14+I14-L14</f>
        <v>125759.823</v>
      </c>
      <c r="D14" s="25">
        <f>+G14+J14-M14</f>
        <v>126770.81090000001</v>
      </c>
      <c r="E14" s="26">
        <f t="shared" ref="E14:E36" si="6">+IFERROR(IF(D14/C14&gt;0,D14/C14,"X"),"X")</f>
        <v>1.0080390372368766</v>
      </c>
      <c r="F14" s="25">
        <v>51625.192110000004</v>
      </c>
      <c r="G14" s="25">
        <v>56662.077559999998</v>
      </c>
      <c r="H14" s="26">
        <f t="shared" ref="H14:H36" si="7">+IFERROR(IF(G14/F14&gt;0,G14/F14,"X"),"X")</f>
        <v>1.0975664253077777</v>
      </c>
      <c r="I14" s="25">
        <v>74161.824070000002</v>
      </c>
      <c r="J14" s="25">
        <v>70108.836840000004</v>
      </c>
      <c r="K14" s="26">
        <f t="shared" ref="K14:K36" si="8">+IFERROR(IF(J14/I14&gt;0,J14/I14,"X"),"X")</f>
        <v>0.94534941284380414</v>
      </c>
      <c r="L14" s="25">
        <v>27.193180000000002</v>
      </c>
      <c r="M14" s="25">
        <v>0.10349999999999999</v>
      </c>
      <c r="N14" s="26">
        <f t="shared" ref="N14:N36" si="9">+IFERROR(IF(M14/L14&gt;0,M14/L14,"X"),"X")</f>
        <v>3.80610138277318E-3</v>
      </c>
      <c r="O14" s="21"/>
      <c r="P14" s="22"/>
      <c r="Q14" s="21"/>
      <c r="R14" s="515"/>
      <c r="S14" s="516"/>
      <c r="T14" s="22"/>
      <c r="U14" s="21"/>
      <c r="V14" s="22"/>
    </row>
    <row r="15" spans="1:22" ht="20.100000000000001" customHeight="1" x14ac:dyDescent="0.2">
      <c r="A15" s="23" t="s">
        <v>8</v>
      </c>
      <c r="B15" s="37" t="s">
        <v>14</v>
      </c>
      <c r="C15" s="25">
        <f t="shared" ref="C15:D30" si="10">+F15+I15-L15</f>
        <v>596736.08732000005</v>
      </c>
      <c r="D15" s="25">
        <f t="shared" si="10"/>
        <v>604585.64318999997</v>
      </c>
      <c r="E15" s="26">
        <f t="shared" si="6"/>
        <v>1.0131541497770866</v>
      </c>
      <c r="F15" s="25">
        <v>381775.97182999999</v>
      </c>
      <c r="G15" s="25">
        <v>390335.91164000001</v>
      </c>
      <c r="H15" s="26">
        <f t="shared" si="7"/>
        <v>1.0224213686601828</v>
      </c>
      <c r="I15" s="25">
        <v>219636.56860999999</v>
      </c>
      <c r="J15" s="25">
        <v>224110.27557</v>
      </c>
      <c r="K15" s="26">
        <f t="shared" si="8"/>
        <v>1.0203686798983997</v>
      </c>
      <c r="L15" s="25">
        <v>4676.4531200000001</v>
      </c>
      <c r="M15" s="25">
        <v>9860.5440199999994</v>
      </c>
      <c r="N15" s="26">
        <f t="shared" si="9"/>
        <v>2.1085518804473762</v>
      </c>
      <c r="O15" s="21"/>
      <c r="P15" s="22"/>
      <c r="Q15" s="21"/>
      <c r="R15" s="515"/>
      <c r="S15" s="516"/>
      <c r="T15" s="22"/>
      <c r="U15" s="21"/>
      <c r="V15" s="22"/>
    </row>
    <row r="16" spans="1:22" ht="20.100000000000001" customHeight="1" x14ac:dyDescent="0.2">
      <c r="A16" s="23" t="s">
        <v>15</v>
      </c>
      <c r="B16" s="37" t="s">
        <v>16</v>
      </c>
      <c r="C16" s="25">
        <f t="shared" si="10"/>
        <v>67587.39215</v>
      </c>
      <c r="D16" s="25">
        <f t="shared" si="10"/>
        <v>78420.135109999988</v>
      </c>
      <c r="E16" s="26">
        <f t="shared" si="6"/>
        <v>1.1602775697567729</v>
      </c>
      <c r="F16" s="25">
        <v>52411.129719999997</v>
      </c>
      <c r="G16" s="25">
        <v>61061.865669999999</v>
      </c>
      <c r="H16" s="26">
        <f t="shared" si="7"/>
        <v>1.1650553231005607</v>
      </c>
      <c r="I16" s="25">
        <v>15969.309670000001</v>
      </c>
      <c r="J16" s="25">
        <v>18819.891319999999</v>
      </c>
      <c r="K16" s="26">
        <f t="shared" si="8"/>
        <v>1.1785037493107864</v>
      </c>
      <c r="L16" s="25">
        <v>793.04723999999999</v>
      </c>
      <c r="M16" s="25">
        <v>1461.6218799999999</v>
      </c>
      <c r="N16" s="26">
        <f t="shared" si="9"/>
        <v>1.8430451633625256</v>
      </c>
      <c r="O16" s="21"/>
      <c r="P16" s="22"/>
      <c r="Q16" s="21"/>
      <c r="R16" s="515"/>
      <c r="S16" s="516"/>
      <c r="T16" s="22"/>
      <c r="U16" s="21"/>
      <c r="V16" s="22"/>
    </row>
    <row r="17" spans="1:22" ht="20.100000000000001" customHeight="1" x14ac:dyDescent="0.2">
      <c r="A17" s="23" t="s">
        <v>17</v>
      </c>
      <c r="B17" s="37" t="s">
        <v>18</v>
      </c>
      <c r="C17" s="25">
        <f t="shared" si="10"/>
        <v>267882.63997999998</v>
      </c>
      <c r="D17" s="25">
        <f t="shared" si="10"/>
        <v>248502.56997000001</v>
      </c>
      <c r="E17" s="26">
        <f t="shared" si="6"/>
        <v>0.92765462513193508</v>
      </c>
      <c r="F17" s="25">
        <v>241285.21166</v>
      </c>
      <c r="G17" s="25">
        <v>218348.05056999999</v>
      </c>
      <c r="H17" s="26">
        <f t="shared" si="7"/>
        <v>0.90493755944595045</v>
      </c>
      <c r="I17" s="25">
        <v>28899.139910000002</v>
      </c>
      <c r="J17" s="25">
        <v>32388.03974</v>
      </c>
      <c r="K17" s="26">
        <f t="shared" si="8"/>
        <v>1.1207267704459511</v>
      </c>
      <c r="L17" s="25">
        <v>2301.7115899999999</v>
      </c>
      <c r="M17" s="25">
        <v>2233.52034</v>
      </c>
      <c r="N17" s="26">
        <f t="shared" si="9"/>
        <v>0.97037367744235936</v>
      </c>
      <c r="O17" s="21"/>
      <c r="P17" s="22"/>
      <c r="Q17" s="21"/>
      <c r="R17" s="515"/>
      <c r="S17" s="516"/>
      <c r="T17" s="22"/>
      <c r="U17" s="21"/>
      <c r="V17" s="22"/>
    </row>
    <row r="18" spans="1:22" ht="20.100000000000001" customHeight="1" x14ac:dyDescent="0.2">
      <c r="A18" s="23" t="s">
        <v>19</v>
      </c>
      <c r="B18" s="37" t="s">
        <v>20</v>
      </c>
      <c r="C18" s="25">
        <f t="shared" si="10"/>
        <v>130089.79715</v>
      </c>
      <c r="D18" s="25">
        <f t="shared" si="10"/>
        <v>145838.20710999999</v>
      </c>
      <c r="E18" s="26">
        <f t="shared" si="6"/>
        <v>1.1210579945930832</v>
      </c>
      <c r="F18" s="25">
        <v>59246.532870000003</v>
      </c>
      <c r="G18" s="25">
        <v>68348.999400000001</v>
      </c>
      <c r="H18" s="26">
        <f t="shared" si="7"/>
        <v>1.1536371174659761</v>
      </c>
      <c r="I18" s="25">
        <v>89279.528529999996</v>
      </c>
      <c r="J18" s="25">
        <v>95090.933279999997</v>
      </c>
      <c r="K18" s="26">
        <f t="shared" si="8"/>
        <v>1.0650922428207854</v>
      </c>
      <c r="L18" s="25">
        <v>18436.26425</v>
      </c>
      <c r="M18" s="25">
        <v>17601.725569999999</v>
      </c>
      <c r="N18" s="26">
        <f t="shared" si="9"/>
        <v>0.95473385124646382</v>
      </c>
      <c r="O18" s="21"/>
      <c r="P18" s="22"/>
      <c r="Q18" s="21"/>
      <c r="R18" s="515"/>
      <c r="S18" s="516"/>
      <c r="T18" s="22"/>
      <c r="U18" s="21"/>
      <c r="V18" s="22"/>
    </row>
    <row r="19" spans="1:22" ht="20.100000000000001" customHeight="1" x14ac:dyDescent="0.2">
      <c r="A19" s="23" t="s">
        <v>21</v>
      </c>
      <c r="B19" s="37" t="s">
        <v>22</v>
      </c>
      <c r="C19" s="25">
        <f t="shared" si="10"/>
        <v>159394.15080999999</v>
      </c>
      <c r="D19" s="25">
        <f t="shared" si="10"/>
        <v>196330.72686</v>
      </c>
      <c r="E19" s="26">
        <f t="shared" si="6"/>
        <v>1.2317310632937146</v>
      </c>
      <c r="F19" s="25">
        <v>122150.26848</v>
      </c>
      <c r="G19" s="25">
        <v>156540.76321</v>
      </c>
      <c r="H19" s="26">
        <f t="shared" si="7"/>
        <v>1.2815425226480845</v>
      </c>
      <c r="I19" s="25">
        <v>43099.010820000003</v>
      </c>
      <c r="J19" s="25">
        <v>44429.646950000002</v>
      </c>
      <c r="K19" s="26">
        <f t="shared" si="8"/>
        <v>1.0308739366561639</v>
      </c>
      <c r="L19" s="25">
        <v>5855.1284900000001</v>
      </c>
      <c r="M19" s="25">
        <v>4639.6832999999997</v>
      </c>
      <c r="N19" s="26">
        <f t="shared" si="9"/>
        <v>0.79241357519721989</v>
      </c>
      <c r="O19" s="21"/>
      <c r="P19" s="22"/>
      <c r="Q19" s="21"/>
      <c r="R19" s="515"/>
      <c r="S19" s="516"/>
      <c r="T19" s="22"/>
      <c r="U19" s="21"/>
      <c r="V19" s="22"/>
    </row>
    <row r="20" spans="1:22" ht="20.100000000000001" customHeight="1" x14ac:dyDescent="0.2">
      <c r="A20" s="23" t="s">
        <v>23</v>
      </c>
      <c r="B20" s="37" t="s">
        <v>24</v>
      </c>
      <c r="C20" s="25">
        <f t="shared" si="10"/>
        <v>251786.89341999998</v>
      </c>
      <c r="D20" s="25">
        <f t="shared" si="10"/>
        <v>156305.85594000001</v>
      </c>
      <c r="E20" s="26">
        <f t="shared" si="6"/>
        <v>0.62078630788485789</v>
      </c>
      <c r="F20" s="25">
        <v>216775.33025</v>
      </c>
      <c r="G20" s="25">
        <v>118781.24201</v>
      </c>
      <c r="H20" s="26">
        <f t="shared" si="7"/>
        <v>0.54794630861829818</v>
      </c>
      <c r="I20" s="25">
        <v>35071.151570000002</v>
      </c>
      <c r="J20" s="25">
        <v>37485.117789999997</v>
      </c>
      <c r="K20" s="26">
        <f t="shared" si="8"/>
        <v>1.0688305376908385</v>
      </c>
      <c r="L20" s="25">
        <v>59.5884</v>
      </c>
      <c r="M20" s="25">
        <v>-39.496139999999997</v>
      </c>
      <c r="N20" s="26" t="str">
        <f t="shared" si="9"/>
        <v>X</v>
      </c>
      <c r="O20" s="21"/>
      <c r="P20" s="22"/>
      <c r="Q20" s="21"/>
      <c r="R20" s="515"/>
      <c r="S20" s="516"/>
      <c r="T20" s="22"/>
      <c r="U20" s="21"/>
      <c r="V20" s="22"/>
    </row>
    <row r="21" spans="1:22" ht="20.100000000000001" customHeight="1" x14ac:dyDescent="0.2">
      <c r="A21" s="23" t="s">
        <v>25</v>
      </c>
      <c r="B21" s="37" t="s">
        <v>26</v>
      </c>
      <c r="C21" s="25">
        <f t="shared" si="10"/>
        <v>240642.22906999997</v>
      </c>
      <c r="D21" s="25">
        <f t="shared" si="10"/>
        <v>259210.93568</v>
      </c>
      <c r="E21" s="26">
        <f t="shared" si="6"/>
        <v>1.0771631258643246</v>
      </c>
      <c r="F21" s="25">
        <v>224114.20144999999</v>
      </c>
      <c r="G21" s="25">
        <v>232677.07954000001</v>
      </c>
      <c r="H21" s="26">
        <f t="shared" si="7"/>
        <v>1.0382076550017756</v>
      </c>
      <c r="I21" s="25">
        <v>66613.650500000003</v>
      </c>
      <c r="J21" s="25">
        <v>73850.294739999998</v>
      </c>
      <c r="K21" s="26">
        <f t="shared" si="8"/>
        <v>1.108636055608452</v>
      </c>
      <c r="L21" s="25">
        <v>50085.622880000003</v>
      </c>
      <c r="M21" s="25">
        <v>47316.438600000001</v>
      </c>
      <c r="N21" s="26">
        <f t="shared" si="9"/>
        <v>0.94471099447770313</v>
      </c>
      <c r="O21" s="21"/>
      <c r="P21" s="22"/>
      <c r="Q21" s="21"/>
      <c r="R21" s="515"/>
      <c r="S21" s="516"/>
      <c r="T21" s="22"/>
      <c r="U21" s="21"/>
      <c r="V21" s="22"/>
    </row>
    <row r="22" spans="1:22" ht="20.100000000000001" customHeight="1" x14ac:dyDescent="0.2">
      <c r="A22" s="23" t="s">
        <v>27</v>
      </c>
      <c r="B22" s="37" t="s">
        <v>28</v>
      </c>
      <c r="C22" s="25">
        <f t="shared" si="10"/>
        <v>7797.8635700000004</v>
      </c>
      <c r="D22" s="25">
        <f t="shared" si="10"/>
        <v>8418.8276299999998</v>
      </c>
      <c r="E22" s="26">
        <f t="shared" si="6"/>
        <v>1.0796325883911302</v>
      </c>
      <c r="F22" s="25">
        <v>5631.0105800000001</v>
      </c>
      <c r="G22" s="25">
        <v>6003.81574</v>
      </c>
      <c r="H22" s="26">
        <f t="shared" si="7"/>
        <v>1.0662057289190885</v>
      </c>
      <c r="I22" s="25">
        <v>2496.7797</v>
      </c>
      <c r="J22" s="25">
        <v>2661.1658900000002</v>
      </c>
      <c r="K22" s="26">
        <f t="shared" si="8"/>
        <v>1.065839284899665</v>
      </c>
      <c r="L22" s="25">
        <v>329.92671000000001</v>
      </c>
      <c r="M22" s="25">
        <v>246.154</v>
      </c>
      <c r="N22" s="26">
        <f t="shared" si="9"/>
        <v>0.74608691124159054</v>
      </c>
      <c r="O22" s="21"/>
      <c r="P22" s="22"/>
      <c r="Q22" s="21"/>
      <c r="R22" s="515"/>
      <c r="S22" s="516"/>
      <c r="T22" s="22"/>
      <c r="U22" s="21"/>
      <c r="V22" s="22"/>
    </row>
    <row r="23" spans="1:22" ht="20.100000000000001" customHeight="1" x14ac:dyDescent="0.2">
      <c r="A23" s="23" t="s">
        <v>29</v>
      </c>
      <c r="B23" s="37" t="s">
        <v>30</v>
      </c>
      <c r="C23" s="25">
        <f t="shared" si="10"/>
        <v>877743.40379000001</v>
      </c>
      <c r="D23" s="25">
        <f t="shared" si="10"/>
        <v>876326.32598999992</v>
      </c>
      <c r="E23" s="26">
        <f t="shared" si="6"/>
        <v>0.99838554434715054</v>
      </c>
      <c r="F23" s="25">
        <v>621870.57767999999</v>
      </c>
      <c r="G23" s="25">
        <v>612574.97270000004</v>
      </c>
      <c r="H23" s="26">
        <f t="shared" si="7"/>
        <v>0.9850521872015896</v>
      </c>
      <c r="I23" s="25">
        <v>259127.76069</v>
      </c>
      <c r="J23" s="25">
        <v>266322.75099999999</v>
      </c>
      <c r="K23" s="26">
        <f t="shared" si="8"/>
        <v>1.0277661887357854</v>
      </c>
      <c r="L23" s="25">
        <v>3254.9345800000001</v>
      </c>
      <c r="M23" s="25">
        <v>2571.3977100000002</v>
      </c>
      <c r="N23" s="26">
        <f t="shared" si="9"/>
        <v>0.78999981314524614</v>
      </c>
      <c r="O23" s="21"/>
      <c r="P23" s="22"/>
      <c r="Q23" s="21"/>
      <c r="R23" s="515"/>
      <c r="S23" s="516"/>
      <c r="T23" s="22"/>
      <c r="U23" s="21"/>
      <c r="V23" s="22"/>
    </row>
    <row r="24" spans="1:22" ht="20.100000000000001" customHeight="1" x14ac:dyDescent="0.2">
      <c r="A24" s="23" t="s">
        <v>31</v>
      </c>
      <c r="B24" s="37" t="s">
        <v>32</v>
      </c>
      <c r="C24" s="25">
        <f t="shared" si="10"/>
        <v>66889.560629999993</v>
      </c>
      <c r="D24" s="25">
        <f t="shared" si="10"/>
        <v>46829.012520000004</v>
      </c>
      <c r="E24" s="26">
        <f t="shared" si="6"/>
        <v>0.70009448528201534</v>
      </c>
      <c r="F24" s="25">
        <v>42992.407339999998</v>
      </c>
      <c r="G24" s="25">
        <v>22840.840899999999</v>
      </c>
      <c r="H24" s="26">
        <f t="shared" si="7"/>
        <v>0.53127615579574572</v>
      </c>
      <c r="I24" s="25">
        <v>23897.153289999998</v>
      </c>
      <c r="J24" s="25">
        <v>23988.171620000001</v>
      </c>
      <c r="K24" s="26">
        <f t="shared" si="8"/>
        <v>1.0038087519837808</v>
      </c>
      <c r="L24" s="25">
        <v>0</v>
      </c>
      <c r="M24" s="25">
        <v>0</v>
      </c>
      <c r="N24" s="26" t="str">
        <f t="shared" si="9"/>
        <v>X</v>
      </c>
      <c r="O24" s="21"/>
      <c r="P24" s="22"/>
      <c r="Q24" s="21"/>
      <c r="R24" s="515"/>
      <c r="S24" s="516"/>
      <c r="T24" s="22"/>
      <c r="U24" s="21"/>
      <c r="V24" s="22"/>
    </row>
    <row r="25" spans="1:22" ht="20.100000000000001" customHeight="1" x14ac:dyDescent="0.2">
      <c r="A25" s="23" t="s">
        <v>33</v>
      </c>
      <c r="B25" s="37" t="s">
        <v>34</v>
      </c>
      <c r="C25" s="25">
        <f t="shared" si="10"/>
        <v>230442.37544999999</v>
      </c>
      <c r="D25" s="25">
        <f t="shared" si="10"/>
        <v>233563.73522999999</v>
      </c>
      <c r="E25" s="26">
        <f t="shared" si="6"/>
        <v>1.0135450772623946</v>
      </c>
      <c r="F25" s="25">
        <v>207138.79133000001</v>
      </c>
      <c r="G25" s="25">
        <v>205352.51957</v>
      </c>
      <c r="H25" s="26">
        <f t="shared" si="7"/>
        <v>0.99137644982607709</v>
      </c>
      <c r="I25" s="25">
        <v>24003.895280000001</v>
      </c>
      <c r="J25" s="25">
        <v>28914.946230000001</v>
      </c>
      <c r="K25" s="26">
        <f t="shared" si="8"/>
        <v>1.2045939166420159</v>
      </c>
      <c r="L25" s="25">
        <v>700.31115999999997</v>
      </c>
      <c r="M25" s="25">
        <v>703.73056999999994</v>
      </c>
      <c r="N25" s="26">
        <f t="shared" si="9"/>
        <v>1.0048827009982249</v>
      </c>
      <c r="O25" s="21"/>
      <c r="P25" s="22"/>
      <c r="Q25" s="21"/>
      <c r="R25" s="515"/>
      <c r="S25" s="516"/>
      <c r="T25" s="22"/>
      <c r="U25" s="21"/>
      <c r="V25" s="22"/>
    </row>
    <row r="26" spans="1:22" ht="20.100000000000001" customHeight="1" x14ac:dyDescent="0.2">
      <c r="A26" s="23" t="s">
        <v>35</v>
      </c>
      <c r="B26" s="37" t="s">
        <v>36</v>
      </c>
      <c r="C26" s="25">
        <f t="shared" si="10"/>
        <v>24404.997920000002</v>
      </c>
      <c r="D26" s="25">
        <f t="shared" si="10"/>
        <v>27331.553680000001</v>
      </c>
      <c r="E26" s="26">
        <f t="shared" si="6"/>
        <v>1.1199162470569881</v>
      </c>
      <c r="F26" s="25">
        <v>14672.94882</v>
      </c>
      <c r="G26" s="25">
        <v>15529.201650000001</v>
      </c>
      <c r="H26" s="26">
        <f t="shared" si="7"/>
        <v>1.0583558792785321</v>
      </c>
      <c r="I26" s="25">
        <v>9820.2674200000001</v>
      </c>
      <c r="J26" s="25">
        <v>11853.39133</v>
      </c>
      <c r="K26" s="26">
        <f t="shared" si="8"/>
        <v>1.2070334567324847</v>
      </c>
      <c r="L26" s="25">
        <v>88.218320000000006</v>
      </c>
      <c r="M26" s="25">
        <v>51.039299999999997</v>
      </c>
      <c r="N26" s="26">
        <f t="shared" si="9"/>
        <v>0.57855669888068595</v>
      </c>
      <c r="O26" s="21"/>
      <c r="P26" s="22"/>
      <c r="Q26" s="21"/>
      <c r="R26" s="515"/>
      <c r="S26" s="516"/>
      <c r="T26" s="22"/>
      <c r="U26" s="21"/>
      <c r="V26" s="22"/>
    </row>
    <row r="27" spans="1:22" ht="20.100000000000001" customHeight="1" x14ac:dyDescent="0.2">
      <c r="A27" s="23" t="s">
        <v>37</v>
      </c>
      <c r="B27" s="37" t="s">
        <v>38</v>
      </c>
      <c r="C27" s="25">
        <f t="shared" si="10"/>
        <v>3546.2693800000002</v>
      </c>
      <c r="D27" s="25">
        <f t="shared" si="10"/>
        <v>3871.5473099999999</v>
      </c>
      <c r="E27" s="26">
        <f t="shared" si="6"/>
        <v>1.0917239767047815</v>
      </c>
      <c r="F27" s="25">
        <v>186.27807999999999</v>
      </c>
      <c r="G27" s="25">
        <v>240.26401000000001</v>
      </c>
      <c r="H27" s="26">
        <f t="shared" si="7"/>
        <v>1.2898136484979876</v>
      </c>
      <c r="I27" s="25">
        <v>3359.9913000000001</v>
      </c>
      <c r="J27" s="25">
        <v>3631.2833000000001</v>
      </c>
      <c r="K27" s="26">
        <f t="shared" si="8"/>
        <v>1.0807418757304521</v>
      </c>
      <c r="L27" s="25">
        <v>0</v>
      </c>
      <c r="M27" s="25">
        <v>0</v>
      </c>
      <c r="N27" s="26" t="str">
        <f t="shared" si="9"/>
        <v>X</v>
      </c>
      <c r="O27" s="21"/>
      <c r="P27" s="22"/>
      <c r="Q27" s="21"/>
      <c r="R27" s="515"/>
      <c r="S27" s="516"/>
      <c r="T27" s="22"/>
      <c r="U27" s="21"/>
      <c r="V27" s="22"/>
    </row>
    <row r="28" spans="1:22" ht="20.100000000000001" customHeight="1" x14ac:dyDescent="0.2">
      <c r="A28" s="23" t="s">
        <v>39</v>
      </c>
      <c r="B28" s="37" t="s">
        <v>40</v>
      </c>
      <c r="C28" s="25">
        <f t="shared" si="10"/>
        <v>1508245.8814499998</v>
      </c>
      <c r="D28" s="25">
        <f t="shared" si="10"/>
        <v>1703290.8572199999</v>
      </c>
      <c r="E28" s="26">
        <f t="shared" si="6"/>
        <v>1.1293190839563159</v>
      </c>
      <c r="F28" s="25">
        <v>645543.63014999998</v>
      </c>
      <c r="G28" s="25">
        <v>702764.43088999996</v>
      </c>
      <c r="H28" s="26">
        <f t="shared" si="7"/>
        <v>1.0886397108847685</v>
      </c>
      <c r="I28" s="25">
        <v>863011.63474999997</v>
      </c>
      <c r="J28" s="25">
        <v>1000550.35646</v>
      </c>
      <c r="K28" s="26">
        <f t="shared" si="8"/>
        <v>1.1593706459703093</v>
      </c>
      <c r="L28" s="25">
        <v>309.38344999999998</v>
      </c>
      <c r="M28" s="25">
        <v>23.930129999999998</v>
      </c>
      <c r="N28" s="26">
        <f t="shared" si="9"/>
        <v>7.734780254082757E-2</v>
      </c>
      <c r="O28" s="21"/>
      <c r="P28" s="22"/>
      <c r="Q28" s="21"/>
      <c r="R28" s="515"/>
      <c r="S28" s="516"/>
      <c r="T28" s="22"/>
      <c r="U28" s="21"/>
      <c r="V28" s="22"/>
    </row>
    <row r="29" spans="1:22" ht="20.100000000000001" customHeight="1" x14ac:dyDescent="0.2">
      <c r="A29" s="23" t="s">
        <v>41</v>
      </c>
      <c r="B29" s="37" t="s">
        <v>42</v>
      </c>
      <c r="C29" s="25">
        <f t="shared" si="10"/>
        <v>1952.1556600000001</v>
      </c>
      <c r="D29" s="25">
        <f t="shared" si="10"/>
        <v>2115.64732</v>
      </c>
      <c r="E29" s="26">
        <f t="shared" si="6"/>
        <v>1.083749294869242</v>
      </c>
      <c r="F29" s="25">
        <v>715.59392000000003</v>
      </c>
      <c r="G29" s="25">
        <v>754.08317</v>
      </c>
      <c r="H29" s="26">
        <f t="shared" si="7"/>
        <v>1.0537864407791502</v>
      </c>
      <c r="I29" s="25">
        <v>1236.5617400000001</v>
      </c>
      <c r="J29" s="25">
        <v>1361.5641499999999</v>
      </c>
      <c r="K29" s="26">
        <f t="shared" si="8"/>
        <v>1.1010886929107153</v>
      </c>
      <c r="L29" s="25">
        <v>0</v>
      </c>
      <c r="M29" s="25">
        <v>0</v>
      </c>
      <c r="N29" s="26" t="str">
        <f t="shared" si="9"/>
        <v>X</v>
      </c>
      <c r="O29" s="21"/>
      <c r="P29" s="22"/>
      <c r="Q29" s="21"/>
      <c r="R29" s="515"/>
      <c r="S29" s="516"/>
      <c r="T29" s="22"/>
      <c r="U29" s="21"/>
      <c r="V29" s="22"/>
    </row>
    <row r="30" spans="1:22" ht="20.100000000000001" customHeight="1" x14ac:dyDescent="0.2">
      <c r="A30" s="23" t="s">
        <v>43</v>
      </c>
      <c r="B30" s="37" t="s">
        <v>44</v>
      </c>
      <c r="C30" s="25">
        <f t="shared" si="10"/>
        <v>47721.685219999999</v>
      </c>
      <c r="D30" s="25">
        <f t="shared" si="10"/>
        <v>54319.670590000002</v>
      </c>
      <c r="E30" s="26">
        <f t="shared" si="6"/>
        <v>1.1382596892708812</v>
      </c>
      <c r="F30" s="25">
        <v>30645.926879999999</v>
      </c>
      <c r="G30" s="25">
        <v>35339.675210000001</v>
      </c>
      <c r="H30" s="26">
        <f t="shared" si="7"/>
        <v>1.1531605928702784</v>
      </c>
      <c r="I30" s="25">
        <v>17385.156760000002</v>
      </c>
      <c r="J30" s="25">
        <v>18985.076840000002</v>
      </c>
      <c r="K30" s="26">
        <f t="shared" si="8"/>
        <v>1.0920279352143156</v>
      </c>
      <c r="L30" s="25">
        <v>309.39841999999999</v>
      </c>
      <c r="M30" s="25">
        <v>5.0814599999999999</v>
      </c>
      <c r="N30" s="26">
        <f t="shared" si="9"/>
        <v>1.6423677923112858E-2</v>
      </c>
      <c r="O30" s="21"/>
      <c r="P30" s="22"/>
      <c r="Q30" s="21"/>
      <c r="R30" s="515"/>
      <c r="S30" s="516"/>
      <c r="T30" s="22"/>
      <c r="U30" s="21"/>
      <c r="V30" s="22"/>
    </row>
    <row r="31" spans="1:22" ht="20.100000000000001" customHeight="1" x14ac:dyDescent="0.2">
      <c r="A31" s="23" t="s">
        <v>45</v>
      </c>
      <c r="B31" s="37" t="s">
        <v>46</v>
      </c>
      <c r="C31" s="25">
        <f t="shared" ref="C31:D36" si="11">+F31+I31-L31</f>
        <v>217367.80515</v>
      </c>
      <c r="D31" s="25">
        <f t="shared" si="11"/>
        <v>235874.99215999999</v>
      </c>
      <c r="E31" s="26">
        <f t="shared" si="6"/>
        <v>1.085142263810543</v>
      </c>
      <c r="F31" s="25">
        <v>202277.4504</v>
      </c>
      <c r="G31" s="25">
        <v>223009.28028000001</v>
      </c>
      <c r="H31" s="26">
        <f t="shared" si="7"/>
        <v>1.1024920466369492</v>
      </c>
      <c r="I31" s="25">
        <v>15090.35475</v>
      </c>
      <c r="J31" s="25">
        <v>12865.711880000001</v>
      </c>
      <c r="K31" s="26">
        <f t="shared" si="8"/>
        <v>0.85257849090658389</v>
      </c>
      <c r="L31" s="25">
        <v>0</v>
      </c>
      <c r="M31" s="25">
        <v>0</v>
      </c>
      <c r="N31" s="26" t="str">
        <f t="shared" si="9"/>
        <v>X</v>
      </c>
      <c r="O31" s="21"/>
      <c r="P31" s="22"/>
      <c r="Q31" s="21"/>
      <c r="R31" s="515"/>
      <c r="S31" s="516"/>
      <c r="T31" s="22"/>
      <c r="U31" s="21"/>
      <c r="V31" s="22"/>
    </row>
    <row r="32" spans="1:22" ht="20.100000000000001" customHeight="1" x14ac:dyDescent="0.2">
      <c r="A32" s="23" t="s">
        <v>47</v>
      </c>
      <c r="B32" s="37" t="s">
        <v>48</v>
      </c>
      <c r="C32" s="25">
        <f t="shared" si="11"/>
        <v>24314.043470000001</v>
      </c>
      <c r="D32" s="25">
        <f t="shared" si="11"/>
        <v>25628.964350000002</v>
      </c>
      <c r="E32" s="26">
        <f t="shared" si="6"/>
        <v>1.0540807160118153</v>
      </c>
      <c r="F32" s="25">
        <v>14577.2353</v>
      </c>
      <c r="G32" s="25">
        <v>16332.071120000001</v>
      </c>
      <c r="H32" s="26">
        <f t="shared" si="7"/>
        <v>1.1203819368958119</v>
      </c>
      <c r="I32" s="25">
        <v>9782.5716100000009</v>
      </c>
      <c r="J32" s="25">
        <v>9570.6186400000006</v>
      </c>
      <c r="K32" s="26">
        <f t="shared" si="8"/>
        <v>0.97833361426321308</v>
      </c>
      <c r="L32" s="25">
        <v>45.763440000000003</v>
      </c>
      <c r="M32" s="25">
        <v>273.72541000000001</v>
      </c>
      <c r="N32" s="26">
        <f t="shared" si="9"/>
        <v>5.9813119380885702</v>
      </c>
      <c r="O32" s="21"/>
      <c r="P32" s="22"/>
      <c r="Q32" s="21"/>
      <c r="R32" s="515"/>
      <c r="S32" s="516"/>
      <c r="T32" s="22"/>
      <c r="U32" s="21"/>
      <c r="V32" s="22"/>
    </row>
    <row r="33" spans="1:22" ht="20.100000000000001" customHeight="1" x14ac:dyDescent="0.2">
      <c r="A33" s="23" t="s">
        <v>49</v>
      </c>
      <c r="B33" s="37" t="s">
        <v>50</v>
      </c>
      <c r="C33" s="25">
        <f t="shared" si="11"/>
        <v>344176.79220999999</v>
      </c>
      <c r="D33" s="25">
        <f t="shared" si="11"/>
        <v>347466.51923000003</v>
      </c>
      <c r="E33" s="26">
        <f t="shared" si="6"/>
        <v>1.0095582476635809</v>
      </c>
      <c r="F33" s="25">
        <v>281420.32377000002</v>
      </c>
      <c r="G33" s="25">
        <v>282776.21438000002</v>
      </c>
      <c r="H33" s="26">
        <f t="shared" si="7"/>
        <v>1.0048180266152638</v>
      </c>
      <c r="I33" s="25">
        <v>76501.457079999993</v>
      </c>
      <c r="J33" s="25">
        <v>79902.825230000002</v>
      </c>
      <c r="K33" s="26">
        <f t="shared" si="8"/>
        <v>1.0444614819093327</v>
      </c>
      <c r="L33" s="25">
        <v>13744.98864</v>
      </c>
      <c r="M33" s="25">
        <v>15212.52038</v>
      </c>
      <c r="N33" s="26">
        <f t="shared" si="9"/>
        <v>1.1067684942080827</v>
      </c>
      <c r="O33" s="21"/>
      <c r="P33" s="22"/>
      <c r="Q33" s="21"/>
      <c r="R33" s="515"/>
      <c r="S33" s="516"/>
      <c r="T33" s="22"/>
      <c r="U33" s="21"/>
      <c r="V33" s="22"/>
    </row>
    <row r="34" spans="1:22" ht="20.100000000000001" customHeight="1" x14ac:dyDescent="0.2">
      <c r="A34" s="23" t="s">
        <v>51</v>
      </c>
      <c r="B34" s="37" t="s">
        <v>52</v>
      </c>
      <c r="C34" s="25">
        <f t="shared" si="11"/>
        <v>177083.94897</v>
      </c>
      <c r="D34" s="25">
        <f t="shared" si="11"/>
        <v>218690.67335</v>
      </c>
      <c r="E34" s="26">
        <f t="shared" si="6"/>
        <v>1.234954803199293</v>
      </c>
      <c r="F34" s="25">
        <v>88095.189270000003</v>
      </c>
      <c r="G34" s="25">
        <v>116597.26755</v>
      </c>
      <c r="H34" s="26">
        <f t="shared" si="7"/>
        <v>1.323537284114856</v>
      </c>
      <c r="I34" s="25">
        <v>92425.373879999999</v>
      </c>
      <c r="J34" s="25">
        <v>107693.40801</v>
      </c>
      <c r="K34" s="26">
        <f t="shared" si="8"/>
        <v>1.1651931010830767</v>
      </c>
      <c r="L34" s="25">
        <v>3436.61418</v>
      </c>
      <c r="M34" s="25">
        <v>5600.0022099999996</v>
      </c>
      <c r="N34" s="26">
        <f t="shared" si="9"/>
        <v>1.6295114658463057</v>
      </c>
      <c r="O34" s="21"/>
      <c r="P34" s="22"/>
      <c r="Q34" s="21"/>
      <c r="R34" s="515"/>
      <c r="S34" s="516"/>
      <c r="T34" s="22"/>
      <c r="U34" s="21"/>
      <c r="V34" s="22"/>
    </row>
    <row r="35" spans="1:22" ht="20.100000000000001" customHeight="1" x14ac:dyDescent="0.2">
      <c r="A35" s="23" t="s">
        <v>53</v>
      </c>
      <c r="B35" s="37" t="s">
        <v>54</v>
      </c>
      <c r="C35" s="25">
        <f t="shared" si="11"/>
        <v>53267.702440000001</v>
      </c>
      <c r="D35" s="25">
        <f t="shared" si="11"/>
        <v>59704.641819999997</v>
      </c>
      <c r="E35" s="26">
        <f t="shared" si="6"/>
        <v>1.1208413181937118</v>
      </c>
      <c r="F35" s="25">
        <v>33610.856910000002</v>
      </c>
      <c r="G35" s="25">
        <v>37655.055209999999</v>
      </c>
      <c r="H35" s="26">
        <f t="shared" si="7"/>
        <v>1.1203241652192675</v>
      </c>
      <c r="I35" s="25">
        <v>20175.296320000001</v>
      </c>
      <c r="J35" s="25">
        <v>22486.656780000001</v>
      </c>
      <c r="K35" s="26">
        <f t="shared" si="8"/>
        <v>1.1145638915701437</v>
      </c>
      <c r="L35" s="25">
        <v>518.45078999999998</v>
      </c>
      <c r="M35" s="25">
        <v>437.07017000000002</v>
      </c>
      <c r="N35" s="26">
        <f t="shared" si="9"/>
        <v>0.84303115827058539</v>
      </c>
      <c r="O35" s="21"/>
      <c r="P35" s="22"/>
      <c r="Q35" s="21"/>
      <c r="R35" s="515"/>
      <c r="S35" s="516"/>
      <c r="T35" s="22"/>
      <c r="U35" s="21"/>
      <c r="V35" s="22"/>
    </row>
    <row r="36" spans="1:22" ht="20.100000000000001" customHeight="1" thickBot="1" x14ac:dyDescent="0.25">
      <c r="A36" s="23" t="s">
        <v>55</v>
      </c>
      <c r="B36" s="37" t="s">
        <v>56</v>
      </c>
      <c r="C36" s="25">
        <f t="shared" si="11"/>
        <v>362471.42786</v>
      </c>
      <c r="D36" s="25">
        <f t="shared" si="11"/>
        <v>426903.82311</v>
      </c>
      <c r="E36" s="26">
        <f t="shared" si="6"/>
        <v>1.1777585494956204</v>
      </c>
      <c r="F36" s="25">
        <v>310692.15009000001</v>
      </c>
      <c r="G36" s="25">
        <v>363682.47185999999</v>
      </c>
      <c r="H36" s="26">
        <f t="shared" si="7"/>
        <v>1.1705557148922172</v>
      </c>
      <c r="I36" s="25">
        <v>54127.499369999998</v>
      </c>
      <c r="J36" s="25">
        <v>65575.829440000001</v>
      </c>
      <c r="K36" s="26">
        <f t="shared" si="8"/>
        <v>1.2115067239988775</v>
      </c>
      <c r="L36" s="25">
        <v>2348.2215999999999</v>
      </c>
      <c r="M36" s="25">
        <v>2354.4781899999998</v>
      </c>
      <c r="N36" s="26">
        <f t="shared" si="9"/>
        <v>1.002664395046873</v>
      </c>
      <c r="O36" s="21"/>
      <c r="P36" s="22"/>
      <c r="Q36" s="21"/>
      <c r="R36" s="515"/>
      <c r="S36" s="516"/>
      <c r="T36" s="22"/>
      <c r="U36" s="21"/>
      <c r="V36" s="22"/>
    </row>
    <row r="37" spans="1:22" ht="20.100000000000001" customHeight="1" thickBot="1" x14ac:dyDescent="0.25">
      <c r="A37" s="132"/>
      <c r="B37" s="133" t="s">
        <v>10</v>
      </c>
      <c r="C37" s="29">
        <f>SUM(C14:C36)</f>
        <v>5787304.92607</v>
      </c>
      <c r="D37" s="29">
        <f>SUM(D14:D36)</f>
        <v>6086301.6762699997</v>
      </c>
      <c r="E37" s="30">
        <f t="shared" ref="E37" si="12">+IF(C37=0,"X",D37/C37)</f>
        <v>1.0516642468332906</v>
      </c>
      <c r="F37" s="29">
        <f>SUM(F14:F36)</f>
        <v>3849454.2088900004</v>
      </c>
      <c r="G37" s="29">
        <f>SUM(G14:G36)</f>
        <v>3944208.1538399998</v>
      </c>
      <c r="H37" s="30">
        <f t="shared" ref="H37" si="13">+IF(F37=0,"X",G37/F37)</f>
        <v>1.0246149037780923</v>
      </c>
      <c r="I37" s="29">
        <f>SUM(I14:I36)</f>
        <v>2045171.9376200002</v>
      </c>
      <c r="J37" s="29">
        <f>SUM(J14:J36)</f>
        <v>2252646.7930299998</v>
      </c>
      <c r="K37" s="30">
        <f t="shared" ref="K37" si="14">+IF(I37=0,"X",J37/I37)</f>
        <v>1.1014461677248719</v>
      </c>
      <c r="L37" s="29">
        <f>SUM(L14:L36)</f>
        <v>107321.22043999999</v>
      </c>
      <c r="M37" s="29">
        <f>SUM(M14:M36)</f>
        <v>110553.2706</v>
      </c>
      <c r="N37" s="30">
        <f t="shared" ref="N37" si="15">+IF(L37=0,"X",M37/L37)</f>
        <v>1.0301156672161305</v>
      </c>
      <c r="O37" s="21"/>
      <c r="P37" s="22"/>
      <c r="Q37" s="39"/>
      <c r="R37" s="518"/>
      <c r="S37" s="516"/>
      <c r="T37" s="22"/>
      <c r="U37" s="21"/>
      <c r="V37" s="22"/>
    </row>
    <row r="38" spans="1:22" ht="20.100000000000001" customHeight="1" x14ac:dyDescent="0.2">
      <c r="C38" s="22">
        <v>0</v>
      </c>
      <c r="D38" s="22">
        <v>0</v>
      </c>
      <c r="E38" s="22"/>
      <c r="F38" s="22">
        <v>0</v>
      </c>
      <c r="G38" s="22">
        <v>0</v>
      </c>
      <c r="H38" s="22"/>
      <c r="I38" s="22">
        <v>0</v>
      </c>
      <c r="J38" s="22">
        <v>0</v>
      </c>
      <c r="K38" s="22"/>
      <c r="L38" s="22">
        <v>0</v>
      </c>
      <c r="M38" s="22">
        <v>0</v>
      </c>
      <c r="N38" s="22"/>
      <c r="P38" s="22"/>
      <c r="R38" s="515"/>
      <c r="T38" s="22"/>
      <c r="U38" s="40"/>
      <c r="V38" s="22"/>
    </row>
    <row r="39" spans="1:22" ht="20.100000000000001" customHeight="1" x14ac:dyDescent="0.2">
      <c r="A39" s="189" t="s">
        <v>151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P39" s="22"/>
      <c r="R39" s="515"/>
      <c r="T39" s="22"/>
      <c r="U39" s="40"/>
      <c r="V39" s="22"/>
    </row>
    <row r="40" spans="1:22" ht="20.100000000000001" customHeight="1" thickBot="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P40" s="22"/>
      <c r="R40" s="515"/>
      <c r="T40" s="22"/>
      <c r="U40" s="40"/>
      <c r="V40" s="22"/>
    </row>
    <row r="41" spans="1:22" ht="32.25" customHeight="1" thickBot="1" x14ac:dyDescent="0.25">
      <c r="A41" s="475" t="s">
        <v>1</v>
      </c>
      <c r="B41" s="460" t="s">
        <v>12</v>
      </c>
      <c r="C41" s="473" t="s">
        <v>146</v>
      </c>
      <c r="D41" s="474"/>
      <c r="E41" s="188" t="s">
        <v>4</v>
      </c>
      <c r="F41" s="178" t="s">
        <v>147</v>
      </c>
      <c r="G41" s="179"/>
      <c r="H41" s="188" t="s">
        <v>4</v>
      </c>
      <c r="I41" s="473" t="s">
        <v>148</v>
      </c>
      <c r="J41" s="474"/>
      <c r="K41" s="188" t="s">
        <v>4</v>
      </c>
      <c r="L41" s="473" t="s">
        <v>149</v>
      </c>
      <c r="M41" s="474"/>
      <c r="N41" s="188" t="s">
        <v>4</v>
      </c>
      <c r="P41" s="22"/>
      <c r="R41" s="515"/>
      <c r="T41" s="22"/>
      <c r="V41" s="22"/>
    </row>
    <row r="42" spans="1:22" s="98" customFormat="1" ht="20.100000000000001" customHeight="1" thickBot="1" x14ac:dyDescent="0.25">
      <c r="A42" s="476"/>
      <c r="B42" s="461"/>
      <c r="C42" s="36">
        <f t="shared" ref="C42:N42" si="16">+C5</f>
        <v>2022</v>
      </c>
      <c r="D42" s="36">
        <f t="shared" si="16"/>
        <v>2023</v>
      </c>
      <c r="E42" s="36" t="str">
        <f t="shared" si="16"/>
        <v>23/22</v>
      </c>
      <c r="F42" s="36">
        <f t="shared" si="16"/>
        <v>2022</v>
      </c>
      <c r="G42" s="36">
        <f t="shared" si="16"/>
        <v>2023</v>
      </c>
      <c r="H42" s="36" t="str">
        <f t="shared" si="16"/>
        <v>23/22</v>
      </c>
      <c r="I42" s="36">
        <f t="shared" si="16"/>
        <v>2022</v>
      </c>
      <c r="J42" s="36">
        <f t="shared" si="16"/>
        <v>2023</v>
      </c>
      <c r="K42" s="36" t="str">
        <f t="shared" si="16"/>
        <v>23/22</v>
      </c>
      <c r="L42" s="36">
        <f t="shared" si="16"/>
        <v>2022</v>
      </c>
      <c r="M42" s="36">
        <f t="shared" si="16"/>
        <v>2023</v>
      </c>
      <c r="N42" s="36" t="str">
        <f t="shared" si="16"/>
        <v>23/22</v>
      </c>
      <c r="P42" s="22"/>
      <c r="R42" s="515"/>
      <c r="S42" s="514"/>
      <c r="T42" s="22"/>
      <c r="V42" s="22"/>
    </row>
    <row r="43" spans="1:22" s="98" customFormat="1" ht="20.100000000000001" customHeight="1" x14ac:dyDescent="0.2">
      <c r="A43" s="10" t="s">
        <v>6</v>
      </c>
      <c r="B43" s="190" t="s">
        <v>58</v>
      </c>
      <c r="C43" s="25">
        <f t="shared" ref="C43:D70" si="17">+F43+I43-L43</f>
        <v>45980.10067</v>
      </c>
      <c r="D43" s="25">
        <f t="shared" si="17"/>
        <v>69618.66442999999</v>
      </c>
      <c r="E43" s="26">
        <f t="shared" ref="E43:E71" si="18">+IFERROR(IF(D43/C43&gt;0,D43/C43,"X"),"X")</f>
        <v>1.514104219337282</v>
      </c>
      <c r="F43" s="38">
        <v>64090.579579999998</v>
      </c>
      <c r="G43" s="25">
        <v>82855.974749999994</v>
      </c>
      <c r="H43" s="26">
        <f t="shared" ref="H43:H71" si="19">+IFERROR(IF(G43/F43&gt;0,G43/F43,"X"),"X")</f>
        <v>1.2927949051635024</v>
      </c>
      <c r="I43" s="38">
        <v>34384.163280000001</v>
      </c>
      <c r="J43" s="25">
        <v>41708.187530000003</v>
      </c>
      <c r="K43" s="26">
        <f t="shared" ref="K43:K71" si="20">+IFERROR(IF(J43/I43&gt;0,J43/I43,"X"),"X")</f>
        <v>1.2130057430904568</v>
      </c>
      <c r="L43" s="38">
        <v>52494.642189999999</v>
      </c>
      <c r="M43" s="25">
        <v>54945.49785</v>
      </c>
      <c r="N43" s="26">
        <f t="shared" ref="N43:N71" si="21">+IFERROR(IF(M43/L43&gt;0,M43/L43,"X"),"X")</f>
        <v>1.0466877295997052</v>
      </c>
      <c r="O43" s="21"/>
      <c r="P43" s="22"/>
      <c r="Q43" s="21"/>
      <c r="R43" s="515"/>
      <c r="S43" s="516"/>
      <c r="T43" s="22"/>
      <c r="U43" s="21"/>
      <c r="V43" s="22"/>
    </row>
    <row r="44" spans="1:22" s="98" customFormat="1" ht="20.100000000000001" customHeight="1" x14ac:dyDescent="0.2">
      <c r="A44" s="23" t="s">
        <v>8</v>
      </c>
      <c r="B44" s="190" t="s">
        <v>59</v>
      </c>
      <c r="C44" s="25">
        <f t="shared" si="17"/>
        <v>666462.91447999992</v>
      </c>
      <c r="D44" s="25">
        <f t="shared" si="17"/>
        <v>621974.98243000009</v>
      </c>
      <c r="E44" s="26">
        <f t="shared" si="18"/>
        <v>0.93324770053452855</v>
      </c>
      <c r="F44" s="38">
        <v>701517.68148999999</v>
      </c>
      <c r="G44" s="25">
        <v>663632.48204000003</v>
      </c>
      <c r="H44" s="26">
        <f t="shared" si="19"/>
        <v>0.94599537481431251</v>
      </c>
      <c r="I44" s="38">
        <v>91106.799419999996</v>
      </c>
      <c r="J44" s="25">
        <v>89622.063880000002</v>
      </c>
      <c r="K44" s="26">
        <f t="shared" si="20"/>
        <v>0.98370335090847172</v>
      </c>
      <c r="L44" s="38">
        <v>126161.56643000001</v>
      </c>
      <c r="M44" s="25">
        <v>131279.56349</v>
      </c>
      <c r="N44" s="26">
        <f t="shared" si="21"/>
        <v>1.0405670062985442</v>
      </c>
      <c r="O44" s="21"/>
      <c r="P44" s="22"/>
      <c r="Q44" s="21"/>
      <c r="R44" s="515"/>
      <c r="S44" s="516"/>
      <c r="T44" s="22"/>
      <c r="U44" s="21"/>
      <c r="V44" s="22"/>
    </row>
    <row r="45" spans="1:22" s="98" customFormat="1" ht="20.100000000000001" customHeight="1" x14ac:dyDescent="0.2">
      <c r="A45" s="23" t="s">
        <v>15</v>
      </c>
      <c r="B45" s="190" t="s">
        <v>60</v>
      </c>
      <c r="C45" s="25">
        <f t="shared" si="17"/>
        <v>450360.16009999998</v>
      </c>
      <c r="D45" s="25">
        <f t="shared" si="17"/>
        <v>571778.20746999991</v>
      </c>
      <c r="E45" s="26">
        <f t="shared" si="18"/>
        <v>1.2696021054416531</v>
      </c>
      <c r="F45" s="38">
        <v>501610.3603</v>
      </c>
      <c r="G45" s="25">
        <v>591525.04643999995</v>
      </c>
      <c r="H45" s="26">
        <f t="shared" si="19"/>
        <v>1.179252051505125</v>
      </c>
      <c r="I45" s="38">
        <v>77427.565300000002</v>
      </c>
      <c r="J45" s="25">
        <v>89115.177070000005</v>
      </c>
      <c r="K45" s="26">
        <f t="shared" si="20"/>
        <v>1.1509489769530439</v>
      </c>
      <c r="L45" s="38">
        <v>128677.76549999999</v>
      </c>
      <c r="M45" s="25">
        <v>108862.01604</v>
      </c>
      <c r="N45" s="26">
        <f t="shared" si="21"/>
        <v>0.84600486818369569</v>
      </c>
      <c r="O45" s="21"/>
      <c r="P45" s="22"/>
      <c r="Q45" s="21"/>
      <c r="R45" s="515"/>
      <c r="S45" s="516"/>
      <c r="T45" s="22"/>
      <c r="U45" s="21"/>
      <c r="V45" s="22"/>
    </row>
    <row r="46" spans="1:22" s="98" customFormat="1" ht="20.100000000000001" customHeight="1" x14ac:dyDescent="0.2">
      <c r="A46" s="23" t="s">
        <v>17</v>
      </c>
      <c r="B46" s="190" t="s">
        <v>61</v>
      </c>
      <c r="C46" s="25">
        <f t="shared" si="17"/>
        <v>42715.514989999996</v>
      </c>
      <c r="D46" s="25">
        <f t="shared" si="17"/>
        <v>59153.650379999999</v>
      </c>
      <c r="E46" s="26">
        <f t="shared" si="18"/>
        <v>1.3848282150841045</v>
      </c>
      <c r="F46" s="38">
        <v>28542.525389999999</v>
      </c>
      <c r="G46" s="25">
        <v>34790.265749999999</v>
      </c>
      <c r="H46" s="26">
        <f t="shared" si="19"/>
        <v>1.2188923465822308</v>
      </c>
      <c r="I46" s="38">
        <v>14185.626490000001</v>
      </c>
      <c r="J46" s="25">
        <v>24373.495869999999</v>
      </c>
      <c r="K46" s="26">
        <f t="shared" si="20"/>
        <v>1.7181825481716879</v>
      </c>
      <c r="L46" s="38">
        <v>12.636889999999999</v>
      </c>
      <c r="M46" s="25">
        <v>10.11124</v>
      </c>
      <c r="N46" s="26">
        <f t="shared" si="21"/>
        <v>0.80013674250547417</v>
      </c>
      <c r="O46" s="21"/>
      <c r="P46" s="22"/>
      <c r="Q46" s="21"/>
      <c r="R46" s="515"/>
      <c r="S46" s="516"/>
      <c r="T46" s="22"/>
      <c r="U46" s="21"/>
      <c r="V46" s="22"/>
    </row>
    <row r="47" spans="1:22" ht="20.100000000000001" customHeight="1" x14ac:dyDescent="0.2">
      <c r="A47" s="23" t="s">
        <v>19</v>
      </c>
      <c r="B47" s="190" t="s">
        <v>62</v>
      </c>
      <c r="C47" s="25">
        <f t="shared" si="17"/>
        <v>5732.5494200000003</v>
      </c>
      <c r="D47" s="25">
        <f t="shared" si="17"/>
        <v>6869.2546599999996</v>
      </c>
      <c r="E47" s="26">
        <f t="shared" si="18"/>
        <v>1.1982896538203764</v>
      </c>
      <c r="F47" s="38">
        <v>1792.4690800000001</v>
      </c>
      <c r="G47" s="25">
        <v>2042.4047499999999</v>
      </c>
      <c r="H47" s="26">
        <f t="shared" si="19"/>
        <v>1.13943653075455</v>
      </c>
      <c r="I47" s="38">
        <v>3940.08034</v>
      </c>
      <c r="J47" s="25">
        <v>4826.8499099999999</v>
      </c>
      <c r="K47" s="26">
        <f t="shared" si="20"/>
        <v>1.2250638295360241</v>
      </c>
      <c r="L47" s="38">
        <v>0</v>
      </c>
      <c r="M47" s="25">
        <v>0</v>
      </c>
      <c r="N47" s="26" t="str">
        <f t="shared" si="21"/>
        <v>X</v>
      </c>
      <c r="O47" s="21"/>
      <c r="P47" s="22"/>
      <c r="Q47" s="21"/>
      <c r="R47" s="515"/>
      <c r="S47" s="516"/>
      <c r="T47" s="22"/>
      <c r="U47" s="21"/>
      <c r="V47" s="22"/>
    </row>
    <row r="48" spans="1:22" ht="20.100000000000001" customHeight="1" x14ac:dyDescent="0.2">
      <c r="A48" s="23" t="s">
        <v>21</v>
      </c>
      <c r="B48" s="190" t="s">
        <v>63</v>
      </c>
      <c r="C48" s="25">
        <f t="shared" si="17"/>
        <v>2289317.21465</v>
      </c>
      <c r="D48" s="25">
        <f t="shared" si="17"/>
        <v>2430112.9893400003</v>
      </c>
      <c r="E48" s="26">
        <f t="shared" si="18"/>
        <v>1.0615012082157107</v>
      </c>
      <c r="F48" s="38">
        <v>2186912.2192699998</v>
      </c>
      <c r="G48" s="25">
        <v>2338090.30394</v>
      </c>
      <c r="H48" s="26">
        <f t="shared" si="19"/>
        <v>1.0691285563900979</v>
      </c>
      <c r="I48" s="38">
        <v>262542.18466000003</v>
      </c>
      <c r="J48" s="25">
        <v>272606.38647000003</v>
      </c>
      <c r="K48" s="26">
        <f t="shared" si="20"/>
        <v>1.0383336560676275</v>
      </c>
      <c r="L48" s="38">
        <v>160137.18927999999</v>
      </c>
      <c r="M48" s="25">
        <v>180583.70107000001</v>
      </c>
      <c r="N48" s="26">
        <f t="shared" si="21"/>
        <v>1.1276812205954814</v>
      </c>
      <c r="O48" s="21"/>
      <c r="P48" s="22"/>
      <c r="Q48" s="21"/>
      <c r="R48" s="515"/>
      <c r="S48" s="516"/>
      <c r="T48" s="22"/>
      <c r="U48" s="21"/>
      <c r="V48" s="22"/>
    </row>
    <row r="49" spans="1:22" ht="20.100000000000001" customHeight="1" x14ac:dyDescent="0.2">
      <c r="A49" s="23" t="s">
        <v>23</v>
      </c>
      <c r="B49" s="190" t="s">
        <v>64</v>
      </c>
      <c r="C49" s="25">
        <f t="shared" si="17"/>
        <v>25981.991570000013</v>
      </c>
      <c r="D49" s="25">
        <f t="shared" si="17"/>
        <v>30270.476009999998</v>
      </c>
      <c r="E49" s="26">
        <f t="shared" si="18"/>
        <v>1.1650560323078414</v>
      </c>
      <c r="F49" s="38">
        <v>61653.217709999997</v>
      </c>
      <c r="G49" s="25">
        <v>61092.51971</v>
      </c>
      <c r="H49" s="26">
        <f t="shared" si="19"/>
        <v>0.99090561659510834</v>
      </c>
      <c r="I49" s="38">
        <v>54552.885730000002</v>
      </c>
      <c r="J49" s="25">
        <v>64960.163110000001</v>
      </c>
      <c r="K49" s="26">
        <f t="shared" si="20"/>
        <v>1.1907740945457772</v>
      </c>
      <c r="L49" s="38">
        <v>90224.111869999993</v>
      </c>
      <c r="M49" s="25">
        <v>95782.206810000003</v>
      </c>
      <c r="N49" s="26">
        <f t="shared" si="21"/>
        <v>1.0616032103259541</v>
      </c>
      <c r="O49" s="21"/>
      <c r="P49" s="22"/>
      <c r="Q49" s="21"/>
      <c r="R49" s="515"/>
      <c r="S49" s="516"/>
      <c r="T49" s="22"/>
      <c r="U49" s="21"/>
      <c r="V49" s="22"/>
    </row>
    <row r="50" spans="1:22" ht="20.100000000000001" customHeight="1" x14ac:dyDescent="0.2">
      <c r="A50" s="23" t="s">
        <v>25</v>
      </c>
      <c r="B50" s="190" t="s">
        <v>65</v>
      </c>
      <c r="C50" s="25">
        <f t="shared" si="17"/>
        <v>241449.02647000001</v>
      </c>
      <c r="D50" s="25">
        <f t="shared" si="17"/>
        <v>224771.25753999999</v>
      </c>
      <c r="E50" s="26">
        <f t="shared" si="18"/>
        <v>0.93092633598971153</v>
      </c>
      <c r="F50" s="38">
        <v>206260.28447000001</v>
      </c>
      <c r="G50" s="25">
        <v>187571.48877</v>
      </c>
      <c r="H50" s="26">
        <f t="shared" si="19"/>
        <v>0.90939217528947869</v>
      </c>
      <c r="I50" s="38">
        <v>43907.593480000003</v>
      </c>
      <c r="J50" s="25">
        <v>48877.214030000003</v>
      </c>
      <c r="K50" s="26">
        <f t="shared" si="20"/>
        <v>1.1131836239730075</v>
      </c>
      <c r="L50" s="38">
        <v>8718.8514799999994</v>
      </c>
      <c r="M50" s="25">
        <v>11677.44526</v>
      </c>
      <c r="N50" s="26">
        <f t="shared" si="21"/>
        <v>1.3393329714110467</v>
      </c>
      <c r="O50" s="21"/>
      <c r="P50" s="22"/>
      <c r="Q50" s="21"/>
      <c r="R50" s="515"/>
      <c r="S50" s="516"/>
      <c r="T50" s="22"/>
      <c r="U50" s="21"/>
      <c r="V50" s="22"/>
    </row>
    <row r="51" spans="1:22" ht="20.100000000000001" customHeight="1" x14ac:dyDescent="0.2">
      <c r="A51" s="23" t="s">
        <v>27</v>
      </c>
      <c r="B51" s="190" t="s">
        <v>66</v>
      </c>
      <c r="C51" s="25">
        <f t="shared" si="17"/>
        <v>377397.83153999993</v>
      </c>
      <c r="D51" s="25">
        <f t="shared" si="17"/>
        <v>422694.8564799999</v>
      </c>
      <c r="E51" s="26">
        <f t="shared" si="18"/>
        <v>1.120024603096319</v>
      </c>
      <c r="F51" s="38">
        <v>627560.63798999996</v>
      </c>
      <c r="G51" s="25">
        <v>643821.21369999996</v>
      </c>
      <c r="H51" s="26">
        <f t="shared" si="19"/>
        <v>1.0259107641965575</v>
      </c>
      <c r="I51" s="38">
        <v>151956.70731</v>
      </c>
      <c r="J51" s="25">
        <v>162588.88435000001</v>
      </c>
      <c r="K51" s="26">
        <f t="shared" si="20"/>
        <v>1.0699684615981431</v>
      </c>
      <c r="L51" s="38">
        <v>402119.51376</v>
      </c>
      <c r="M51" s="25">
        <v>383715.24157000001</v>
      </c>
      <c r="N51" s="26">
        <f t="shared" si="21"/>
        <v>0.9542318351628557</v>
      </c>
      <c r="O51" s="21"/>
      <c r="P51" s="22"/>
      <c r="Q51" s="21"/>
      <c r="R51" s="515"/>
      <c r="S51" s="516"/>
      <c r="T51" s="22"/>
      <c r="U51" s="21"/>
      <c r="V51" s="22"/>
    </row>
    <row r="52" spans="1:22" ht="20.100000000000001" customHeight="1" x14ac:dyDescent="0.2">
      <c r="A52" s="23" t="s">
        <v>29</v>
      </c>
      <c r="B52" s="190" t="s">
        <v>67</v>
      </c>
      <c r="C52" s="25">
        <f t="shared" si="17"/>
        <v>59778.003360000002</v>
      </c>
      <c r="D52" s="25">
        <f t="shared" si="17"/>
        <v>71789.600940000004</v>
      </c>
      <c r="E52" s="26">
        <f t="shared" si="18"/>
        <v>1.2009367477140842</v>
      </c>
      <c r="F52" s="38">
        <v>54344.907330000002</v>
      </c>
      <c r="G52" s="25">
        <v>63461.206100000003</v>
      </c>
      <c r="H52" s="26">
        <f t="shared" si="19"/>
        <v>1.167748906344487</v>
      </c>
      <c r="I52" s="38">
        <v>25609.649730000001</v>
      </c>
      <c r="J52" s="25">
        <v>27402.80773</v>
      </c>
      <c r="K52" s="26">
        <f t="shared" si="20"/>
        <v>1.0700188412924458</v>
      </c>
      <c r="L52" s="38">
        <v>20176.5537</v>
      </c>
      <c r="M52" s="25">
        <v>19074.41289</v>
      </c>
      <c r="N52" s="26">
        <f t="shared" si="21"/>
        <v>0.94537517028985973</v>
      </c>
      <c r="O52" s="21"/>
      <c r="P52" s="22"/>
      <c r="Q52" s="21"/>
      <c r="R52" s="515"/>
      <c r="S52" s="516"/>
      <c r="T52" s="22"/>
      <c r="U52" s="21"/>
      <c r="V52" s="22"/>
    </row>
    <row r="53" spans="1:22" ht="20.100000000000001" customHeight="1" x14ac:dyDescent="0.2">
      <c r="A53" s="23" t="s">
        <v>31</v>
      </c>
      <c r="B53" s="190" t="s">
        <v>68</v>
      </c>
      <c r="C53" s="25">
        <f t="shared" si="17"/>
        <v>329600.82081000006</v>
      </c>
      <c r="D53" s="25">
        <f t="shared" si="17"/>
        <v>354532.29221999994</v>
      </c>
      <c r="E53" s="26">
        <f t="shared" si="18"/>
        <v>1.0756414117802569</v>
      </c>
      <c r="F53" s="38">
        <v>396593.67570000002</v>
      </c>
      <c r="G53" s="25">
        <v>423774.83022</v>
      </c>
      <c r="H53" s="26">
        <f t="shared" si="19"/>
        <v>1.0685365304225398</v>
      </c>
      <c r="I53" s="38">
        <v>75331.14301</v>
      </c>
      <c r="J53" s="25">
        <v>85010.807650000002</v>
      </c>
      <c r="K53" s="26">
        <f t="shared" si="20"/>
        <v>1.1284948595392355</v>
      </c>
      <c r="L53" s="38">
        <v>142323.99789999999</v>
      </c>
      <c r="M53" s="25">
        <v>154253.34565</v>
      </c>
      <c r="N53" s="26">
        <f t="shared" si="21"/>
        <v>1.0838182451731144</v>
      </c>
      <c r="O53" s="21"/>
      <c r="P53" s="22"/>
      <c r="Q53" s="21"/>
      <c r="R53" s="515"/>
      <c r="S53" s="516"/>
      <c r="T53" s="22"/>
      <c r="U53" s="21"/>
      <c r="V53" s="22"/>
    </row>
    <row r="54" spans="1:22" ht="20.100000000000001" customHeight="1" x14ac:dyDescent="0.2">
      <c r="A54" s="23" t="s">
        <v>33</v>
      </c>
      <c r="B54" s="190" t="s">
        <v>69</v>
      </c>
      <c r="C54" s="25">
        <f t="shared" si="17"/>
        <v>22228.477009999999</v>
      </c>
      <c r="D54" s="25">
        <f t="shared" si="17"/>
        <v>35093.930889999996</v>
      </c>
      <c r="E54" s="26">
        <f t="shared" si="18"/>
        <v>1.5787825173183108</v>
      </c>
      <c r="F54" s="38">
        <v>28165.371760000002</v>
      </c>
      <c r="G54" s="25">
        <v>32525.162049999999</v>
      </c>
      <c r="H54" s="26">
        <f t="shared" si="19"/>
        <v>1.1547925703644253</v>
      </c>
      <c r="I54" s="38">
        <v>19781.464639999998</v>
      </c>
      <c r="J54" s="25">
        <v>23985.844860000001</v>
      </c>
      <c r="K54" s="26">
        <f t="shared" si="20"/>
        <v>1.21254140158552</v>
      </c>
      <c r="L54" s="38">
        <v>25718.359390000001</v>
      </c>
      <c r="M54" s="25">
        <v>21417.07602</v>
      </c>
      <c r="N54" s="26">
        <f t="shared" si="21"/>
        <v>0.83275436411886927</v>
      </c>
      <c r="O54" s="21"/>
      <c r="P54" s="22"/>
      <c r="Q54" s="21"/>
      <c r="R54" s="515"/>
      <c r="S54" s="516"/>
      <c r="T54" s="22"/>
      <c r="U54" s="21"/>
      <c r="V54" s="22"/>
    </row>
    <row r="55" spans="1:22" ht="20.100000000000001" customHeight="1" x14ac:dyDescent="0.2">
      <c r="A55" s="23" t="s">
        <v>35</v>
      </c>
      <c r="B55" s="190" t="s">
        <v>70</v>
      </c>
      <c r="C55" s="25">
        <f t="shared" si="17"/>
        <v>137869.73647</v>
      </c>
      <c r="D55" s="25">
        <f t="shared" si="17"/>
        <v>159773.07412</v>
      </c>
      <c r="E55" s="26">
        <f t="shared" si="18"/>
        <v>1.1588698013850638</v>
      </c>
      <c r="F55" s="38">
        <v>255786.22362999999</v>
      </c>
      <c r="G55" s="25">
        <v>283510.56170000002</v>
      </c>
      <c r="H55" s="26">
        <f t="shared" si="19"/>
        <v>1.1083887070873053</v>
      </c>
      <c r="I55" s="38">
        <v>72379.931460000007</v>
      </c>
      <c r="J55" s="25">
        <v>75256.221340000004</v>
      </c>
      <c r="K55" s="26">
        <f t="shared" si="20"/>
        <v>1.0397387759560057</v>
      </c>
      <c r="L55" s="38">
        <v>190296.41862000001</v>
      </c>
      <c r="M55" s="25">
        <v>198993.70892</v>
      </c>
      <c r="N55" s="26">
        <f t="shared" si="21"/>
        <v>1.0457039095274172</v>
      </c>
      <c r="O55" s="21"/>
      <c r="P55" s="22"/>
      <c r="Q55" s="21"/>
      <c r="R55" s="515"/>
      <c r="S55" s="516"/>
      <c r="T55" s="22"/>
      <c r="U55" s="21"/>
      <c r="V55" s="22"/>
    </row>
    <row r="56" spans="1:22" ht="20.100000000000001" customHeight="1" x14ac:dyDescent="0.2">
      <c r="A56" s="23" t="s">
        <v>37</v>
      </c>
      <c r="B56" s="190" t="s">
        <v>71</v>
      </c>
      <c r="C56" s="25">
        <f t="shared" si="17"/>
        <v>28119.713199999998</v>
      </c>
      <c r="D56" s="25">
        <f t="shared" si="17"/>
        <v>44343.278610000001</v>
      </c>
      <c r="E56" s="26">
        <f t="shared" si="18"/>
        <v>1.5769463327954569</v>
      </c>
      <c r="F56" s="38">
        <v>32724.53802</v>
      </c>
      <c r="G56" s="25">
        <v>59371.306689999998</v>
      </c>
      <c r="H56" s="26">
        <f t="shared" si="19"/>
        <v>1.8142748616868021</v>
      </c>
      <c r="I56" s="38">
        <v>23211.967049999999</v>
      </c>
      <c r="J56" s="25">
        <v>31675.496319999998</v>
      </c>
      <c r="K56" s="26">
        <f t="shared" si="20"/>
        <v>1.364619217827125</v>
      </c>
      <c r="L56" s="38">
        <v>27816.791870000001</v>
      </c>
      <c r="M56" s="25">
        <v>46703.524400000002</v>
      </c>
      <c r="N56" s="26">
        <f t="shared" si="21"/>
        <v>1.6789687544942615</v>
      </c>
      <c r="O56" s="21"/>
      <c r="P56" s="22"/>
      <c r="Q56" s="21"/>
      <c r="R56" s="515"/>
      <c r="S56" s="516"/>
      <c r="T56" s="22"/>
      <c r="U56" s="21"/>
      <c r="V56" s="22"/>
    </row>
    <row r="57" spans="1:22" s="98" customFormat="1" ht="20.100000000000001" customHeight="1" x14ac:dyDescent="0.2">
      <c r="A57" s="23" t="s">
        <v>39</v>
      </c>
      <c r="B57" s="190" t="s">
        <v>72</v>
      </c>
      <c r="C57" s="25">
        <f t="shared" si="17"/>
        <v>4144.1525900000006</v>
      </c>
      <c r="D57" s="25">
        <f t="shared" si="17"/>
        <v>5416.9422700000005</v>
      </c>
      <c r="E57" s="26">
        <f t="shared" si="18"/>
        <v>1.3071290577164776</v>
      </c>
      <c r="F57" s="38">
        <v>645.07853999999998</v>
      </c>
      <c r="G57" s="25">
        <v>1010.97533</v>
      </c>
      <c r="H57" s="26">
        <f t="shared" si="19"/>
        <v>1.5672127769124051</v>
      </c>
      <c r="I57" s="38">
        <v>3501.8554899999999</v>
      </c>
      <c r="J57" s="25">
        <v>4443.1506300000001</v>
      </c>
      <c r="K57" s="26">
        <f t="shared" si="20"/>
        <v>1.2687989674868052</v>
      </c>
      <c r="L57" s="38">
        <v>2.7814399999999999</v>
      </c>
      <c r="M57" s="25">
        <v>37.183689999999999</v>
      </c>
      <c r="N57" s="26">
        <f t="shared" si="21"/>
        <v>13.368503365163368</v>
      </c>
      <c r="O57" s="21"/>
      <c r="P57" s="22"/>
      <c r="Q57" s="21"/>
      <c r="R57" s="515"/>
      <c r="S57" s="516"/>
      <c r="T57" s="22"/>
      <c r="U57" s="21"/>
      <c r="V57" s="22"/>
    </row>
    <row r="58" spans="1:22" s="98" customFormat="1" ht="20.100000000000001" customHeight="1" x14ac:dyDescent="0.2">
      <c r="A58" s="23" t="s">
        <v>41</v>
      </c>
      <c r="B58" s="190" t="s">
        <v>73</v>
      </c>
      <c r="C58" s="25">
        <f t="shared" si="17"/>
        <v>168490.13919999998</v>
      </c>
      <c r="D58" s="25">
        <f t="shared" si="17"/>
        <v>237110.47063999998</v>
      </c>
      <c r="E58" s="26">
        <f t="shared" si="18"/>
        <v>1.4072661567366076</v>
      </c>
      <c r="F58" s="38">
        <v>401825.61534999998</v>
      </c>
      <c r="G58" s="25">
        <v>382802.83341999998</v>
      </c>
      <c r="H58" s="26">
        <f t="shared" si="19"/>
        <v>0.9526591108099699</v>
      </c>
      <c r="I58" s="38">
        <v>46394.05962</v>
      </c>
      <c r="J58" s="25">
        <v>55208.587390000001</v>
      </c>
      <c r="K58" s="26">
        <f t="shared" si="20"/>
        <v>1.1899925947890138</v>
      </c>
      <c r="L58" s="38">
        <v>279729.53577000002</v>
      </c>
      <c r="M58" s="25">
        <v>200900.95017</v>
      </c>
      <c r="N58" s="26">
        <f t="shared" si="21"/>
        <v>0.71819713144337149</v>
      </c>
      <c r="O58" s="21"/>
      <c r="P58" s="22"/>
      <c r="Q58" s="21"/>
      <c r="R58" s="515"/>
      <c r="S58" s="516"/>
      <c r="T58" s="22"/>
      <c r="U58" s="21"/>
      <c r="V58" s="22"/>
    </row>
    <row r="59" spans="1:22" s="98" customFormat="1" ht="20.100000000000001" customHeight="1" x14ac:dyDescent="0.2">
      <c r="A59" s="23" t="s">
        <v>43</v>
      </c>
      <c r="B59" s="190" t="s">
        <v>74</v>
      </c>
      <c r="C59" s="25">
        <f t="shared" si="17"/>
        <v>10791.822</v>
      </c>
      <c r="D59" s="25">
        <f t="shared" si="17"/>
        <v>17819.802199999998</v>
      </c>
      <c r="E59" s="26">
        <f t="shared" si="18"/>
        <v>1.6512320347759626</v>
      </c>
      <c r="F59" s="38">
        <v>4119.0546599999998</v>
      </c>
      <c r="G59" s="25">
        <v>5863.8550699999996</v>
      </c>
      <c r="H59" s="26">
        <f t="shared" si="19"/>
        <v>1.4235924390476526</v>
      </c>
      <c r="I59" s="38">
        <v>15781.8676</v>
      </c>
      <c r="J59" s="25">
        <v>19088.192040000002</v>
      </c>
      <c r="K59" s="26">
        <f t="shared" si="20"/>
        <v>1.2095014686348022</v>
      </c>
      <c r="L59" s="38">
        <v>9109.1002599999993</v>
      </c>
      <c r="M59" s="25">
        <v>7132.2449100000003</v>
      </c>
      <c r="N59" s="26">
        <f t="shared" si="21"/>
        <v>0.78298017437783707</v>
      </c>
      <c r="O59" s="21"/>
      <c r="P59" s="22"/>
      <c r="Q59" s="21"/>
      <c r="R59" s="515"/>
      <c r="S59" s="516"/>
      <c r="T59" s="22"/>
      <c r="U59" s="21"/>
      <c r="V59" s="22"/>
    </row>
    <row r="60" spans="1:22" s="98" customFormat="1" ht="20.100000000000001" customHeight="1" x14ac:dyDescent="0.2">
      <c r="A60" s="23" t="s">
        <v>45</v>
      </c>
      <c r="B60" s="190" t="s">
        <v>75</v>
      </c>
      <c r="C60" s="25">
        <f t="shared" si="17"/>
        <v>153942.52395999999</v>
      </c>
      <c r="D60" s="25">
        <f t="shared" si="17"/>
        <v>206090.16657</v>
      </c>
      <c r="E60" s="26">
        <f t="shared" si="18"/>
        <v>1.3387474835968645</v>
      </c>
      <c r="F60" s="38">
        <v>138790.96875</v>
      </c>
      <c r="G60" s="25">
        <v>180663.56403000001</v>
      </c>
      <c r="H60" s="26">
        <f t="shared" si="19"/>
        <v>1.301695388807494</v>
      </c>
      <c r="I60" s="38">
        <v>19227.398690000002</v>
      </c>
      <c r="J60" s="25">
        <v>25760.064740000002</v>
      </c>
      <c r="K60" s="26">
        <f t="shared" si="20"/>
        <v>1.3397581833780552</v>
      </c>
      <c r="L60" s="38">
        <v>4075.84348</v>
      </c>
      <c r="M60" s="25">
        <v>333.4622</v>
      </c>
      <c r="N60" s="26">
        <f t="shared" si="21"/>
        <v>8.1814280071422177E-2</v>
      </c>
      <c r="O60" s="21"/>
      <c r="P60" s="22"/>
      <c r="Q60" s="21"/>
      <c r="R60" s="515"/>
      <c r="S60" s="516"/>
      <c r="T60" s="22"/>
      <c r="U60" s="21"/>
      <c r="V60" s="22"/>
    </row>
    <row r="61" spans="1:22" ht="20.100000000000001" customHeight="1" x14ac:dyDescent="0.2">
      <c r="A61" s="23" t="s">
        <v>47</v>
      </c>
      <c r="B61" s="190" t="s">
        <v>76</v>
      </c>
      <c r="C61" s="25">
        <f t="shared" si="17"/>
        <v>3573449.6447000001</v>
      </c>
      <c r="D61" s="25">
        <f t="shared" si="17"/>
        <v>4063660.8049899996</v>
      </c>
      <c r="E61" s="26">
        <f t="shared" si="18"/>
        <v>1.1371814938030711</v>
      </c>
      <c r="F61" s="38">
        <v>2914508.8789499998</v>
      </c>
      <c r="G61" s="25">
        <v>3282716.6470599999</v>
      </c>
      <c r="H61" s="26">
        <f t="shared" si="19"/>
        <v>1.1263361284535365</v>
      </c>
      <c r="I61" s="38">
        <v>758587.03121000004</v>
      </c>
      <c r="J61" s="25">
        <v>905792.25295999995</v>
      </c>
      <c r="K61" s="26">
        <f t="shared" si="20"/>
        <v>1.194051856535429</v>
      </c>
      <c r="L61" s="38">
        <v>99646.265459999995</v>
      </c>
      <c r="M61" s="25">
        <v>124848.09503</v>
      </c>
      <c r="N61" s="26">
        <f t="shared" si="21"/>
        <v>1.2529129361111533</v>
      </c>
      <c r="O61" s="21"/>
      <c r="P61" s="22"/>
      <c r="Q61" s="21"/>
      <c r="R61" s="515"/>
      <c r="S61" s="516"/>
      <c r="T61" s="22"/>
      <c r="U61" s="21"/>
      <c r="V61" s="22"/>
    </row>
    <row r="62" spans="1:22" ht="20.100000000000001" customHeight="1" x14ac:dyDescent="0.2">
      <c r="A62" s="23" t="s">
        <v>49</v>
      </c>
      <c r="B62" s="190" t="s">
        <v>77</v>
      </c>
      <c r="C62" s="25">
        <f t="shared" si="17"/>
        <v>62210.537120000001</v>
      </c>
      <c r="D62" s="25">
        <f t="shared" si="17"/>
        <v>73766.692290000006</v>
      </c>
      <c r="E62" s="26">
        <f t="shared" si="18"/>
        <v>1.1857588071890288</v>
      </c>
      <c r="F62" s="38">
        <v>62131.940009999998</v>
      </c>
      <c r="G62" s="25">
        <v>74748.414250000002</v>
      </c>
      <c r="H62" s="26">
        <f t="shared" si="19"/>
        <v>1.2030593964709522</v>
      </c>
      <c r="I62" s="38">
        <v>36446.543740000001</v>
      </c>
      <c r="J62" s="25">
        <v>44950.937400000003</v>
      </c>
      <c r="K62" s="26">
        <f t="shared" si="20"/>
        <v>1.2333388241329026</v>
      </c>
      <c r="L62" s="38">
        <v>36367.946629999999</v>
      </c>
      <c r="M62" s="25">
        <v>45932.659359999998</v>
      </c>
      <c r="N62" s="26">
        <f t="shared" si="21"/>
        <v>1.262998426260064</v>
      </c>
      <c r="O62" s="21"/>
      <c r="P62" s="22"/>
      <c r="Q62" s="21"/>
      <c r="R62" s="515"/>
      <c r="S62" s="516"/>
      <c r="T62" s="22"/>
      <c r="U62" s="21"/>
      <c r="V62" s="22"/>
    </row>
    <row r="63" spans="1:22" ht="20.100000000000001" customHeight="1" x14ac:dyDescent="0.2">
      <c r="A63" s="23" t="s">
        <v>51</v>
      </c>
      <c r="B63" s="190" t="s">
        <v>78</v>
      </c>
      <c r="C63" s="25">
        <f t="shared" si="17"/>
        <v>187011.55360000001</v>
      </c>
      <c r="D63" s="25">
        <f t="shared" si="17"/>
        <v>206136.34870999999</v>
      </c>
      <c r="E63" s="26">
        <f t="shared" si="18"/>
        <v>1.1022653132485392</v>
      </c>
      <c r="F63" s="38">
        <v>150914.10591000001</v>
      </c>
      <c r="G63" s="25">
        <v>166477.32699</v>
      </c>
      <c r="H63" s="26">
        <f t="shared" si="19"/>
        <v>1.1031263511528959</v>
      </c>
      <c r="I63" s="38">
        <v>36097.447690000001</v>
      </c>
      <c r="J63" s="25">
        <v>39659.021719999997</v>
      </c>
      <c r="K63" s="26">
        <f t="shared" si="20"/>
        <v>1.098665536150542</v>
      </c>
      <c r="L63" s="38">
        <v>0</v>
      </c>
      <c r="M63" s="25">
        <v>0</v>
      </c>
      <c r="N63" s="26" t="str">
        <f t="shared" si="21"/>
        <v>X</v>
      </c>
      <c r="O63" s="21"/>
      <c r="P63" s="22"/>
      <c r="Q63" s="21"/>
      <c r="R63" s="515"/>
      <c r="S63" s="516"/>
      <c r="T63" s="22"/>
      <c r="U63" s="21"/>
      <c r="V63" s="22"/>
    </row>
    <row r="64" spans="1:22" ht="20.100000000000001" customHeight="1" x14ac:dyDescent="0.2">
      <c r="A64" s="23" t="s">
        <v>53</v>
      </c>
      <c r="B64" s="190" t="s">
        <v>79</v>
      </c>
      <c r="C64" s="25">
        <f t="shared" si="17"/>
        <v>49308.701230000006</v>
      </c>
      <c r="D64" s="25">
        <f t="shared" si="17"/>
        <v>55577.915519999995</v>
      </c>
      <c r="E64" s="26">
        <f t="shared" si="18"/>
        <v>1.1271421500387384</v>
      </c>
      <c r="F64" s="38">
        <v>48459.884530000003</v>
      </c>
      <c r="G64" s="25">
        <v>46908.24422</v>
      </c>
      <c r="H64" s="26">
        <f t="shared" si="19"/>
        <v>0.96798093257858608</v>
      </c>
      <c r="I64" s="38">
        <v>9736.9194900000002</v>
      </c>
      <c r="J64" s="25">
        <v>9460.8915199999992</v>
      </c>
      <c r="K64" s="26">
        <f t="shared" si="20"/>
        <v>0.97165140676335193</v>
      </c>
      <c r="L64" s="38">
        <v>8888.1027900000008</v>
      </c>
      <c r="M64" s="25">
        <v>791.22022000000004</v>
      </c>
      <c r="N64" s="26">
        <f t="shared" si="21"/>
        <v>8.9020147346878284E-2</v>
      </c>
      <c r="O64" s="21"/>
      <c r="P64" s="22"/>
      <c r="Q64" s="21"/>
      <c r="R64" s="515"/>
      <c r="S64" s="516"/>
      <c r="T64" s="22"/>
      <c r="U64" s="21"/>
      <c r="V64" s="22"/>
    </row>
    <row r="65" spans="1:22" ht="20.100000000000001" customHeight="1" x14ac:dyDescent="0.2">
      <c r="A65" s="23" t="s">
        <v>55</v>
      </c>
      <c r="B65" s="190" t="s">
        <v>80</v>
      </c>
      <c r="C65" s="25">
        <f t="shared" si="17"/>
        <v>34922.286699999997</v>
      </c>
      <c r="D65" s="25">
        <f t="shared" si="17"/>
        <v>39957.683070000006</v>
      </c>
      <c r="E65" s="26">
        <f t="shared" si="18"/>
        <v>1.1441886212451262</v>
      </c>
      <c r="F65" s="38">
        <v>18791.364150000001</v>
      </c>
      <c r="G65" s="25">
        <v>21892.265520000001</v>
      </c>
      <c r="H65" s="26">
        <f t="shared" si="19"/>
        <v>1.1650173635744268</v>
      </c>
      <c r="I65" s="38">
        <v>16218.36882</v>
      </c>
      <c r="J65" s="25">
        <v>18146.571449999999</v>
      </c>
      <c r="K65" s="26">
        <f t="shared" si="20"/>
        <v>1.1188900469215004</v>
      </c>
      <c r="L65" s="38">
        <v>87.446269999999998</v>
      </c>
      <c r="M65" s="25">
        <v>81.153899999999993</v>
      </c>
      <c r="N65" s="26">
        <f t="shared" si="21"/>
        <v>0.92804301429895175</v>
      </c>
      <c r="O65" s="21"/>
      <c r="P65" s="22"/>
      <c r="Q65" s="21"/>
      <c r="R65" s="515"/>
      <c r="S65" s="516"/>
      <c r="T65" s="22"/>
      <c r="U65" s="21"/>
      <c r="V65" s="22"/>
    </row>
    <row r="66" spans="1:22" ht="20.100000000000001" customHeight="1" x14ac:dyDescent="0.2">
      <c r="A66" s="23" t="s">
        <v>81</v>
      </c>
      <c r="B66" s="190" t="s">
        <v>82</v>
      </c>
      <c r="C66" s="25">
        <f t="shared" si="17"/>
        <v>109149.10968000001</v>
      </c>
      <c r="D66" s="25">
        <f t="shared" si="17"/>
        <v>119999.71386999998</v>
      </c>
      <c r="E66" s="26">
        <f t="shared" si="18"/>
        <v>1.0994108355240957</v>
      </c>
      <c r="F66" s="38">
        <v>147967.50573</v>
      </c>
      <c r="G66" s="25">
        <v>164220.32882</v>
      </c>
      <c r="H66" s="26">
        <f t="shared" si="19"/>
        <v>1.1098404883546318</v>
      </c>
      <c r="I66" s="38">
        <v>75891.859769999995</v>
      </c>
      <c r="J66" s="25">
        <v>77293.744250000003</v>
      </c>
      <c r="K66" s="26">
        <f t="shared" si="20"/>
        <v>1.0184721323768926</v>
      </c>
      <c r="L66" s="38">
        <v>114710.25582000001</v>
      </c>
      <c r="M66" s="25">
        <v>121514.35920000001</v>
      </c>
      <c r="N66" s="26">
        <f t="shared" si="21"/>
        <v>1.0593155627747601</v>
      </c>
      <c r="O66" s="21"/>
      <c r="P66" s="22"/>
      <c r="Q66" s="21"/>
      <c r="R66" s="515"/>
      <c r="S66" s="516"/>
      <c r="T66" s="22"/>
      <c r="U66" s="21"/>
      <c r="V66" s="22"/>
    </row>
    <row r="67" spans="1:22" ht="20.100000000000001" customHeight="1" x14ac:dyDescent="0.2">
      <c r="A67" s="23" t="s">
        <v>83</v>
      </c>
      <c r="B67" s="190" t="s">
        <v>84</v>
      </c>
      <c r="C67" s="25">
        <f t="shared" si="17"/>
        <v>91480.964120000004</v>
      </c>
      <c r="D67" s="25">
        <f t="shared" si="17"/>
        <v>135120.66144999999</v>
      </c>
      <c r="E67" s="26">
        <f t="shared" si="18"/>
        <v>1.4770358265218508</v>
      </c>
      <c r="F67" s="38">
        <v>116834.39655</v>
      </c>
      <c r="G67" s="25">
        <v>141005.01113999999</v>
      </c>
      <c r="H67" s="26">
        <f t="shared" si="19"/>
        <v>1.2068792693225066</v>
      </c>
      <c r="I67" s="38">
        <v>20699.022260000002</v>
      </c>
      <c r="J67" s="25">
        <v>24228.204099999999</v>
      </c>
      <c r="K67" s="26">
        <f t="shared" si="20"/>
        <v>1.1704999296908818</v>
      </c>
      <c r="L67" s="38">
        <v>46052.454689999999</v>
      </c>
      <c r="M67" s="25">
        <v>30112.553790000002</v>
      </c>
      <c r="N67" s="26">
        <f t="shared" si="21"/>
        <v>0.65387510812835681</v>
      </c>
      <c r="O67" s="21"/>
      <c r="P67" s="22"/>
      <c r="Q67" s="21"/>
      <c r="R67" s="515"/>
      <c r="S67" s="516"/>
      <c r="T67" s="22"/>
      <c r="U67" s="21"/>
      <c r="V67" s="22"/>
    </row>
    <row r="68" spans="1:22" ht="20.100000000000001" customHeight="1" x14ac:dyDescent="0.2">
      <c r="A68" s="23" t="s">
        <v>85</v>
      </c>
      <c r="B68" s="190" t="s">
        <v>86</v>
      </c>
      <c r="C68" s="25">
        <f t="shared" si="17"/>
        <v>625985.10503999982</v>
      </c>
      <c r="D68" s="25">
        <f t="shared" si="17"/>
        <v>697586.60389999999</v>
      </c>
      <c r="E68" s="26">
        <f t="shared" si="18"/>
        <v>1.1143821127428022</v>
      </c>
      <c r="F68" s="38">
        <v>781641.53481999994</v>
      </c>
      <c r="G68" s="25">
        <v>856750.96722999995</v>
      </c>
      <c r="H68" s="26">
        <f t="shared" si="19"/>
        <v>1.0960919156212656</v>
      </c>
      <c r="I68" s="38">
        <v>230794.95159000001</v>
      </c>
      <c r="J68" s="25">
        <v>258785.02978000001</v>
      </c>
      <c r="K68" s="26">
        <f t="shared" si="20"/>
        <v>1.1212768216859592</v>
      </c>
      <c r="L68" s="38">
        <v>386451.38137000002</v>
      </c>
      <c r="M68" s="25">
        <v>417949.39311</v>
      </c>
      <c r="N68" s="26">
        <f t="shared" si="21"/>
        <v>1.0815057553380638</v>
      </c>
      <c r="O68" s="21"/>
      <c r="P68" s="22"/>
      <c r="Q68" s="21"/>
      <c r="R68" s="515"/>
      <c r="S68" s="516"/>
      <c r="T68" s="22"/>
      <c r="U68" s="21"/>
      <c r="V68" s="22"/>
    </row>
    <row r="69" spans="1:22" ht="20.100000000000001" customHeight="1" x14ac:dyDescent="0.2">
      <c r="A69" s="23" t="s">
        <v>87</v>
      </c>
      <c r="B69" s="190" t="s">
        <v>88</v>
      </c>
      <c r="C69" s="25">
        <f t="shared" si="17"/>
        <v>1961820.9108400003</v>
      </c>
      <c r="D69" s="25">
        <f t="shared" si="17"/>
        <v>2219393.2657300001</v>
      </c>
      <c r="E69" s="26">
        <f t="shared" si="18"/>
        <v>1.1312924913108986</v>
      </c>
      <c r="F69" s="38">
        <v>1733717.4445700001</v>
      </c>
      <c r="G69" s="25">
        <v>1982019.1118600001</v>
      </c>
      <c r="H69" s="26">
        <f t="shared" si="19"/>
        <v>1.1432192241404044</v>
      </c>
      <c r="I69" s="38">
        <v>255610.34245</v>
      </c>
      <c r="J69" s="25">
        <v>270718.72725</v>
      </c>
      <c r="K69" s="26">
        <f t="shared" si="20"/>
        <v>1.0591070950227899</v>
      </c>
      <c r="L69" s="38">
        <v>27506.876179999999</v>
      </c>
      <c r="M69" s="25">
        <v>33344.573380000002</v>
      </c>
      <c r="N69" s="26">
        <f t="shared" si="21"/>
        <v>1.212226832367266</v>
      </c>
      <c r="O69" s="21"/>
      <c r="P69" s="22"/>
      <c r="Q69" s="21"/>
      <c r="R69" s="515"/>
      <c r="S69" s="516"/>
      <c r="T69" s="22"/>
      <c r="U69" s="21"/>
      <c r="V69" s="22"/>
    </row>
    <row r="70" spans="1:22" ht="19.5" customHeight="1" x14ac:dyDescent="0.2">
      <c r="A70" s="23" t="s">
        <v>89</v>
      </c>
      <c r="B70" s="190" t="s">
        <v>90</v>
      </c>
      <c r="C70" s="25">
        <f t="shared" si="17"/>
        <v>251855.02658000001</v>
      </c>
      <c r="D70" s="25">
        <f t="shared" si="17"/>
        <v>313551.98928999994</v>
      </c>
      <c r="E70" s="26">
        <f t="shared" si="18"/>
        <v>1.2449701463091598</v>
      </c>
      <c r="F70" s="38">
        <v>277277.50235999998</v>
      </c>
      <c r="G70" s="25">
        <v>331745.15000999998</v>
      </c>
      <c r="H70" s="26">
        <f t="shared" si="19"/>
        <v>1.1964373134726327</v>
      </c>
      <c r="I70" s="38">
        <v>52727.717429999997</v>
      </c>
      <c r="J70" s="25">
        <v>55143.296589999998</v>
      </c>
      <c r="K70" s="26">
        <f t="shared" si="20"/>
        <v>1.0458123218249844</v>
      </c>
      <c r="L70" s="38">
        <v>78150.193209999998</v>
      </c>
      <c r="M70" s="25">
        <v>73336.457309999998</v>
      </c>
      <c r="N70" s="26">
        <f t="shared" si="21"/>
        <v>0.93840404351829498</v>
      </c>
      <c r="O70" s="21"/>
      <c r="P70" s="22"/>
      <c r="Q70" s="21"/>
      <c r="R70" s="515"/>
      <c r="S70" s="516"/>
      <c r="T70" s="22"/>
      <c r="U70" s="21"/>
      <c r="V70" s="22"/>
    </row>
    <row r="71" spans="1:22" ht="19.5" customHeight="1" thickBot="1" x14ac:dyDescent="0.25">
      <c r="A71" s="23" t="s">
        <v>91</v>
      </c>
      <c r="B71" s="17" t="s">
        <v>92</v>
      </c>
      <c r="C71" s="25">
        <f t="shared" ref="C71:D72" si="22">+F71+I71-L71</f>
        <v>19930.358540000001</v>
      </c>
      <c r="D71" s="25">
        <f t="shared" si="22"/>
        <v>24110.165800000002</v>
      </c>
      <c r="E71" s="26">
        <f t="shared" si="18"/>
        <v>1.2097206255276931</v>
      </c>
      <c r="F71" s="38">
        <v>14332.20722</v>
      </c>
      <c r="G71" s="25">
        <v>19326.013920000001</v>
      </c>
      <c r="H71" s="26">
        <f t="shared" si="19"/>
        <v>1.3484324935681471</v>
      </c>
      <c r="I71" s="38">
        <v>5598.1513199999999</v>
      </c>
      <c r="J71" s="25">
        <v>4784.1518800000003</v>
      </c>
      <c r="K71" s="26">
        <f t="shared" si="20"/>
        <v>0.85459495582195166</v>
      </c>
      <c r="L71" s="38">
        <v>0</v>
      </c>
      <c r="M71" s="25">
        <v>0</v>
      </c>
      <c r="N71" s="26" t="str">
        <f t="shared" si="21"/>
        <v>X</v>
      </c>
      <c r="O71" s="21"/>
      <c r="P71" s="22"/>
      <c r="Q71" s="21"/>
      <c r="R71" s="515"/>
      <c r="S71" s="516"/>
      <c r="T71" s="22"/>
      <c r="U71" s="21"/>
      <c r="V71" s="22"/>
    </row>
    <row r="72" spans="1:22" s="98" customFormat="1" ht="20.100000000000001" customHeight="1" thickBot="1" x14ac:dyDescent="0.25">
      <c r="A72" s="27"/>
      <c r="B72" s="41" t="s">
        <v>10</v>
      </c>
      <c r="C72" s="29">
        <f t="shared" si="22"/>
        <v>12027486.890639998</v>
      </c>
      <c r="D72" s="29">
        <f>SUM(D43:D71)</f>
        <v>13518075.741820002</v>
      </c>
      <c r="E72" s="30">
        <f t="shared" ref="E72" si="23">+IF(C72=0,"X",D72/C72)</f>
        <v>1.1239318624691252</v>
      </c>
      <c r="F72" s="29">
        <f>SUM(F43:F71)</f>
        <v>11959512.173819996</v>
      </c>
      <c r="G72" s="29">
        <f>SUM(G43:G71)</f>
        <v>13126215.47548</v>
      </c>
      <c r="H72" s="30">
        <f t="shared" ref="H72" si="24">+IF(F72=0,"X",G72/F72)</f>
        <v>1.0975544223462541</v>
      </c>
      <c r="I72" s="29">
        <f>SUM(I43:I71)</f>
        <v>2533631.2990700006</v>
      </c>
      <c r="J72" s="29">
        <f>SUM(J43:J71)</f>
        <v>2855472.4238200006</v>
      </c>
      <c r="K72" s="30">
        <f t="shared" ref="K72" si="25">+IF(I72=0,"X",J72/I72)</f>
        <v>1.1270276085033113</v>
      </c>
      <c r="L72" s="29">
        <f>SUM(L43:L71)</f>
        <v>2465656.58225</v>
      </c>
      <c r="M72" s="29">
        <f>SUM(M43:M71)</f>
        <v>2463612.1574800001</v>
      </c>
      <c r="N72" s="30">
        <f t="shared" ref="N72" si="26">+IF(L72=0,"X",M72/L72)</f>
        <v>0.99917083961135644</v>
      </c>
      <c r="O72" s="21"/>
      <c r="P72" s="22"/>
      <c r="Q72" s="39"/>
      <c r="R72" s="516"/>
      <c r="S72" s="516"/>
      <c r="T72" s="22"/>
      <c r="U72" s="21"/>
      <c r="V72" s="22"/>
    </row>
    <row r="73" spans="1:22" ht="20.100000000000001" customHeight="1" x14ac:dyDescent="0.2"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P73" s="22"/>
      <c r="R73" s="515"/>
    </row>
    <row r="74" spans="1:22" ht="20.100000000000001" customHeight="1" x14ac:dyDescent="0.2">
      <c r="A74" s="191" t="s">
        <v>152</v>
      </c>
      <c r="B74" s="191"/>
      <c r="C74" s="191"/>
      <c r="D74" s="191"/>
      <c r="E74" s="191"/>
      <c r="F74" s="191"/>
      <c r="G74" s="191"/>
      <c r="H74" s="191"/>
      <c r="I74" s="191"/>
      <c r="J74" s="191"/>
      <c r="P74" s="22"/>
      <c r="R74" s="515"/>
    </row>
    <row r="75" spans="1:22" ht="20.100000000000001" customHeight="1" thickBot="1" x14ac:dyDescent="0.25">
      <c r="A75" s="99"/>
      <c r="B75" s="99"/>
      <c r="C75" s="99"/>
      <c r="D75" s="99"/>
      <c r="E75" s="99"/>
      <c r="F75" s="99"/>
      <c r="G75" s="99"/>
      <c r="H75" s="99"/>
      <c r="I75" s="99"/>
      <c r="J75" s="99"/>
      <c r="P75" s="22"/>
      <c r="R75" s="515"/>
    </row>
    <row r="76" spans="1:22" ht="20.100000000000001" customHeight="1" x14ac:dyDescent="0.2">
      <c r="A76" s="192"/>
      <c r="B76" s="192"/>
      <c r="C76" s="193" t="s">
        <v>153</v>
      </c>
      <c r="D76" s="193"/>
      <c r="E76" s="194" t="s">
        <v>154</v>
      </c>
      <c r="F76" s="195"/>
      <c r="G76" s="193" t="s">
        <v>153</v>
      </c>
      <c r="H76" s="193"/>
      <c r="I76" s="194" t="s">
        <v>154</v>
      </c>
      <c r="J76" s="195"/>
      <c r="P76" s="22"/>
      <c r="R76" s="515"/>
    </row>
    <row r="77" spans="1:22" ht="20.100000000000001" customHeight="1" thickBot="1" x14ac:dyDescent="0.25">
      <c r="A77" s="196" t="s">
        <v>1</v>
      </c>
      <c r="B77" s="196" t="s">
        <v>2</v>
      </c>
      <c r="C77" s="197" t="s">
        <v>155</v>
      </c>
      <c r="D77" s="197"/>
      <c r="E77" s="198" t="s">
        <v>156</v>
      </c>
      <c r="F77" s="199"/>
      <c r="G77" s="197" t="s">
        <v>157</v>
      </c>
      <c r="H77" s="197"/>
      <c r="I77" s="198" t="s">
        <v>156</v>
      </c>
      <c r="J77" s="199"/>
      <c r="P77" s="22"/>
      <c r="R77" s="515"/>
    </row>
    <row r="78" spans="1:22" ht="20.100000000000001" customHeight="1" thickBot="1" x14ac:dyDescent="0.25">
      <c r="A78" s="196"/>
      <c r="B78" s="200"/>
      <c r="C78" s="36">
        <f>+C5</f>
        <v>2022</v>
      </c>
      <c r="D78" s="36">
        <f>+D5</f>
        <v>2023</v>
      </c>
      <c r="E78" s="36">
        <f>+C78</f>
        <v>2022</v>
      </c>
      <c r="F78" s="36">
        <f t="shared" ref="F78:J78" si="27">+D78</f>
        <v>2023</v>
      </c>
      <c r="G78" s="36">
        <f t="shared" si="27"/>
        <v>2022</v>
      </c>
      <c r="H78" s="36">
        <f t="shared" si="27"/>
        <v>2023</v>
      </c>
      <c r="I78" s="36">
        <f t="shared" si="27"/>
        <v>2022</v>
      </c>
      <c r="J78" s="36">
        <f t="shared" si="27"/>
        <v>2023</v>
      </c>
      <c r="P78" s="22"/>
      <c r="R78" s="515"/>
    </row>
    <row r="79" spans="1:22" ht="20.100000000000001" customHeight="1" x14ac:dyDescent="0.2">
      <c r="A79" s="201" t="s">
        <v>6</v>
      </c>
      <c r="B79" s="192" t="s">
        <v>7</v>
      </c>
      <c r="C79" s="40">
        <f t="shared" ref="C79:J79" si="28">+C111</f>
        <v>3849454.2088900004</v>
      </c>
      <c r="D79" s="40">
        <f t="shared" si="28"/>
        <v>3944208.1538399998</v>
      </c>
      <c r="E79" s="202">
        <f t="shared" si="28"/>
        <v>0.17900890993594157</v>
      </c>
      <c r="F79" s="203">
        <f t="shared" si="28"/>
        <v>0.17263006277158155</v>
      </c>
      <c r="G79" s="40">
        <f t="shared" si="28"/>
        <v>2045171.9376200002</v>
      </c>
      <c r="H79" s="40">
        <f t="shared" si="28"/>
        <v>2252646.7930299998</v>
      </c>
      <c r="I79" s="202">
        <f t="shared" si="28"/>
        <v>9.5105430359308185E-2</v>
      </c>
      <c r="J79" s="203">
        <f t="shared" si="28"/>
        <v>9.8593822160316369E-2</v>
      </c>
      <c r="K79" s="21"/>
      <c r="L79" s="22"/>
      <c r="M79" s="21"/>
      <c r="N79" s="22"/>
      <c r="O79" s="21"/>
      <c r="P79" s="22"/>
      <c r="Q79" s="21"/>
      <c r="R79" s="515"/>
    </row>
    <row r="80" spans="1:22" ht="20.100000000000001" customHeight="1" thickBot="1" x14ac:dyDescent="0.25">
      <c r="A80" s="204" t="s">
        <v>8</v>
      </c>
      <c r="B80" s="205" t="s">
        <v>9</v>
      </c>
      <c r="C80" s="40">
        <f t="shared" ref="C80:J80" si="29">+C147</f>
        <v>11959512.173819996</v>
      </c>
      <c r="D80" s="40">
        <f t="shared" si="29"/>
        <v>13126215.47548</v>
      </c>
      <c r="E80" s="206">
        <f t="shared" si="29"/>
        <v>0.23555788197243108</v>
      </c>
      <c r="F80" s="207">
        <f t="shared" si="29"/>
        <v>0.23422426832549625</v>
      </c>
      <c r="G80" s="40">
        <f t="shared" si="29"/>
        <v>2533631.2990700006</v>
      </c>
      <c r="H80" s="40">
        <f t="shared" si="29"/>
        <v>2855472.4238200006</v>
      </c>
      <c r="I80" s="206">
        <f t="shared" si="29"/>
        <v>4.9903107571097421E-2</v>
      </c>
      <c r="J80" s="207">
        <f t="shared" si="29"/>
        <v>5.0953067199166452E-2</v>
      </c>
      <c r="K80" s="21"/>
      <c r="L80" s="22"/>
      <c r="M80" s="21"/>
      <c r="N80" s="22"/>
      <c r="O80" s="21"/>
      <c r="P80" s="22"/>
      <c r="Q80" s="21"/>
      <c r="R80" s="515"/>
    </row>
    <row r="81" spans="1:19" ht="20.100000000000001" customHeight="1" thickBot="1" x14ac:dyDescent="0.25">
      <c r="A81" s="208"/>
      <c r="B81" s="208" t="s">
        <v>10</v>
      </c>
      <c r="C81" s="209">
        <f>SUM(C79:C80)</f>
        <v>15808966.382709997</v>
      </c>
      <c r="D81" s="210">
        <f>SUM(D79:D80)</f>
        <v>17070423.629319999</v>
      </c>
      <c r="E81" s="211" t="e">
        <f>+C153/C154</f>
        <v>#DIV/0!</v>
      </c>
      <c r="F81" s="212" t="e">
        <f>+D153/D154</f>
        <v>#DIV/0!</v>
      </c>
      <c r="G81" s="209">
        <f>SUM(G79:G80)</f>
        <v>4578803.2366900006</v>
      </c>
      <c r="H81" s="210">
        <f>SUM(H79:H80)</f>
        <v>5108119.2168500004</v>
      </c>
      <c r="I81" s="211" t="e">
        <f>+G153/G154</f>
        <v>#DIV/0!</v>
      </c>
      <c r="J81" s="212" t="e">
        <f>+H153/H154</f>
        <v>#DIV/0!</v>
      </c>
      <c r="K81" s="21"/>
      <c r="L81" s="22"/>
      <c r="M81" s="21"/>
      <c r="N81" s="22"/>
      <c r="O81" s="21"/>
      <c r="P81" s="22"/>
      <c r="Q81" s="21"/>
      <c r="R81" s="515"/>
    </row>
    <row r="82" spans="1:19" ht="20.100000000000001" customHeight="1" x14ac:dyDescent="0.2">
      <c r="C82" s="117"/>
      <c r="D82" s="117"/>
      <c r="E82" s="213"/>
      <c r="F82" s="213"/>
      <c r="G82" s="117"/>
      <c r="H82" s="117"/>
      <c r="I82" s="213"/>
      <c r="J82" s="213"/>
      <c r="L82" s="22"/>
      <c r="N82" s="22"/>
      <c r="P82" s="22"/>
      <c r="R82" s="515"/>
    </row>
    <row r="83" spans="1:19" ht="20.100000000000001" customHeight="1" x14ac:dyDescent="0.2">
      <c r="A83" s="189" t="s">
        <v>158</v>
      </c>
      <c r="B83" s="189"/>
      <c r="C83" s="189"/>
      <c r="D83" s="189"/>
      <c r="E83" s="214"/>
      <c r="F83" s="214"/>
      <c r="G83" s="189"/>
      <c r="H83" s="189"/>
      <c r="I83" s="214"/>
      <c r="J83" s="214"/>
      <c r="L83" s="22"/>
      <c r="N83" s="22"/>
      <c r="P83" s="22"/>
      <c r="R83" s="515"/>
    </row>
    <row r="84" spans="1:19" ht="20.100000000000001" customHeight="1" thickBot="1" x14ac:dyDescent="0.25">
      <c r="A84" s="99"/>
      <c r="B84" s="99"/>
      <c r="C84" s="99"/>
      <c r="D84" s="99"/>
      <c r="E84" s="215"/>
      <c r="F84" s="215"/>
      <c r="G84" s="99"/>
      <c r="H84" s="99"/>
      <c r="I84" s="215"/>
      <c r="J84" s="215"/>
      <c r="L84" s="22"/>
      <c r="N84" s="22"/>
      <c r="P84" s="22"/>
      <c r="R84" s="515"/>
    </row>
    <row r="85" spans="1:19" ht="20.100000000000001" customHeight="1" x14ac:dyDescent="0.2">
      <c r="A85" s="192"/>
      <c r="B85" s="192"/>
      <c r="C85" s="193" t="s">
        <v>153</v>
      </c>
      <c r="D85" s="193"/>
      <c r="E85" s="194" t="s">
        <v>154</v>
      </c>
      <c r="F85" s="195"/>
      <c r="G85" s="193" t="s">
        <v>153</v>
      </c>
      <c r="H85" s="193"/>
      <c r="I85" s="194" t="s">
        <v>154</v>
      </c>
      <c r="J85" s="195"/>
      <c r="L85" s="22"/>
      <c r="N85" s="22"/>
      <c r="P85" s="22"/>
      <c r="R85" s="515"/>
    </row>
    <row r="86" spans="1:19" ht="20.100000000000001" customHeight="1" thickBot="1" x14ac:dyDescent="0.25">
      <c r="A86" s="196" t="s">
        <v>1</v>
      </c>
      <c r="B86" s="196" t="s">
        <v>12</v>
      </c>
      <c r="C86" s="197" t="s">
        <v>155</v>
      </c>
      <c r="D86" s="197"/>
      <c r="E86" s="198" t="s">
        <v>156</v>
      </c>
      <c r="F86" s="199"/>
      <c r="G86" s="197" t="s">
        <v>157</v>
      </c>
      <c r="H86" s="197"/>
      <c r="I86" s="198" t="s">
        <v>156</v>
      </c>
      <c r="J86" s="199"/>
      <c r="L86" s="22"/>
      <c r="N86" s="22"/>
      <c r="P86" s="22"/>
      <c r="R86" s="515"/>
    </row>
    <row r="87" spans="1:19" ht="20.100000000000001" customHeight="1" thickBot="1" x14ac:dyDescent="0.25">
      <c r="A87" s="180"/>
      <c r="B87" s="216"/>
      <c r="C87" s="36">
        <f>+C78</f>
        <v>2022</v>
      </c>
      <c r="D87" s="36">
        <f t="shared" ref="D87:J87" si="30">+D78</f>
        <v>2023</v>
      </c>
      <c r="E87" s="36">
        <f t="shared" si="30"/>
        <v>2022</v>
      </c>
      <c r="F87" s="36">
        <f t="shared" si="30"/>
        <v>2023</v>
      </c>
      <c r="G87" s="36">
        <f t="shared" si="30"/>
        <v>2022</v>
      </c>
      <c r="H87" s="36">
        <f t="shared" si="30"/>
        <v>2023</v>
      </c>
      <c r="I87" s="36">
        <f t="shared" si="30"/>
        <v>2022</v>
      </c>
      <c r="J87" s="36">
        <f t="shared" si="30"/>
        <v>2023</v>
      </c>
      <c r="L87" s="22"/>
      <c r="N87" s="22"/>
      <c r="P87" s="22"/>
      <c r="R87" s="519"/>
      <c r="S87" s="519"/>
    </row>
    <row r="88" spans="1:19" ht="20.100000000000001" customHeight="1" x14ac:dyDescent="0.2">
      <c r="A88" s="10" t="s">
        <v>6</v>
      </c>
      <c r="B88" s="37" t="s">
        <v>13</v>
      </c>
      <c r="C88" s="217">
        <f t="shared" ref="C88:D110" si="31">+F14</f>
        <v>51625.192110000004</v>
      </c>
      <c r="D88" s="217">
        <f t="shared" si="31"/>
        <v>56662.077559999998</v>
      </c>
      <c r="E88" s="202">
        <v>0.13116690987849061</v>
      </c>
      <c r="F88" s="202">
        <v>0.14323107048150457</v>
      </c>
      <c r="G88" s="217">
        <f t="shared" ref="G88:H110" si="32">+I14</f>
        <v>74161.824070000002</v>
      </c>
      <c r="H88" s="217">
        <f t="shared" si="32"/>
        <v>70108.836840000004</v>
      </c>
      <c r="I88" s="202">
        <v>0.18842694616006853</v>
      </c>
      <c r="J88" s="203">
        <v>0.17722194778638373</v>
      </c>
      <c r="K88" s="21"/>
      <c r="L88" s="22"/>
      <c r="M88" s="21"/>
      <c r="N88" s="22"/>
      <c r="O88" s="21"/>
      <c r="P88" s="22"/>
      <c r="Q88" s="21"/>
      <c r="R88" s="515"/>
      <c r="S88" s="515"/>
    </row>
    <row r="89" spans="1:19" ht="20.100000000000001" customHeight="1" x14ac:dyDescent="0.2">
      <c r="A89" s="23" t="s">
        <v>8</v>
      </c>
      <c r="B89" s="37" t="s">
        <v>14</v>
      </c>
      <c r="C89" s="38">
        <f t="shared" si="31"/>
        <v>381775.97182999999</v>
      </c>
      <c r="D89" s="38">
        <f t="shared" si="31"/>
        <v>390335.91164000001</v>
      </c>
      <c r="E89" s="218">
        <v>0.15025851799354864</v>
      </c>
      <c r="F89" s="218">
        <v>0.14995326668444617</v>
      </c>
      <c r="G89" s="38">
        <f t="shared" si="32"/>
        <v>219636.56860999999</v>
      </c>
      <c r="H89" s="38">
        <f t="shared" si="32"/>
        <v>224110.27557</v>
      </c>
      <c r="I89" s="218">
        <v>8.6444060736285563E-2</v>
      </c>
      <c r="J89" s="219">
        <v>8.6095250058024944E-2</v>
      </c>
      <c r="K89" s="21"/>
      <c r="L89" s="22"/>
      <c r="M89" s="21"/>
      <c r="N89" s="22"/>
      <c r="O89" s="21"/>
      <c r="P89" s="22"/>
      <c r="Q89" s="21"/>
      <c r="R89" s="515"/>
      <c r="S89" s="515"/>
    </row>
    <row r="90" spans="1:19" ht="20.100000000000001" customHeight="1" x14ac:dyDescent="0.2">
      <c r="A90" s="23" t="s">
        <v>15</v>
      </c>
      <c r="B90" s="37" t="s">
        <v>16</v>
      </c>
      <c r="C90" s="38">
        <f t="shared" si="31"/>
        <v>52411.129719999997</v>
      </c>
      <c r="D90" s="38">
        <f t="shared" si="31"/>
        <v>61061.865669999999</v>
      </c>
      <c r="E90" s="218">
        <v>0.11698214546738522</v>
      </c>
      <c r="F90" s="218">
        <v>0.12790767606346196</v>
      </c>
      <c r="G90" s="38">
        <f t="shared" si="32"/>
        <v>15969.309670000001</v>
      </c>
      <c r="H90" s="38">
        <f t="shared" si="32"/>
        <v>18819.891319999999</v>
      </c>
      <c r="I90" s="218">
        <v>3.564365272814924E-2</v>
      </c>
      <c r="J90" s="219">
        <v>3.9422453541094353E-2</v>
      </c>
      <c r="K90" s="21"/>
      <c r="L90" s="22"/>
      <c r="M90" s="21"/>
      <c r="N90" s="22"/>
      <c r="O90" s="21"/>
      <c r="P90" s="22"/>
      <c r="Q90" s="21"/>
      <c r="R90" s="515"/>
      <c r="S90" s="515"/>
    </row>
    <row r="91" spans="1:19" ht="20.100000000000001" customHeight="1" x14ac:dyDescent="0.2">
      <c r="A91" s="23" t="s">
        <v>17</v>
      </c>
      <c r="B91" s="37" t="s">
        <v>18</v>
      </c>
      <c r="C91" s="38">
        <f t="shared" si="31"/>
        <v>241285.21166</v>
      </c>
      <c r="D91" s="38">
        <f t="shared" si="31"/>
        <v>218348.05056999999</v>
      </c>
      <c r="E91" s="218">
        <v>1.0387482009636659</v>
      </c>
      <c r="F91" s="218">
        <v>0.76677357969893789</v>
      </c>
      <c r="G91" s="38">
        <f t="shared" si="32"/>
        <v>28899.139910000002</v>
      </c>
      <c r="H91" s="38">
        <f t="shared" si="32"/>
        <v>32388.03974</v>
      </c>
      <c r="I91" s="218">
        <v>0.12441263757685272</v>
      </c>
      <c r="J91" s="219">
        <v>0.11373718751342667</v>
      </c>
      <c r="K91" s="21"/>
      <c r="L91" s="22"/>
      <c r="M91" s="21"/>
      <c r="N91" s="22"/>
      <c r="O91" s="21"/>
      <c r="P91" s="22"/>
      <c r="Q91" s="21"/>
      <c r="R91" s="515"/>
      <c r="S91" s="515"/>
    </row>
    <row r="92" spans="1:19" ht="20.100000000000001" customHeight="1" x14ac:dyDescent="0.2">
      <c r="A92" s="23" t="s">
        <v>19</v>
      </c>
      <c r="B92" s="37" t="s">
        <v>20</v>
      </c>
      <c r="C92" s="38">
        <f t="shared" si="31"/>
        <v>59246.532870000003</v>
      </c>
      <c r="D92" s="38">
        <f t="shared" si="31"/>
        <v>68348.999400000001</v>
      </c>
      <c r="E92" s="218">
        <v>5.2981676959955197E-2</v>
      </c>
      <c r="F92" s="218">
        <v>5.6868644118807904E-2</v>
      </c>
      <c r="G92" s="38">
        <f t="shared" si="32"/>
        <v>89279.528529999996</v>
      </c>
      <c r="H92" s="38">
        <f t="shared" si="32"/>
        <v>95090.933279999997</v>
      </c>
      <c r="I92" s="218">
        <v>7.983891901476535E-2</v>
      </c>
      <c r="J92" s="219">
        <v>7.911882384668277E-2</v>
      </c>
      <c r="K92" s="21"/>
      <c r="L92" s="22"/>
      <c r="M92" s="21"/>
      <c r="N92" s="22"/>
      <c r="O92" s="21"/>
      <c r="P92" s="22"/>
      <c r="Q92" s="21"/>
      <c r="R92" s="515"/>
      <c r="S92" s="515"/>
    </row>
    <row r="93" spans="1:19" ht="20.100000000000001" customHeight="1" x14ac:dyDescent="0.2">
      <c r="A93" s="23" t="s">
        <v>21</v>
      </c>
      <c r="B93" s="37" t="s">
        <v>22</v>
      </c>
      <c r="C93" s="38">
        <f t="shared" si="31"/>
        <v>122150.26848</v>
      </c>
      <c r="D93" s="38">
        <f t="shared" si="31"/>
        <v>156540.76321</v>
      </c>
      <c r="E93" s="218">
        <v>0.2454849987748606</v>
      </c>
      <c r="F93" s="218">
        <v>0.26613222400104514</v>
      </c>
      <c r="G93" s="38">
        <f t="shared" si="32"/>
        <v>43099.010820000003</v>
      </c>
      <c r="H93" s="38">
        <f t="shared" si="32"/>
        <v>44429.646950000002</v>
      </c>
      <c r="I93" s="218">
        <v>8.6615942396211135E-2</v>
      </c>
      <c r="J93" s="219">
        <v>7.5534068647171451E-2</v>
      </c>
      <c r="K93" s="21"/>
      <c r="L93" s="22"/>
      <c r="M93" s="21"/>
      <c r="N93" s="22"/>
      <c r="O93" s="21"/>
      <c r="P93" s="22"/>
      <c r="Q93" s="21"/>
      <c r="R93" s="515"/>
      <c r="S93" s="515"/>
    </row>
    <row r="94" spans="1:19" ht="20.100000000000001" customHeight="1" x14ac:dyDescent="0.2">
      <c r="A94" s="23" t="s">
        <v>23</v>
      </c>
      <c r="B94" s="37" t="s">
        <v>24</v>
      </c>
      <c r="C94" s="38">
        <f t="shared" si="31"/>
        <v>216775.33025</v>
      </c>
      <c r="D94" s="38">
        <f t="shared" si="31"/>
        <v>118781.24201</v>
      </c>
      <c r="E94" s="218">
        <v>0.65179980785946945</v>
      </c>
      <c r="F94" s="218">
        <v>0.33162334922398035</v>
      </c>
      <c r="G94" s="38">
        <f t="shared" si="32"/>
        <v>35071.151570000002</v>
      </c>
      <c r="H94" s="38">
        <f t="shared" si="32"/>
        <v>37485.117789999997</v>
      </c>
      <c r="I94" s="218">
        <v>0.1054518972632788</v>
      </c>
      <c r="J94" s="219">
        <v>0.1046540690871768</v>
      </c>
      <c r="K94" s="21"/>
      <c r="L94" s="22"/>
      <c r="M94" s="21"/>
      <c r="N94" s="22"/>
      <c r="O94" s="21"/>
      <c r="P94" s="22"/>
      <c r="Q94" s="21"/>
      <c r="R94" s="515"/>
      <c r="S94" s="515"/>
    </row>
    <row r="95" spans="1:19" ht="20.100000000000001" customHeight="1" x14ac:dyDescent="0.2">
      <c r="A95" s="23" t="s">
        <v>25</v>
      </c>
      <c r="B95" s="37" t="s">
        <v>26</v>
      </c>
      <c r="C95" s="38">
        <f t="shared" si="31"/>
        <v>224114.20144999999</v>
      </c>
      <c r="D95" s="38">
        <f t="shared" si="31"/>
        <v>232677.07954000001</v>
      </c>
      <c r="E95" s="218">
        <v>0.22766414078848449</v>
      </c>
      <c r="F95" s="218">
        <v>0.24420130530498971</v>
      </c>
      <c r="G95" s="38">
        <f t="shared" si="32"/>
        <v>66613.650500000003</v>
      </c>
      <c r="H95" s="38">
        <f t="shared" si="32"/>
        <v>73850.294739999998</v>
      </c>
      <c r="I95" s="218">
        <v>6.7668801922176905E-2</v>
      </c>
      <c r="J95" s="219">
        <v>7.7508014146988186E-2</v>
      </c>
      <c r="K95" s="21"/>
      <c r="L95" s="22"/>
      <c r="M95" s="21"/>
      <c r="N95" s="22"/>
      <c r="O95" s="21"/>
      <c r="P95" s="22"/>
      <c r="Q95" s="21"/>
      <c r="R95" s="515"/>
      <c r="S95" s="515"/>
    </row>
    <row r="96" spans="1:19" ht="20.100000000000001" customHeight="1" x14ac:dyDescent="0.2">
      <c r="A96" s="23" t="s">
        <v>27</v>
      </c>
      <c r="B96" s="37" t="s">
        <v>28</v>
      </c>
      <c r="C96" s="38">
        <f t="shared" si="31"/>
        <v>5631.0105800000001</v>
      </c>
      <c r="D96" s="38">
        <f t="shared" si="31"/>
        <v>6003.81574</v>
      </c>
      <c r="E96" s="218">
        <v>0.29051976802293433</v>
      </c>
      <c r="F96" s="218">
        <v>0.30152600702728932</v>
      </c>
      <c r="G96" s="38">
        <f t="shared" si="32"/>
        <v>2496.7797</v>
      </c>
      <c r="H96" s="38">
        <f t="shared" si="32"/>
        <v>2661.1658900000002</v>
      </c>
      <c r="I96" s="218">
        <v>0.12881592903140515</v>
      </c>
      <c r="J96" s="219">
        <v>0.13365012512008284</v>
      </c>
      <c r="K96" s="21"/>
      <c r="L96" s="22"/>
      <c r="M96" s="21"/>
      <c r="N96" s="22"/>
      <c r="O96" s="21"/>
      <c r="P96" s="22"/>
      <c r="Q96" s="21"/>
      <c r="R96" s="515"/>
      <c r="S96" s="515"/>
    </row>
    <row r="97" spans="1:19 16384:16384" ht="20.100000000000001" customHeight="1" x14ac:dyDescent="0.2">
      <c r="A97" s="23" t="s">
        <v>29</v>
      </c>
      <c r="B97" s="37" t="s">
        <v>30</v>
      </c>
      <c r="C97" s="38">
        <f t="shared" si="31"/>
        <v>621870.57767999999</v>
      </c>
      <c r="D97" s="38">
        <f t="shared" si="31"/>
        <v>612574.97270000004</v>
      </c>
      <c r="E97" s="218">
        <v>0.27687712549534083</v>
      </c>
      <c r="F97" s="218">
        <v>0.27329481766594432</v>
      </c>
      <c r="G97" s="38">
        <f t="shared" si="32"/>
        <v>259127.76069</v>
      </c>
      <c r="H97" s="38">
        <f t="shared" si="32"/>
        <v>266322.75099999999</v>
      </c>
      <c r="I97" s="218">
        <v>0.11537215634731454</v>
      </c>
      <c r="J97" s="219">
        <v>0.11881750139747048</v>
      </c>
      <c r="K97" s="21"/>
      <c r="L97" s="22"/>
      <c r="M97" s="21"/>
      <c r="N97" s="22"/>
      <c r="O97" s="21"/>
      <c r="P97" s="22"/>
      <c r="Q97" s="21"/>
      <c r="R97" s="515"/>
      <c r="S97" s="515"/>
    </row>
    <row r="98" spans="1:19 16384:16384" ht="20.100000000000001" customHeight="1" x14ac:dyDescent="0.2">
      <c r="A98" s="23" t="s">
        <v>31</v>
      </c>
      <c r="B98" s="37" t="s">
        <v>32</v>
      </c>
      <c r="C98" s="38">
        <f t="shared" si="31"/>
        <v>42992.407339999998</v>
      </c>
      <c r="D98" s="38">
        <f t="shared" si="31"/>
        <v>22840.840899999999</v>
      </c>
      <c r="E98" s="218">
        <v>0.42645241876072493</v>
      </c>
      <c r="F98" s="218">
        <v>0.19741919373971575</v>
      </c>
      <c r="G98" s="38">
        <f t="shared" si="32"/>
        <v>23897.153289999998</v>
      </c>
      <c r="H98" s="38">
        <f t="shared" si="32"/>
        <v>23988.171620000001</v>
      </c>
      <c r="I98" s="218">
        <v>0.2370418279074743</v>
      </c>
      <c r="J98" s="219">
        <v>0.20733586478903809</v>
      </c>
      <c r="K98" s="21"/>
      <c r="L98" s="22"/>
      <c r="M98" s="21"/>
      <c r="N98" s="22"/>
      <c r="O98" s="21"/>
      <c r="P98" s="22"/>
      <c r="Q98" s="21"/>
      <c r="R98" s="515"/>
      <c r="S98" s="515"/>
    </row>
    <row r="99" spans="1:19 16384:16384" ht="20.100000000000001" customHeight="1" x14ac:dyDescent="0.2">
      <c r="A99" s="23" t="s">
        <v>33</v>
      </c>
      <c r="B99" s="37" t="s">
        <v>34</v>
      </c>
      <c r="C99" s="38">
        <f t="shared" si="31"/>
        <v>207138.79133000001</v>
      </c>
      <c r="D99" s="38">
        <f t="shared" si="31"/>
        <v>205352.51957</v>
      </c>
      <c r="E99" s="218">
        <v>0.42180234016071033</v>
      </c>
      <c r="F99" s="218">
        <v>0.37167042672179379</v>
      </c>
      <c r="G99" s="38">
        <f t="shared" si="32"/>
        <v>24003.895280000001</v>
      </c>
      <c r="H99" s="38">
        <f t="shared" si="32"/>
        <v>28914.946230000001</v>
      </c>
      <c r="I99" s="218">
        <v>4.8879783149580615E-2</v>
      </c>
      <c r="J99" s="219">
        <v>5.2333569738736381E-2</v>
      </c>
      <c r="K99" s="21"/>
      <c r="L99" s="22"/>
      <c r="M99" s="21"/>
      <c r="N99" s="22"/>
      <c r="O99" s="21"/>
      <c r="P99" s="22"/>
      <c r="Q99" s="21"/>
      <c r="R99" s="515"/>
      <c r="S99" s="515"/>
    </row>
    <row r="100" spans="1:19 16384:16384" ht="20.100000000000001" customHeight="1" x14ac:dyDescent="0.2">
      <c r="A100" s="23" t="s">
        <v>35</v>
      </c>
      <c r="B100" s="37" t="s">
        <v>36</v>
      </c>
      <c r="C100" s="38">
        <f t="shared" si="31"/>
        <v>14672.94882</v>
      </c>
      <c r="D100" s="38">
        <f t="shared" si="31"/>
        <v>15529.201650000001</v>
      </c>
      <c r="E100" s="218">
        <v>0.21772117418952597</v>
      </c>
      <c r="F100" s="218">
        <v>0.21332480315362196</v>
      </c>
      <c r="G100" s="38">
        <f t="shared" si="32"/>
        <v>9820.2674200000001</v>
      </c>
      <c r="H100" s="38">
        <f t="shared" si="32"/>
        <v>11853.39133</v>
      </c>
      <c r="I100" s="218">
        <v>0.14571577804614375</v>
      </c>
      <c r="J100" s="219">
        <v>0.16283015889455585</v>
      </c>
      <c r="K100" s="21"/>
      <c r="L100" s="22"/>
      <c r="M100" s="21"/>
      <c r="N100" s="22"/>
      <c r="O100" s="21"/>
      <c r="P100" s="22"/>
      <c r="Q100" s="21"/>
      <c r="R100" s="515"/>
      <c r="S100" s="515"/>
    </row>
    <row r="101" spans="1:19 16384:16384" ht="20.100000000000001" customHeight="1" x14ac:dyDescent="0.2">
      <c r="A101" s="23" t="s">
        <v>37</v>
      </c>
      <c r="B101" s="37" t="s">
        <v>38</v>
      </c>
      <c r="C101" s="38">
        <f t="shared" si="31"/>
        <v>186.27807999999999</v>
      </c>
      <c r="D101" s="38">
        <f t="shared" si="31"/>
        <v>240.26401000000001</v>
      </c>
      <c r="E101" s="218">
        <v>8.9320511539353973E-3</v>
      </c>
      <c r="F101" s="218">
        <v>1.0083564515700404E-2</v>
      </c>
      <c r="G101" s="38">
        <f t="shared" si="32"/>
        <v>3359.9913000000001</v>
      </c>
      <c r="H101" s="38">
        <f t="shared" si="32"/>
        <v>3631.2833000000001</v>
      </c>
      <c r="I101" s="218">
        <v>0.16111189340354967</v>
      </c>
      <c r="J101" s="219">
        <v>0.15240018440687583</v>
      </c>
      <c r="K101" s="21"/>
      <c r="L101" s="22"/>
      <c r="M101" s="21"/>
      <c r="N101" s="22"/>
      <c r="O101" s="21"/>
      <c r="P101" s="22"/>
      <c r="Q101" s="21"/>
      <c r="R101" s="515"/>
      <c r="S101" s="515"/>
    </row>
    <row r="102" spans="1:19 16384:16384" ht="20.100000000000001" customHeight="1" x14ac:dyDescent="0.2">
      <c r="A102" s="23" t="s">
        <v>39</v>
      </c>
      <c r="B102" s="37" t="s">
        <v>40</v>
      </c>
      <c r="C102" s="38">
        <f t="shared" si="31"/>
        <v>645543.63014999998</v>
      </c>
      <c r="D102" s="38">
        <f t="shared" si="31"/>
        <v>702764.43088999996</v>
      </c>
      <c r="E102" s="218">
        <v>7.4662250333978164E-2</v>
      </c>
      <c r="F102" s="218">
        <v>7.6537505423603172E-2</v>
      </c>
      <c r="G102" s="38">
        <f t="shared" si="32"/>
        <v>863011.63474999997</v>
      </c>
      <c r="H102" s="38">
        <f t="shared" si="32"/>
        <v>1000550.35646</v>
      </c>
      <c r="I102" s="218">
        <v>9.9814153072609671E-2</v>
      </c>
      <c r="J102" s="219">
        <v>0.10896912958039555</v>
      </c>
      <c r="K102" s="21"/>
      <c r="L102" s="22"/>
      <c r="M102" s="21"/>
      <c r="N102" s="22"/>
      <c r="O102" s="21"/>
      <c r="P102" s="22"/>
      <c r="Q102" s="21"/>
      <c r="R102" s="515"/>
      <c r="S102" s="515"/>
    </row>
    <row r="103" spans="1:19 16384:16384" ht="20.100000000000001" customHeight="1" x14ac:dyDescent="0.2">
      <c r="A103" s="23" t="s">
        <v>41</v>
      </c>
      <c r="B103" s="37" t="s">
        <v>42</v>
      </c>
      <c r="C103" s="38">
        <f t="shared" si="31"/>
        <v>715.59392000000003</v>
      </c>
      <c r="D103" s="38">
        <f t="shared" si="31"/>
        <v>754.08317</v>
      </c>
      <c r="E103" s="218">
        <v>3.7921630750641595E-2</v>
      </c>
      <c r="F103" s="218">
        <v>3.8802543735219699E-2</v>
      </c>
      <c r="G103" s="38">
        <f t="shared" si="32"/>
        <v>1236.5617400000001</v>
      </c>
      <c r="H103" s="38">
        <f t="shared" si="32"/>
        <v>1361.5641499999999</v>
      </c>
      <c r="I103" s="218">
        <v>6.5529396483205007E-2</v>
      </c>
      <c r="J103" s="219">
        <v>7.0061439613726212E-2</v>
      </c>
      <c r="K103" s="21"/>
      <c r="L103" s="22"/>
      <c r="M103" s="21"/>
      <c r="N103" s="22"/>
      <c r="O103" s="21"/>
      <c r="P103" s="22"/>
      <c r="Q103" s="21"/>
      <c r="R103" s="515"/>
      <c r="S103" s="515"/>
    </row>
    <row r="104" spans="1:19 16384:16384" ht="20.100000000000001" customHeight="1" x14ac:dyDescent="0.2">
      <c r="A104" s="23" t="s">
        <v>43</v>
      </c>
      <c r="B104" s="37" t="s">
        <v>44</v>
      </c>
      <c r="C104" s="38">
        <f t="shared" si="31"/>
        <v>30645.926879999999</v>
      </c>
      <c r="D104" s="38">
        <f t="shared" si="31"/>
        <v>35339.675210000001</v>
      </c>
      <c r="E104" s="218">
        <v>0.41395605373478911</v>
      </c>
      <c r="F104" s="218">
        <v>0.69896064990512308</v>
      </c>
      <c r="G104" s="38">
        <f t="shared" si="32"/>
        <v>17385.156760000002</v>
      </c>
      <c r="H104" s="38">
        <f t="shared" si="32"/>
        <v>18985.076840000002</v>
      </c>
      <c r="I104" s="218">
        <v>0.2348335200991086</v>
      </c>
      <c r="J104" s="219">
        <v>0.37549359375069086</v>
      </c>
      <c r="K104" s="21"/>
      <c r="L104" s="22"/>
      <c r="M104" s="21"/>
      <c r="N104" s="22"/>
      <c r="O104" s="21"/>
      <c r="P104" s="22"/>
      <c r="Q104" s="21"/>
      <c r="R104" s="515"/>
      <c r="S104" s="515"/>
    </row>
    <row r="105" spans="1:19 16384:16384" ht="20.100000000000001" customHeight="1" x14ac:dyDescent="0.2">
      <c r="A105" s="23" t="s">
        <v>45</v>
      </c>
      <c r="B105" s="37" t="s">
        <v>46</v>
      </c>
      <c r="C105" s="38">
        <f t="shared" si="31"/>
        <v>202277.4504</v>
      </c>
      <c r="D105" s="38">
        <f t="shared" si="31"/>
        <v>223009.28028000001</v>
      </c>
      <c r="E105" s="218">
        <v>0.4462262803637787</v>
      </c>
      <c r="F105" s="218">
        <v>0.4817516565323362</v>
      </c>
      <c r="G105" s="38">
        <f t="shared" si="32"/>
        <v>15090.35475</v>
      </c>
      <c r="H105" s="38">
        <f t="shared" si="32"/>
        <v>12865.711880000001</v>
      </c>
      <c r="I105" s="218">
        <v>3.3289488552216695E-2</v>
      </c>
      <c r="J105" s="219">
        <v>2.7792915177681132E-2</v>
      </c>
      <c r="K105" s="21"/>
      <c r="L105" s="22"/>
      <c r="M105" s="21"/>
      <c r="N105" s="22"/>
      <c r="O105" s="21"/>
      <c r="P105" s="22"/>
      <c r="Q105" s="21"/>
      <c r="R105" s="515"/>
      <c r="S105" s="515"/>
    </row>
    <row r="106" spans="1:19 16384:16384" ht="20.100000000000001" customHeight="1" x14ac:dyDescent="0.2">
      <c r="A106" s="23" t="s">
        <v>47</v>
      </c>
      <c r="B106" s="37" t="s">
        <v>48</v>
      </c>
      <c r="C106" s="38">
        <f t="shared" si="31"/>
        <v>14577.2353</v>
      </c>
      <c r="D106" s="38">
        <f t="shared" si="31"/>
        <v>16332.071120000001</v>
      </c>
      <c r="E106" s="218">
        <v>0.35133018083651035</v>
      </c>
      <c r="F106" s="218">
        <v>0.33596069269771472</v>
      </c>
      <c r="G106" s="38">
        <f t="shared" si="32"/>
        <v>9782.5716100000009</v>
      </c>
      <c r="H106" s="38">
        <f t="shared" si="32"/>
        <v>9570.6186400000006</v>
      </c>
      <c r="I106" s="218">
        <v>0.23577259899121011</v>
      </c>
      <c r="J106" s="219">
        <v>0.19687347943902783</v>
      </c>
      <c r="K106" s="21"/>
      <c r="L106" s="22"/>
      <c r="M106" s="21"/>
      <c r="N106" s="22"/>
      <c r="O106" s="21"/>
      <c r="P106" s="22"/>
      <c r="Q106" s="21"/>
      <c r="R106" s="515"/>
      <c r="S106" s="515"/>
    </row>
    <row r="107" spans="1:19 16384:16384" ht="20.100000000000001" customHeight="1" x14ac:dyDescent="0.2">
      <c r="A107" s="23" t="s">
        <v>49</v>
      </c>
      <c r="B107" s="37" t="s">
        <v>50</v>
      </c>
      <c r="C107" s="38">
        <f t="shared" si="31"/>
        <v>281420.32377000002</v>
      </c>
      <c r="D107" s="38">
        <f t="shared" si="31"/>
        <v>282776.21438000002</v>
      </c>
      <c r="E107" s="218">
        <v>0.33004278716153473</v>
      </c>
      <c r="F107" s="218">
        <v>0.30440724370222894</v>
      </c>
      <c r="G107" s="38">
        <f t="shared" si="32"/>
        <v>76501.457079999993</v>
      </c>
      <c r="H107" s="38">
        <f t="shared" si="32"/>
        <v>79902.825230000002</v>
      </c>
      <c r="I107" s="218">
        <v>8.9719014527312874E-2</v>
      </c>
      <c r="J107" s="219">
        <v>8.601500959200023E-2</v>
      </c>
      <c r="K107" s="21"/>
      <c r="L107" s="22"/>
      <c r="M107" s="21"/>
      <c r="N107" s="22"/>
      <c r="O107" s="21"/>
      <c r="P107" s="22"/>
      <c r="Q107" s="21"/>
      <c r="R107" s="515"/>
      <c r="S107" s="515"/>
    </row>
    <row r="108" spans="1:19 16384:16384" ht="20.100000000000001" customHeight="1" x14ac:dyDescent="0.2">
      <c r="A108" s="23" t="s">
        <v>51</v>
      </c>
      <c r="B108" s="37" t="s">
        <v>52</v>
      </c>
      <c r="C108" s="38">
        <f t="shared" si="31"/>
        <v>88095.189270000003</v>
      </c>
      <c r="D108" s="38">
        <f t="shared" si="31"/>
        <v>116597.26755</v>
      </c>
      <c r="E108" s="218">
        <v>0.20925278786630211</v>
      </c>
      <c r="F108" s="218">
        <v>0.22254290540948621</v>
      </c>
      <c r="G108" s="38">
        <f t="shared" si="32"/>
        <v>92425.373879999999</v>
      </c>
      <c r="H108" s="38">
        <f t="shared" si="32"/>
        <v>107693.40801</v>
      </c>
      <c r="I108" s="218">
        <v>0.21953828936901379</v>
      </c>
      <c r="J108" s="219">
        <v>0.20554858973618059</v>
      </c>
      <c r="K108" s="21"/>
      <c r="L108" s="22"/>
      <c r="M108" s="21"/>
      <c r="N108" s="22"/>
      <c r="O108" s="21"/>
      <c r="P108" s="22"/>
      <c r="Q108" s="21"/>
      <c r="R108" s="515"/>
      <c r="S108" s="515"/>
    </row>
    <row r="109" spans="1:19 16384:16384" ht="20.100000000000001" customHeight="1" x14ac:dyDescent="0.2">
      <c r="A109" s="23" t="s">
        <v>53</v>
      </c>
      <c r="B109" s="37" t="s">
        <v>54</v>
      </c>
      <c r="C109" s="38">
        <f t="shared" si="31"/>
        <v>33610.856910000002</v>
      </c>
      <c r="D109" s="38">
        <f t="shared" si="31"/>
        <v>37655.055209999999</v>
      </c>
      <c r="E109" s="218">
        <v>0.1033630754224933</v>
      </c>
      <c r="F109" s="218">
        <v>0.10196618261880371</v>
      </c>
      <c r="G109" s="38">
        <f t="shared" si="32"/>
        <v>20175.296320000001</v>
      </c>
      <c r="H109" s="38">
        <f t="shared" si="32"/>
        <v>22486.656780000001</v>
      </c>
      <c r="I109" s="218">
        <v>6.2044852970554974E-2</v>
      </c>
      <c r="J109" s="219">
        <v>6.0891652898358357E-2</v>
      </c>
      <c r="K109" s="21"/>
      <c r="L109" s="22"/>
      <c r="M109" s="21"/>
      <c r="N109" s="22"/>
      <c r="O109" s="21"/>
      <c r="P109" s="22"/>
      <c r="Q109" s="21"/>
      <c r="R109" s="515"/>
      <c r="S109" s="515"/>
    </row>
    <row r="110" spans="1:19 16384:16384" ht="20.100000000000001" customHeight="1" thickBot="1" x14ac:dyDescent="0.25">
      <c r="A110" s="23" t="s">
        <v>55</v>
      </c>
      <c r="B110" s="37" t="s">
        <v>56</v>
      </c>
      <c r="C110" s="38">
        <f t="shared" si="31"/>
        <v>310692.15009000001</v>
      </c>
      <c r="D110" s="38">
        <f t="shared" si="31"/>
        <v>363682.47185999999</v>
      </c>
      <c r="E110" s="218">
        <v>0.26363944137571754</v>
      </c>
      <c r="F110" s="218">
        <v>0.26468059974847041</v>
      </c>
      <c r="G110" s="38">
        <f t="shared" si="32"/>
        <v>54127.499369999998</v>
      </c>
      <c r="H110" s="38">
        <f t="shared" si="32"/>
        <v>65575.829440000001</v>
      </c>
      <c r="I110" s="218">
        <v>4.5930171370076739E-2</v>
      </c>
      <c r="J110" s="219">
        <v>4.772473574658298E-2</v>
      </c>
      <c r="K110" s="21"/>
      <c r="L110" s="22"/>
      <c r="M110" s="21"/>
      <c r="N110" s="22"/>
      <c r="O110" s="21"/>
      <c r="P110" s="22"/>
      <c r="Q110" s="21"/>
      <c r="R110" s="515"/>
      <c r="S110" s="515"/>
    </row>
    <row r="111" spans="1:19 16384:16384" ht="20.100000000000001" customHeight="1" thickBot="1" x14ac:dyDescent="0.25">
      <c r="A111" s="132"/>
      <c r="B111" s="133" t="s">
        <v>10</v>
      </c>
      <c r="C111" s="210">
        <f>SUM(C88:C110)</f>
        <v>3849454.2088900004</v>
      </c>
      <c r="D111" s="210">
        <f>SUM(D88:D110)</f>
        <v>3944208.1538399998</v>
      </c>
      <c r="E111" s="211">
        <v>0.17900890993594157</v>
      </c>
      <c r="F111" s="211">
        <v>0.17263006277158155</v>
      </c>
      <c r="G111" s="210">
        <f>SUM(G88:G110)</f>
        <v>2045171.9376200002</v>
      </c>
      <c r="H111" s="210">
        <f>SUM(H88:H110)</f>
        <v>2252646.7930299998</v>
      </c>
      <c r="I111" s="211">
        <v>9.5105430359308185E-2</v>
      </c>
      <c r="J111" s="212">
        <v>9.8593822160316369E-2</v>
      </c>
      <c r="K111" s="21"/>
      <c r="L111" s="22"/>
      <c r="M111" s="21"/>
      <c r="N111" s="22"/>
      <c r="O111" s="21"/>
      <c r="P111" s="22"/>
      <c r="Q111" s="21"/>
      <c r="R111" s="520"/>
      <c r="S111" s="520"/>
    </row>
    <row r="112" spans="1:19 16384:16384" ht="20.100000000000001" customHeight="1" x14ac:dyDescent="0.2">
      <c r="A112" s="96"/>
      <c r="B112" s="66"/>
      <c r="C112" s="22"/>
      <c r="D112" s="22"/>
      <c r="E112" s="213"/>
      <c r="F112" s="213"/>
      <c r="G112" s="22"/>
      <c r="H112" s="22"/>
      <c r="I112" s="213"/>
      <c r="J112" s="213"/>
      <c r="L112" s="22"/>
      <c r="N112" s="22"/>
      <c r="P112" s="22"/>
      <c r="R112" s="520"/>
      <c r="S112" s="520"/>
      <c r="XFD112" s="220"/>
    </row>
    <row r="113" spans="1:19" ht="20.100000000000001" customHeight="1" x14ac:dyDescent="0.2">
      <c r="A113" s="472" t="s">
        <v>159</v>
      </c>
      <c r="B113" s="472"/>
      <c r="C113" s="472"/>
      <c r="D113" s="472"/>
      <c r="E113" s="472"/>
      <c r="F113" s="472"/>
      <c r="G113" s="472"/>
      <c r="H113" s="472"/>
      <c r="I113" s="472"/>
      <c r="J113" s="472"/>
      <c r="L113" s="22"/>
      <c r="N113" s="22"/>
      <c r="P113" s="22"/>
      <c r="R113" s="515"/>
    </row>
    <row r="114" spans="1:19" ht="20.100000000000001" customHeight="1" thickBot="1" x14ac:dyDescent="0.25">
      <c r="A114" s="115"/>
      <c r="B114" s="115"/>
      <c r="C114" s="115"/>
      <c r="D114" s="115"/>
      <c r="E114" s="115"/>
      <c r="F114" s="115"/>
      <c r="G114" s="115"/>
      <c r="H114" s="115"/>
      <c r="I114" s="115"/>
      <c r="J114" s="115"/>
      <c r="L114" s="22"/>
      <c r="N114" s="22"/>
      <c r="P114" s="22"/>
      <c r="R114" s="521"/>
      <c r="S114" s="521"/>
    </row>
    <row r="115" spans="1:19" ht="20.100000000000001" customHeight="1" x14ac:dyDescent="0.2">
      <c r="A115" s="221"/>
      <c r="B115" s="221"/>
      <c r="C115" s="222" t="s">
        <v>153</v>
      </c>
      <c r="D115" s="222"/>
      <c r="E115" s="223" t="s">
        <v>154</v>
      </c>
      <c r="F115" s="224"/>
      <c r="G115" s="222" t="s">
        <v>153</v>
      </c>
      <c r="H115" s="222"/>
      <c r="I115" s="223" t="s">
        <v>154</v>
      </c>
      <c r="J115" s="224"/>
      <c r="L115" s="22"/>
      <c r="N115" s="22"/>
      <c r="P115" s="22"/>
      <c r="R115" s="521"/>
      <c r="S115" s="521"/>
    </row>
    <row r="116" spans="1:19" ht="20.100000000000001" customHeight="1" thickBot="1" x14ac:dyDescent="0.25">
      <c r="A116" s="225" t="s">
        <v>1</v>
      </c>
      <c r="B116" s="225" t="s">
        <v>12</v>
      </c>
      <c r="C116" s="226" t="s">
        <v>155</v>
      </c>
      <c r="D116" s="226"/>
      <c r="E116" s="227" t="s">
        <v>156</v>
      </c>
      <c r="F116" s="228"/>
      <c r="G116" s="226" t="s">
        <v>157</v>
      </c>
      <c r="H116" s="226"/>
      <c r="I116" s="227" t="s">
        <v>156</v>
      </c>
      <c r="J116" s="228"/>
      <c r="L116" s="22"/>
      <c r="N116" s="22"/>
      <c r="P116" s="22"/>
      <c r="R116" s="521"/>
      <c r="S116" s="521"/>
    </row>
    <row r="117" spans="1:19" ht="20.100000000000001" customHeight="1" thickBot="1" x14ac:dyDescent="0.25">
      <c r="A117" s="229"/>
      <c r="B117" s="229"/>
      <c r="C117" s="36">
        <f t="shared" ref="C117:J117" si="33">+C87</f>
        <v>2022</v>
      </c>
      <c r="D117" s="36">
        <f t="shared" si="33"/>
        <v>2023</v>
      </c>
      <c r="E117" s="36">
        <f t="shared" si="33"/>
        <v>2022</v>
      </c>
      <c r="F117" s="36">
        <f t="shared" si="33"/>
        <v>2023</v>
      </c>
      <c r="G117" s="36">
        <f t="shared" si="33"/>
        <v>2022</v>
      </c>
      <c r="H117" s="36">
        <f t="shared" si="33"/>
        <v>2023</v>
      </c>
      <c r="I117" s="36">
        <f t="shared" si="33"/>
        <v>2022</v>
      </c>
      <c r="J117" s="36">
        <f t="shared" si="33"/>
        <v>2023</v>
      </c>
      <c r="L117" s="22"/>
      <c r="N117" s="22"/>
      <c r="P117" s="22"/>
      <c r="R117" s="522"/>
      <c r="S117" s="522"/>
    </row>
    <row r="118" spans="1:19" ht="20.100000000000001" customHeight="1" x14ac:dyDescent="0.2">
      <c r="A118" s="10" t="s">
        <v>6</v>
      </c>
      <c r="B118" s="37" t="s">
        <v>58</v>
      </c>
      <c r="C118" s="230">
        <f t="shared" ref="C118:D146" si="34">+F43</f>
        <v>64090.579579999998</v>
      </c>
      <c r="D118" s="230">
        <f t="shared" si="34"/>
        <v>82855.974749999994</v>
      </c>
      <c r="E118" s="203">
        <v>0.12820879937197041</v>
      </c>
      <c r="F118" s="202">
        <v>0.15826462051958656</v>
      </c>
      <c r="G118" s="38">
        <f t="shared" ref="G118:H146" si="35">+I43</f>
        <v>34384.163280000001</v>
      </c>
      <c r="H118" s="38">
        <f t="shared" si="35"/>
        <v>41708.187530000003</v>
      </c>
      <c r="I118" s="202">
        <v>6.8783155347127742E-2</v>
      </c>
      <c r="J118" s="203">
        <v>7.9667525388628688E-2</v>
      </c>
      <c r="K118" s="21"/>
      <c r="L118" s="22"/>
      <c r="M118" s="21"/>
      <c r="N118" s="22"/>
      <c r="O118" s="21"/>
      <c r="P118" s="22"/>
      <c r="Q118" s="21"/>
      <c r="R118" s="521"/>
      <c r="S118" s="521"/>
    </row>
    <row r="119" spans="1:19" ht="20.100000000000001" customHeight="1" x14ac:dyDescent="0.2">
      <c r="A119" s="23" t="s">
        <v>8</v>
      </c>
      <c r="B119" s="37" t="s">
        <v>59</v>
      </c>
      <c r="C119" s="230">
        <f t="shared" si="34"/>
        <v>701517.68148999999</v>
      </c>
      <c r="D119" s="230">
        <f t="shared" si="34"/>
        <v>663632.48204000003</v>
      </c>
      <c r="E119" s="219">
        <v>0.30738984725250562</v>
      </c>
      <c r="F119" s="218">
        <v>0.29776380675239739</v>
      </c>
      <c r="G119" s="38">
        <f t="shared" si="35"/>
        <v>91106.799419999996</v>
      </c>
      <c r="H119" s="38">
        <f t="shared" si="35"/>
        <v>89622.063880000002</v>
      </c>
      <c r="I119" s="218">
        <v>3.9921025365884065E-2</v>
      </c>
      <c r="J119" s="219">
        <v>4.0212327805116146E-2</v>
      </c>
      <c r="K119" s="21"/>
      <c r="L119" s="22"/>
      <c r="M119" s="21"/>
      <c r="N119" s="22"/>
      <c r="O119" s="21"/>
      <c r="P119" s="22"/>
      <c r="Q119" s="21"/>
      <c r="R119" s="521"/>
      <c r="S119" s="521"/>
    </row>
    <row r="120" spans="1:19" ht="20.100000000000001" customHeight="1" x14ac:dyDescent="0.2">
      <c r="A120" s="23" t="s">
        <v>15</v>
      </c>
      <c r="B120" s="37" t="s">
        <v>60</v>
      </c>
      <c r="C120" s="230">
        <f t="shared" si="34"/>
        <v>501610.3603</v>
      </c>
      <c r="D120" s="230">
        <f t="shared" si="34"/>
        <v>591525.04643999995</v>
      </c>
      <c r="E120" s="219">
        <v>0.22257366206135584</v>
      </c>
      <c r="F120" s="218">
        <v>0.23665662186224706</v>
      </c>
      <c r="G120" s="38">
        <f t="shared" si="35"/>
        <v>77427.565300000002</v>
      </c>
      <c r="H120" s="38">
        <f t="shared" si="35"/>
        <v>89115.177070000005</v>
      </c>
      <c r="I120" s="218">
        <v>3.4356022357690051E-2</v>
      </c>
      <c r="J120" s="219">
        <v>3.5653091765035463E-2</v>
      </c>
      <c r="K120" s="21"/>
      <c r="L120" s="22"/>
      <c r="M120" s="21"/>
      <c r="N120" s="22"/>
      <c r="O120" s="21"/>
      <c r="P120" s="22"/>
      <c r="Q120" s="21"/>
      <c r="R120" s="521"/>
      <c r="S120" s="521"/>
    </row>
    <row r="121" spans="1:19" ht="20.100000000000001" customHeight="1" x14ac:dyDescent="0.2">
      <c r="A121" s="23" t="s">
        <v>17</v>
      </c>
      <c r="B121" s="37" t="s">
        <v>61</v>
      </c>
      <c r="C121" s="230">
        <f t="shared" si="34"/>
        <v>28542.525389999999</v>
      </c>
      <c r="D121" s="230">
        <f t="shared" si="34"/>
        <v>34790.265749999999</v>
      </c>
      <c r="E121" s="219">
        <v>0.3766238922483503</v>
      </c>
      <c r="F121" s="218">
        <v>0.43225455767426324</v>
      </c>
      <c r="G121" s="38">
        <f t="shared" si="35"/>
        <v>14185.626490000001</v>
      </c>
      <c r="H121" s="38">
        <f t="shared" si="35"/>
        <v>24373.495869999999</v>
      </c>
      <c r="I121" s="218">
        <v>0.18718196058842515</v>
      </c>
      <c r="J121" s="219">
        <v>0.30283053173465141</v>
      </c>
      <c r="K121" s="21"/>
      <c r="L121" s="22"/>
      <c r="M121" s="21"/>
      <c r="N121" s="22"/>
      <c r="O121" s="21"/>
      <c r="P121" s="22"/>
      <c r="Q121" s="21"/>
      <c r="R121" s="521"/>
      <c r="S121" s="521"/>
    </row>
    <row r="122" spans="1:19" ht="20.100000000000001" customHeight="1" x14ac:dyDescent="0.2">
      <c r="A122" s="23" t="s">
        <v>19</v>
      </c>
      <c r="B122" s="37" t="s">
        <v>62</v>
      </c>
      <c r="C122" s="230">
        <f t="shared" si="34"/>
        <v>1792.4690800000001</v>
      </c>
      <c r="D122" s="230">
        <f t="shared" si="34"/>
        <v>2042.4047499999999</v>
      </c>
      <c r="E122" s="219">
        <v>2.3291722030160805E-2</v>
      </c>
      <c r="F122" s="218">
        <v>2.4858194260093811E-2</v>
      </c>
      <c r="G122" s="38">
        <f t="shared" si="35"/>
        <v>3940.08034</v>
      </c>
      <c r="H122" s="38">
        <f t="shared" si="35"/>
        <v>4826.8499099999999</v>
      </c>
      <c r="I122" s="218">
        <v>5.1198236599864513E-2</v>
      </c>
      <c r="J122" s="219">
        <v>5.8747793612943924E-2</v>
      </c>
      <c r="K122" s="21"/>
      <c r="L122" s="22"/>
      <c r="M122" s="21"/>
      <c r="N122" s="22"/>
      <c r="O122" s="21"/>
      <c r="P122" s="22"/>
      <c r="Q122" s="21"/>
      <c r="R122" s="521"/>
      <c r="S122" s="521"/>
    </row>
    <row r="123" spans="1:19" ht="20.100000000000001" customHeight="1" x14ac:dyDescent="0.2">
      <c r="A123" s="23" t="s">
        <v>21</v>
      </c>
      <c r="B123" s="37" t="s">
        <v>63</v>
      </c>
      <c r="C123" s="230">
        <f t="shared" si="34"/>
        <v>2186912.2192699998</v>
      </c>
      <c r="D123" s="230">
        <f t="shared" si="34"/>
        <v>2338090.30394</v>
      </c>
      <c r="E123" s="219">
        <v>0.28390439437919246</v>
      </c>
      <c r="F123" s="218">
        <v>0.27126737639061044</v>
      </c>
      <c r="G123" s="38">
        <f t="shared" si="35"/>
        <v>262542.18466000003</v>
      </c>
      <c r="H123" s="38">
        <f t="shared" si="35"/>
        <v>272606.38647000003</v>
      </c>
      <c r="I123" s="218">
        <v>3.4083160393044099E-2</v>
      </c>
      <c r="J123" s="219">
        <v>3.1628042390162273E-2</v>
      </c>
      <c r="K123" s="21"/>
      <c r="L123" s="22"/>
      <c r="M123" s="21"/>
      <c r="N123" s="22"/>
      <c r="O123" s="21"/>
      <c r="P123" s="22"/>
      <c r="Q123" s="21"/>
      <c r="R123" s="521"/>
      <c r="S123" s="521"/>
    </row>
    <row r="124" spans="1:19" ht="20.100000000000001" customHeight="1" x14ac:dyDescent="0.2">
      <c r="A124" s="23" t="s">
        <v>23</v>
      </c>
      <c r="B124" s="37" t="s">
        <v>64</v>
      </c>
      <c r="C124" s="230">
        <f t="shared" si="34"/>
        <v>61653.217709999997</v>
      </c>
      <c r="D124" s="230">
        <f t="shared" si="34"/>
        <v>61092.51971</v>
      </c>
      <c r="E124" s="219">
        <v>0.13326019296892916</v>
      </c>
      <c r="F124" s="218">
        <v>0.12305988239699925</v>
      </c>
      <c r="G124" s="38">
        <f t="shared" si="35"/>
        <v>54552.885730000002</v>
      </c>
      <c r="H124" s="38">
        <f t="shared" si="35"/>
        <v>64960.163110000001</v>
      </c>
      <c r="I124" s="218">
        <v>0.11791319819813087</v>
      </c>
      <c r="J124" s="219">
        <v>0.13085055372986987</v>
      </c>
      <c r="K124" s="21"/>
      <c r="L124" s="22"/>
      <c r="M124" s="21"/>
      <c r="N124" s="22"/>
      <c r="O124" s="21"/>
      <c r="P124" s="22"/>
      <c r="Q124" s="21"/>
      <c r="R124" s="521"/>
      <c r="S124" s="521"/>
    </row>
    <row r="125" spans="1:19" ht="20.100000000000001" customHeight="1" x14ac:dyDescent="0.2">
      <c r="A125" s="23" t="s">
        <v>25</v>
      </c>
      <c r="B125" s="37" t="s">
        <v>65</v>
      </c>
      <c r="C125" s="230">
        <f t="shared" si="34"/>
        <v>206260.28447000001</v>
      </c>
      <c r="D125" s="230">
        <f t="shared" si="34"/>
        <v>187571.48877</v>
      </c>
      <c r="E125" s="219">
        <v>0.74806610732386136</v>
      </c>
      <c r="F125" s="218">
        <v>0.6611532959195846</v>
      </c>
      <c r="G125" s="38">
        <f t="shared" si="35"/>
        <v>43907.593480000003</v>
      </c>
      <c r="H125" s="38">
        <f t="shared" si="35"/>
        <v>48877.214030000003</v>
      </c>
      <c r="I125" s="218">
        <v>0.15924433838992152</v>
      </c>
      <c r="J125" s="219">
        <v>0.17228274597173185</v>
      </c>
      <c r="K125" s="21"/>
      <c r="L125" s="22"/>
      <c r="M125" s="21"/>
      <c r="N125" s="22"/>
      <c r="O125" s="21"/>
      <c r="P125" s="22"/>
      <c r="Q125" s="21"/>
      <c r="R125" s="521"/>
      <c r="S125" s="521"/>
    </row>
    <row r="126" spans="1:19" ht="20.100000000000001" customHeight="1" x14ac:dyDescent="0.2">
      <c r="A126" s="23" t="s">
        <v>27</v>
      </c>
      <c r="B126" s="37" t="s">
        <v>66</v>
      </c>
      <c r="C126" s="230">
        <f t="shared" si="34"/>
        <v>627560.63798999996</v>
      </c>
      <c r="D126" s="230">
        <f t="shared" si="34"/>
        <v>643821.21369999996</v>
      </c>
      <c r="E126" s="219">
        <v>0.23545330869824849</v>
      </c>
      <c r="F126" s="218">
        <v>0.25435488664220662</v>
      </c>
      <c r="G126" s="38">
        <f t="shared" si="35"/>
        <v>151956.70731</v>
      </c>
      <c r="H126" s="38">
        <f t="shared" si="35"/>
        <v>162588.88435000001</v>
      </c>
      <c r="I126" s="218">
        <v>5.701235442303338E-2</v>
      </c>
      <c r="J126" s="219">
        <v>6.4234101592367421E-2</v>
      </c>
      <c r="K126" s="21"/>
      <c r="L126" s="22"/>
      <c r="M126" s="21"/>
      <c r="N126" s="22"/>
      <c r="O126" s="21"/>
      <c r="P126" s="22"/>
      <c r="Q126" s="21"/>
      <c r="R126" s="521"/>
      <c r="S126" s="521"/>
    </row>
    <row r="127" spans="1:19" ht="20.100000000000001" customHeight="1" x14ac:dyDescent="0.2">
      <c r="A127" s="23" t="s">
        <v>29</v>
      </c>
      <c r="B127" s="37" t="s">
        <v>67</v>
      </c>
      <c r="C127" s="230">
        <f t="shared" si="34"/>
        <v>54344.907330000002</v>
      </c>
      <c r="D127" s="230">
        <f t="shared" si="34"/>
        <v>63461.206100000003</v>
      </c>
      <c r="E127" s="219">
        <v>0.30053236084600693</v>
      </c>
      <c r="F127" s="218">
        <v>0.30344480916870553</v>
      </c>
      <c r="G127" s="38">
        <f t="shared" si="35"/>
        <v>25609.649730000001</v>
      </c>
      <c r="H127" s="38">
        <f t="shared" si="35"/>
        <v>27402.80773</v>
      </c>
      <c r="I127" s="218">
        <v>0.14162373020640873</v>
      </c>
      <c r="J127" s="219">
        <v>0.13102870672224079</v>
      </c>
      <c r="K127" s="21"/>
      <c r="L127" s="22"/>
      <c r="M127" s="21"/>
      <c r="N127" s="22"/>
      <c r="O127" s="21"/>
      <c r="P127" s="22"/>
      <c r="Q127" s="21"/>
      <c r="R127" s="521"/>
      <c r="S127" s="521"/>
    </row>
    <row r="128" spans="1:19" ht="20.100000000000001" customHeight="1" x14ac:dyDescent="0.2">
      <c r="A128" s="23" t="s">
        <v>31</v>
      </c>
      <c r="B128" s="37" t="s">
        <v>68</v>
      </c>
      <c r="C128" s="230">
        <f t="shared" si="34"/>
        <v>396593.67570000002</v>
      </c>
      <c r="D128" s="230">
        <f t="shared" si="34"/>
        <v>423774.83022</v>
      </c>
      <c r="E128" s="219">
        <v>0.2527322173455045</v>
      </c>
      <c r="F128" s="218">
        <v>0.25148073564873519</v>
      </c>
      <c r="G128" s="38">
        <f t="shared" si="35"/>
        <v>75331.14301</v>
      </c>
      <c r="H128" s="38">
        <f t="shared" si="35"/>
        <v>85010.807650000002</v>
      </c>
      <c r="I128" s="218">
        <v>4.8005321250987859E-2</v>
      </c>
      <c r="J128" s="219">
        <v>5.0447971237028329E-2</v>
      </c>
      <c r="K128" s="21"/>
      <c r="L128" s="22"/>
      <c r="M128" s="21"/>
      <c r="N128" s="22"/>
      <c r="O128" s="21"/>
      <c r="P128" s="22"/>
      <c r="Q128" s="21"/>
      <c r="R128" s="521"/>
      <c r="S128" s="521"/>
    </row>
    <row r="129" spans="1:19" ht="20.100000000000001" customHeight="1" x14ac:dyDescent="0.2">
      <c r="A129" s="23" t="s">
        <v>33</v>
      </c>
      <c r="B129" s="37" t="s">
        <v>69</v>
      </c>
      <c r="C129" s="230">
        <f t="shared" si="34"/>
        <v>28165.371760000002</v>
      </c>
      <c r="D129" s="230">
        <f t="shared" si="34"/>
        <v>32525.162049999999</v>
      </c>
      <c r="E129" s="219">
        <v>0.15553193310415567</v>
      </c>
      <c r="F129" s="218">
        <v>0.17207495408154189</v>
      </c>
      <c r="G129" s="38">
        <f t="shared" si="35"/>
        <v>19781.464639999998</v>
      </c>
      <c r="H129" s="38">
        <f t="shared" si="35"/>
        <v>23985.844860000001</v>
      </c>
      <c r="I129" s="218">
        <v>0.10923517932967984</v>
      </c>
      <c r="J129" s="219">
        <v>0.12689754309437754</v>
      </c>
      <c r="K129" s="21"/>
      <c r="L129" s="22"/>
      <c r="M129" s="21"/>
      <c r="N129" s="22"/>
      <c r="O129" s="21"/>
      <c r="P129" s="22"/>
      <c r="Q129" s="21"/>
      <c r="R129" s="521"/>
      <c r="S129" s="521"/>
    </row>
    <row r="130" spans="1:19" ht="20.100000000000001" customHeight="1" x14ac:dyDescent="0.2">
      <c r="A130" s="23" t="s">
        <v>35</v>
      </c>
      <c r="B130" s="37" t="s">
        <v>70</v>
      </c>
      <c r="C130" s="230">
        <f t="shared" si="34"/>
        <v>255786.22362999999</v>
      </c>
      <c r="D130" s="230">
        <f t="shared" si="34"/>
        <v>283510.56170000002</v>
      </c>
      <c r="E130" s="219">
        <v>0.20842644651502984</v>
      </c>
      <c r="F130" s="218">
        <v>0.22837288658912985</v>
      </c>
      <c r="G130" s="38">
        <f t="shared" si="35"/>
        <v>72379.931460000007</v>
      </c>
      <c r="H130" s="38">
        <f t="shared" si="35"/>
        <v>75256.221340000004</v>
      </c>
      <c r="I130" s="218">
        <v>5.8978516118331957E-2</v>
      </c>
      <c r="J130" s="219">
        <v>6.0620247789542128E-2</v>
      </c>
      <c r="K130" s="21"/>
      <c r="L130" s="22"/>
      <c r="M130" s="21"/>
      <c r="N130" s="22"/>
      <c r="O130" s="21"/>
      <c r="P130" s="22"/>
      <c r="Q130" s="21"/>
      <c r="R130" s="521"/>
      <c r="S130" s="521"/>
    </row>
    <row r="131" spans="1:19" s="233" customFormat="1" ht="20.100000000000001" customHeight="1" x14ac:dyDescent="0.2">
      <c r="A131" s="23" t="s">
        <v>37</v>
      </c>
      <c r="B131" s="37" t="s">
        <v>71</v>
      </c>
      <c r="C131" s="230">
        <f t="shared" si="34"/>
        <v>32724.53802</v>
      </c>
      <c r="D131" s="230">
        <f t="shared" si="34"/>
        <v>59371.306689999998</v>
      </c>
      <c r="E131" s="219">
        <v>0.42387358116787904</v>
      </c>
      <c r="F131" s="218">
        <v>0.46215397961412308</v>
      </c>
      <c r="G131" s="38">
        <f t="shared" si="35"/>
        <v>23211.967049999999</v>
      </c>
      <c r="H131" s="38">
        <f t="shared" si="35"/>
        <v>31675.496319999998</v>
      </c>
      <c r="I131" s="218">
        <v>0.30065938878712728</v>
      </c>
      <c r="J131" s="219">
        <v>0.24656618654152299</v>
      </c>
      <c r="K131" s="231"/>
      <c r="L131" s="232"/>
      <c r="M131" s="231"/>
      <c r="N131" s="232"/>
      <c r="O131" s="231"/>
      <c r="P131" s="232"/>
      <c r="Q131" s="231"/>
      <c r="R131" s="521"/>
      <c r="S131" s="521"/>
    </row>
    <row r="132" spans="1:19" ht="20.100000000000001" customHeight="1" x14ac:dyDescent="0.2">
      <c r="A132" s="23" t="s">
        <v>39</v>
      </c>
      <c r="B132" s="37" t="s">
        <v>72</v>
      </c>
      <c r="C132" s="230">
        <f t="shared" si="34"/>
        <v>645.07853999999998</v>
      </c>
      <c r="D132" s="230">
        <f t="shared" si="34"/>
        <v>1010.97533</v>
      </c>
      <c r="E132" s="219">
        <v>9.0235780088874437E-2</v>
      </c>
      <c r="F132" s="234">
        <v>0.13122005251860966</v>
      </c>
      <c r="G132" s="38">
        <f t="shared" si="35"/>
        <v>3501.8554899999999</v>
      </c>
      <c r="H132" s="230">
        <f t="shared" si="35"/>
        <v>4443.1506300000001</v>
      </c>
      <c r="I132" s="218">
        <v>0.48985145576018951</v>
      </c>
      <c r="J132" s="219">
        <v>0.57670097549926724</v>
      </c>
      <c r="K132" s="21"/>
      <c r="L132" s="22"/>
      <c r="M132" s="21"/>
      <c r="N132" s="22"/>
      <c r="O132" s="21"/>
      <c r="P132" s="22"/>
      <c r="Q132" s="21"/>
      <c r="R132" s="521"/>
      <c r="S132" s="521"/>
    </row>
    <row r="133" spans="1:19" ht="20.100000000000001" customHeight="1" x14ac:dyDescent="0.2">
      <c r="A133" s="23" t="s">
        <v>41</v>
      </c>
      <c r="B133" s="37" t="s">
        <v>73</v>
      </c>
      <c r="C133" s="230">
        <f t="shared" si="34"/>
        <v>401825.61534999998</v>
      </c>
      <c r="D133" s="230">
        <f t="shared" si="34"/>
        <v>382802.83341999998</v>
      </c>
      <c r="E133" s="219">
        <v>0.72293494023472427</v>
      </c>
      <c r="F133" s="218">
        <v>0.56499218944092233</v>
      </c>
      <c r="G133" s="38">
        <f t="shared" si="35"/>
        <v>46394.05962</v>
      </c>
      <c r="H133" s="230">
        <f t="shared" si="35"/>
        <v>55208.587390000001</v>
      </c>
      <c r="I133" s="218">
        <v>8.3468762162951876E-2</v>
      </c>
      <c r="J133" s="219">
        <v>8.1484299336920515E-2</v>
      </c>
      <c r="K133" s="21"/>
      <c r="L133" s="22"/>
      <c r="M133" s="21"/>
      <c r="N133" s="22"/>
      <c r="O133" s="21"/>
      <c r="P133" s="22"/>
      <c r="Q133" s="21"/>
      <c r="R133" s="521"/>
      <c r="S133" s="521"/>
    </row>
    <row r="134" spans="1:19" ht="20.100000000000001" customHeight="1" x14ac:dyDescent="0.2">
      <c r="A134" s="23" t="s">
        <v>43</v>
      </c>
      <c r="B134" s="37" t="s">
        <v>74</v>
      </c>
      <c r="C134" s="230">
        <f t="shared" si="34"/>
        <v>4119.0546599999998</v>
      </c>
      <c r="D134" s="230">
        <f t="shared" si="34"/>
        <v>5863.8550699999996</v>
      </c>
      <c r="E134" s="219">
        <v>2.2277110863588741E-2</v>
      </c>
      <c r="F134" s="234">
        <v>3.450427808352393E-2</v>
      </c>
      <c r="G134" s="38">
        <f t="shared" si="35"/>
        <v>15781.8676</v>
      </c>
      <c r="H134" s="230">
        <f t="shared" si="35"/>
        <v>19088.192040000002</v>
      </c>
      <c r="I134" s="218">
        <v>8.5353180081295443E-2</v>
      </c>
      <c r="J134" s="219">
        <v>0.11231933231594485</v>
      </c>
      <c r="K134" s="21"/>
      <c r="L134" s="22"/>
      <c r="M134" s="21"/>
      <c r="N134" s="22"/>
      <c r="O134" s="21"/>
      <c r="P134" s="22"/>
      <c r="Q134" s="21"/>
      <c r="R134" s="521"/>
      <c r="S134" s="521"/>
    </row>
    <row r="135" spans="1:19" ht="20.100000000000001" customHeight="1" x14ac:dyDescent="0.2">
      <c r="A135" s="23" t="s">
        <v>45</v>
      </c>
      <c r="B135" s="37" t="s">
        <v>75</v>
      </c>
      <c r="C135" s="230">
        <f t="shared" si="34"/>
        <v>138790.96875</v>
      </c>
      <c r="D135" s="230">
        <f t="shared" si="34"/>
        <v>180663.56403000001</v>
      </c>
      <c r="E135" s="219">
        <v>0.2299021663177459</v>
      </c>
      <c r="F135" s="218">
        <v>0.20897191495302048</v>
      </c>
      <c r="G135" s="38">
        <f t="shared" si="35"/>
        <v>19227.398690000002</v>
      </c>
      <c r="H135" s="230">
        <f t="shared" si="35"/>
        <v>25760.064740000002</v>
      </c>
      <c r="I135" s="218">
        <v>3.1849483084510785E-2</v>
      </c>
      <c r="J135" s="219">
        <v>2.979643453251973E-2</v>
      </c>
      <c r="K135" s="21"/>
      <c r="L135" s="22"/>
      <c r="M135" s="21"/>
      <c r="N135" s="22"/>
      <c r="O135" s="21"/>
      <c r="P135" s="22"/>
      <c r="Q135" s="21"/>
      <c r="R135" s="521"/>
      <c r="S135" s="521"/>
    </row>
    <row r="136" spans="1:19" ht="20.100000000000001" customHeight="1" x14ac:dyDescent="0.2">
      <c r="A136" s="23" t="s">
        <v>47</v>
      </c>
      <c r="B136" s="37" t="s">
        <v>76</v>
      </c>
      <c r="C136" s="230">
        <f t="shared" si="34"/>
        <v>2914508.8789499998</v>
      </c>
      <c r="D136" s="230">
        <f t="shared" si="34"/>
        <v>3282716.6470599999</v>
      </c>
      <c r="E136" s="219">
        <v>0.19837761492999267</v>
      </c>
      <c r="F136" s="234">
        <v>0.20279334591773607</v>
      </c>
      <c r="G136" s="38">
        <f t="shared" si="35"/>
        <v>758587.03121000004</v>
      </c>
      <c r="H136" s="230">
        <f t="shared" si="35"/>
        <v>905792.25295999995</v>
      </c>
      <c r="I136" s="218">
        <v>5.1633634419559239E-2</v>
      </c>
      <c r="J136" s="219">
        <v>5.5956289084113993E-2</v>
      </c>
      <c r="K136" s="21"/>
      <c r="L136" s="22"/>
      <c r="M136" s="21"/>
      <c r="N136" s="22"/>
      <c r="O136" s="21"/>
      <c r="P136" s="22"/>
      <c r="Q136" s="21"/>
      <c r="R136" s="521"/>
      <c r="S136" s="521"/>
    </row>
    <row r="137" spans="1:19" ht="20.100000000000001" customHeight="1" x14ac:dyDescent="0.2">
      <c r="A137" s="23" t="s">
        <v>49</v>
      </c>
      <c r="B137" s="37" t="s">
        <v>77</v>
      </c>
      <c r="C137" s="230">
        <f t="shared" si="34"/>
        <v>62131.940009999998</v>
      </c>
      <c r="D137" s="230">
        <f t="shared" si="34"/>
        <v>74748.414250000002</v>
      </c>
      <c r="E137" s="219">
        <v>5.9511411490851672E-2</v>
      </c>
      <c r="F137" s="218">
        <v>6.4946608203273512E-2</v>
      </c>
      <c r="G137" s="38">
        <f t="shared" si="35"/>
        <v>36446.543740000001</v>
      </c>
      <c r="H137" s="230">
        <f t="shared" si="35"/>
        <v>44950.937400000003</v>
      </c>
      <c r="I137" s="218">
        <v>3.4909343915245056E-2</v>
      </c>
      <c r="J137" s="219">
        <v>3.9056493023698818E-2</v>
      </c>
      <c r="K137" s="21"/>
      <c r="L137" s="22"/>
      <c r="M137" s="21"/>
      <c r="N137" s="22"/>
      <c r="O137" s="21"/>
      <c r="P137" s="22"/>
      <c r="Q137" s="21"/>
      <c r="R137" s="521"/>
      <c r="S137" s="521"/>
    </row>
    <row r="138" spans="1:19" ht="20.100000000000001" customHeight="1" x14ac:dyDescent="0.2">
      <c r="A138" s="23" t="s">
        <v>51</v>
      </c>
      <c r="B138" s="37" t="s">
        <v>78</v>
      </c>
      <c r="C138" s="230">
        <f t="shared" si="34"/>
        <v>150914.10591000001</v>
      </c>
      <c r="D138" s="230">
        <f t="shared" si="34"/>
        <v>166477.32699</v>
      </c>
      <c r="E138" s="219">
        <v>0.8137712283773022</v>
      </c>
      <c r="F138" s="218">
        <v>0.78291909783985869</v>
      </c>
      <c r="G138" s="230">
        <f t="shared" si="35"/>
        <v>36097.447690000001</v>
      </c>
      <c r="H138" s="230">
        <f t="shared" si="35"/>
        <v>39659.021719999997</v>
      </c>
      <c r="I138" s="218">
        <v>0.1946475723448608</v>
      </c>
      <c r="J138" s="219">
        <v>0.18651071630972826</v>
      </c>
      <c r="K138" s="21"/>
      <c r="L138" s="22"/>
      <c r="M138" s="21"/>
      <c r="N138" s="22"/>
      <c r="O138" s="21"/>
      <c r="P138" s="22"/>
      <c r="Q138" s="21"/>
      <c r="R138" s="521"/>
      <c r="S138" s="521"/>
    </row>
    <row r="139" spans="1:19" ht="20.100000000000001" customHeight="1" x14ac:dyDescent="0.2">
      <c r="A139" s="23" t="s">
        <v>53</v>
      </c>
      <c r="B139" s="37" t="s">
        <v>79</v>
      </c>
      <c r="C139" s="230">
        <f t="shared" si="34"/>
        <v>48459.884530000003</v>
      </c>
      <c r="D139" s="230">
        <f t="shared" si="34"/>
        <v>46908.24422</v>
      </c>
      <c r="E139" s="219">
        <v>0.40736490459636843</v>
      </c>
      <c r="F139" s="218">
        <v>0.3686816042782004</v>
      </c>
      <c r="G139" s="230">
        <f t="shared" si="35"/>
        <v>9736.9194900000002</v>
      </c>
      <c r="H139" s="230">
        <f t="shared" si="35"/>
        <v>9460.8915199999992</v>
      </c>
      <c r="I139" s="218">
        <v>8.1850778588852119E-2</v>
      </c>
      <c r="J139" s="235">
        <v>7.4359139240782732E-2</v>
      </c>
      <c r="K139" s="21"/>
      <c r="L139" s="22"/>
      <c r="M139" s="21"/>
      <c r="N139" s="22"/>
      <c r="O139" s="21"/>
      <c r="P139" s="22"/>
      <c r="Q139" s="21"/>
      <c r="R139" s="521"/>
      <c r="S139" s="521"/>
    </row>
    <row r="140" spans="1:19" ht="20.100000000000001" customHeight="1" x14ac:dyDescent="0.2">
      <c r="A140" s="23" t="s">
        <v>55</v>
      </c>
      <c r="B140" s="37" t="s">
        <v>80</v>
      </c>
      <c r="C140" s="230">
        <f t="shared" si="34"/>
        <v>18791.364150000001</v>
      </c>
      <c r="D140" s="230">
        <f t="shared" si="34"/>
        <v>21892.265520000001</v>
      </c>
      <c r="E140" s="219">
        <v>0.25056082876460745</v>
      </c>
      <c r="F140" s="218">
        <v>0.18131888739160709</v>
      </c>
      <c r="G140" s="230">
        <f t="shared" si="35"/>
        <v>16218.36882</v>
      </c>
      <c r="H140" s="230">
        <f t="shared" si="35"/>
        <v>18146.571449999999</v>
      </c>
      <c r="I140" s="218">
        <v>0.21625295004190892</v>
      </c>
      <c r="J140" s="235">
        <v>0.15029582672841169</v>
      </c>
      <c r="K140" s="21"/>
      <c r="L140" s="22"/>
      <c r="M140" s="21"/>
      <c r="N140" s="22"/>
      <c r="O140" s="21"/>
      <c r="P140" s="22"/>
      <c r="Q140" s="21"/>
      <c r="R140" s="521"/>
      <c r="S140" s="521"/>
    </row>
    <row r="141" spans="1:19" ht="20.100000000000001" customHeight="1" x14ac:dyDescent="0.2">
      <c r="A141" s="23" t="s">
        <v>81</v>
      </c>
      <c r="B141" s="37" t="s">
        <v>82</v>
      </c>
      <c r="C141" s="230">
        <f t="shared" si="34"/>
        <v>147967.50573</v>
      </c>
      <c r="D141" s="230">
        <f t="shared" si="34"/>
        <v>164220.32882</v>
      </c>
      <c r="E141" s="219">
        <v>0.20670987807444904</v>
      </c>
      <c r="F141" s="218">
        <v>0.22802596075341544</v>
      </c>
      <c r="G141" s="230">
        <f t="shared" si="35"/>
        <v>75891.859769999995</v>
      </c>
      <c r="H141" s="230">
        <f t="shared" si="35"/>
        <v>77293.744250000003</v>
      </c>
      <c r="I141" s="218">
        <v>0.10602055500297095</v>
      </c>
      <c r="J141" s="235">
        <v>0.10732520400780325</v>
      </c>
      <c r="K141" s="21"/>
      <c r="L141" s="22"/>
      <c r="M141" s="21"/>
      <c r="N141" s="22"/>
      <c r="O141" s="21"/>
      <c r="P141" s="22"/>
      <c r="Q141" s="21"/>
      <c r="R141" s="521"/>
      <c r="S141" s="521"/>
    </row>
    <row r="142" spans="1:19" ht="20.100000000000001" customHeight="1" x14ac:dyDescent="0.2">
      <c r="A142" s="23" t="s">
        <v>83</v>
      </c>
      <c r="B142" s="37" t="s">
        <v>84</v>
      </c>
      <c r="C142" s="230">
        <f t="shared" si="34"/>
        <v>116834.39655</v>
      </c>
      <c r="D142" s="230">
        <f t="shared" si="34"/>
        <v>141005.01113999999</v>
      </c>
      <c r="E142" s="219">
        <v>0.30209267712267374</v>
      </c>
      <c r="F142" s="218">
        <v>0.3180672873940405</v>
      </c>
      <c r="G142" s="230">
        <f t="shared" si="35"/>
        <v>20699.022260000002</v>
      </c>
      <c r="H142" s="230">
        <f t="shared" si="35"/>
        <v>24228.204099999999</v>
      </c>
      <c r="I142" s="218">
        <v>5.3520394960650107E-2</v>
      </c>
      <c r="J142" s="235">
        <v>5.4651952396676862E-2</v>
      </c>
      <c r="K142" s="21"/>
      <c r="L142" s="22"/>
      <c r="M142" s="21"/>
      <c r="N142" s="22"/>
      <c r="O142" s="21"/>
      <c r="P142" s="22"/>
      <c r="Q142" s="21"/>
      <c r="R142" s="521"/>
      <c r="S142" s="521"/>
    </row>
    <row r="143" spans="1:19" ht="20.100000000000001" customHeight="1" x14ac:dyDescent="0.2">
      <c r="A143" s="23" t="s">
        <v>85</v>
      </c>
      <c r="B143" s="37" t="s">
        <v>86</v>
      </c>
      <c r="C143" s="230">
        <f t="shared" si="34"/>
        <v>781641.53481999994</v>
      </c>
      <c r="D143" s="230">
        <f t="shared" si="34"/>
        <v>856750.96722999995</v>
      </c>
      <c r="E143" s="219">
        <v>0.231072020613934</v>
      </c>
      <c r="F143" s="218">
        <v>0.22968857635587656</v>
      </c>
      <c r="G143" s="38">
        <f t="shared" si="35"/>
        <v>230794.95159000001</v>
      </c>
      <c r="H143" s="38">
        <f t="shared" si="35"/>
        <v>258785.02978000001</v>
      </c>
      <c r="I143" s="218">
        <v>6.8228533714853726E-2</v>
      </c>
      <c r="J143" s="219">
        <v>6.9378346037424793E-2</v>
      </c>
      <c r="K143" s="21"/>
      <c r="L143" s="22"/>
      <c r="M143" s="21"/>
      <c r="N143" s="22"/>
      <c r="O143" s="21"/>
      <c r="P143" s="22"/>
      <c r="Q143" s="21"/>
      <c r="R143" s="521"/>
      <c r="S143" s="521"/>
    </row>
    <row r="144" spans="1:19" ht="20.100000000000001" customHeight="1" x14ac:dyDescent="0.2">
      <c r="A144" s="23" t="s">
        <v>87</v>
      </c>
      <c r="B144" s="37" t="s">
        <v>88</v>
      </c>
      <c r="C144" s="230">
        <f t="shared" si="34"/>
        <v>1733717.4445700001</v>
      </c>
      <c r="D144" s="230">
        <f t="shared" si="34"/>
        <v>1982019.1118600001</v>
      </c>
      <c r="E144" s="219">
        <v>0.21583828680040593</v>
      </c>
      <c r="F144" s="218">
        <v>0.21136807599077592</v>
      </c>
      <c r="G144" s="38">
        <f t="shared" si="35"/>
        <v>255610.34245</v>
      </c>
      <c r="H144" s="38">
        <f t="shared" si="35"/>
        <v>270718.72725</v>
      </c>
      <c r="I144" s="218">
        <v>3.1822081836730069E-2</v>
      </c>
      <c r="J144" s="219">
        <v>2.8870204213018693E-2</v>
      </c>
      <c r="K144" s="21"/>
      <c r="L144" s="22"/>
      <c r="M144" s="21"/>
      <c r="N144" s="22"/>
      <c r="O144" s="21"/>
      <c r="P144" s="22"/>
      <c r="Q144" s="21"/>
      <c r="R144" s="521"/>
      <c r="S144" s="521"/>
    </row>
    <row r="145" spans="1:19" ht="20.100000000000001" customHeight="1" x14ac:dyDescent="0.2">
      <c r="A145" s="23" t="s">
        <v>89</v>
      </c>
      <c r="B145" s="37" t="s">
        <v>90</v>
      </c>
      <c r="C145" s="230">
        <f t="shared" si="34"/>
        <v>277277.50235999998</v>
      </c>
      <c r="D145" s="230">
        <f t="shared" si="34"/>
        <v>331745.15000999998</v>
      </c>
      <c r="E145" s="219">
        <v>0.24338865451023636</v>
      </c>
      <c r="F145" s="218">
        <v>0.25691696215732207</v>
      </c>
      <c r="G145" s="38">
        <f t="shared" si="35"/>
        <v>52727.717429999997</v>
      </c>
      <c r="H145" s="38">
        <f t="shared" si="35"/>
        <v>55143.296589999998</v>
      </c>
      <c r="I145" s="218">
        <v>4.628333741993116E-2</v>
      </c>
      <c r="J145" s="219">
        <v>4.2705215864696035E-2</v>
      </c>
      <c r="K145" s="21"/>
      <c r="L145" s="22"/>
      <c r="M145" s="21"/>
      <c r="N145" s="22"/>
      <c r="O145" s="21"/>
      <c r="P145" s="22"/>
      <c r="Q145" s="21"/>
      <c r="R145" s="521"/>
      <c r="S145" s="521"/>
    </row>
    <row r="146" spans="1:19" ht="20.100000000000001" customHeight="1" thickBot="1" x14ac:dyDescent="0.25">
      <c r="A146" s="23" t="s">
        <v>91</v>
      </c>
      <c r="B146" s="17" t="s">
        <v>92</v>
      </c>
      <c r="C146" s="230">
        <f t="shared" si="34"/>
        <v>14332.20722</v>
      </c>
      <c r="D146" s="230">
        <f t="shared" si="34"/>
        <v>19326.013920000001</v>
      </c>
      <c r="E146" s="219">
        <v>0.12297204464606139</v>
      </c>
      <c r="F146" s="218">
        <v>0.11891854665491967</v>
      </c>
      <c r="G146" s="38">
        <f t="shared" si="35"/>
        <v>5598.1513199999999</v>
      </c>
      <c r="H146" s="38">
        <f t="shared" si="35"/>
        <v>4784.1518800000003</v>
      </c>
      <c r="I146" s="218">
        <v>4.8032804960968706E-2</v>
      </c>
      <c r="J146" s="219">
        <v>2.9438268589739362E-2</v>
      </c>
      <c r="K146" s="21"/>
      <c r="L146" s="22"/>
      <c r="M146" s="21"/>
      <c r="N146" s="22"/>
      <c r="O146" s="21"/>
      <c r="P146" s="22"/>
      <c r="Q146" s="21"/>
      <c r="R146" s="521"/>
      <c r="S146" s="521"/>
    </row>
    <row r="147" spans="1:19" ht="20.100000000000001" customHeight="1" thickBot="1" x14ac:dyDescent="0.25">
      <c r="A147" s="27"/>
      <c r="B147" s="41" t="s">
        <v>10</v>
      </c>
      <c r="C147" s="95">
        <f>SUM(C118:C146)</f>
        <v>11959512.173819996</v>
      </c>
      <c r="D147" s="95">
        <f>SUM(D118:D146)</f>
        <v>13126215.47548</v>
      </c>
      <c r="E147" s="212">
        <v>0.23555788197243108</v>
      </c>
      <c r="F147" s="212">
        <v>0.23422426832549625</v>
      </c>
      <c r="G147" s="95">
        <f>SUM(G118:G146)</f>
        <v>2533631.2990700006</v>
      </c>
      <c r="H147" s="95">
        <f>SUM(H118:H146)</f>
        <v>2855472.4238200006</v>
      </c>
      <c r="I147" s="211">
        <v>4.9903107571097421E-2</v>
      </c>
      <c r="J147" s="212">
        <v>5.0953067199166452E-2</v>
      </c>
      <c r="K147" s="21"/>
      <c r="L147" s="22"/>
      <c r="M147" s="21"/>
      <c r="N147" s="22"/>
      <c r="O147" s="21"/>
      <c r="P147" s="22"/>
      <c r="Q147" s="21"/>
      <c r="R147" s="521"/>
      <c r="S147" s="521"/>
    </row>
    <row r="148" spans="1:19" ht="20.100000000000001" customHeight="1" x14ac:dyDescent="0.2">
      <c r="C148" s="22" t="b">
        <f>+C147=F72</f>
        <v>1</v>
      </c>
      <c r="D148" s="22" t="b">
        <f>+D147=G72</f>
        <v>1</v>
      </c>
      <c r="E148" s="22"/>
      <c r="F148" s="22"/>
      <c r="G148" s="22" t="b">
        <f>+I72=G147</f>
        <v>1</v>
      </c>
      <c r="H148" s="22" t="b">
        <f>+J72=H147</f>
        <v>1</v>
      </c>
      <c r="I148" s="236"/>
    </row>
    <row r="149" spans="1:19" ht="20.100000000000001" customHeight="1" x14ac:dyDescent="0.2">
      <c r="C149" s="22"/>
      <c r="D149" s="22"/>
      <c r="E149" s="213"/>
      <c r="F149" s="213"/>
      <c r="G149" s="22"/>
      <c r="H149" s="22"/>
    </row>
    <row r="150" spans="1:19" ht="20.100000000000001" customHeight="1" x14ac:dyDescent="0.2"/>
    <row r="151" spans="1:19" ht="20.100000000000001" customHeight="1" x14ac:dyDescent="0.2"/>
    <row r="152" spans="1:19" ht="20.100000000000001" customHeight="1" x14ac:dyDescent="0.2"/>
    <row r="153" spans="1:19" ht="20.100000000000001" customHeight="1" x14ac:dyDescent="0.2">
      <c r="C153" s="236"/>
      <c r="D153" s="236"/>
      <c r="E153" s="237"/>
      <c r="F153" s="236"/>
      <c r="G153" s="40"/>
      <c r="H153" s="40"/>
      <c r="I153" s="237"/>
    </row>
    <row r="154" spans="1:19" ht="20.100000000000001" customHeight="1" x14ac:dyDescent="0.2">
      <c r="C154" s="236"/>
      <c r="D154" s="236"/>
      <c r="E154" s="237"/>
      <c r="F154" s="236"/>
      <c r="G154" s="40"/>
      <c r="H154" s="40"/>
      <c r="I154" s="237"/>
    </row>
    <row r="155" spans="1:19" ht="20.100000000000001" customHeight="1" x14ac:dyDescent="0.2"/>
    <row r="156" spans="1:19" ht="20.100000000000001" customHeight="1" x14ac:dyDescent="0.2"/>
    <row r="157" spans="1:19" ht="20.100000000000001" customHeight="1" x14ac:dyDescent="0.2"/>
    <row r="158" spans="1:19" ht="20.100000000000001" customHeight="1" x14ac:dyDescent="0.2"/>
    <row r="159" spans="1:19" ht="20.100000000000001" customHeight="1" x14ac:dyDescent="0.2"/>
    <row r="160" spans="1:19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spans="1:1" ht="20.100000000000001" customHeight="1" x14ac:dyDescent="0.2"/>
    <row r="178" spans="1:1" ht="20.100000000000001" customHeight="1" x14ac:dyDescent="0.2"/>
    <row r="179" spans="1:1" ht="20.100000000000001" customHeight="1" x14ac:dyDescent="0.2"/>
    <row r="180" spans="1:1" ht="20.100000000000001" customHeight="1" x14ac:dyDescent="0.2"/>
    <row r="181" spans="1:1" ht="20.100000000000001" customHeight="1" x14ac:dyDescent="0.2"/>
    <row r="182" spans="1:1" ht="20.100000000000001" customHeight="1" x14ac:dyDescent="0.2"/>
    <row r="183" spans="1:1" ht="20.100000000000001" customHeight="1" x14ac:dyDescent="0.2"/>
    <row r="184" spans="1:1" ht="20.100000000000001" customHeight="1" x14ac:dyDescent="0.2"/>
    <row r="185" spans="1:1" ht="20.100000000000001" customHeight="1" x14ac:dyDescent="0.2"/>
    <row r="186" spans="1:1" ht="20.100000000000001" customHeight="1" x14ac:dyDescent="0.2">
      <c r="A186" s="17"/>
    </row>
    <row r="187" spans="1:1" ht="20.100000000000001" customHeight="1" x14ac:dyDescent="0.2">
      <c r="A187" s="17"/>
    </row>
    <row r="188" spans="1:1" ht="20.100000000000001" customHeight="1" x14ac:dyDescent="0.2">
      <c r="A188" s="17"/>
    </row>
    <row r="189" spans="1:1" ht="20.100000000000001" customHeight="1" x14ac:dyDescent="0.2">
      <c r="A189" s="17"/>
    </row>
    <row r="190" spans="1:1" ht="20.100000000000001" customHeight="1" x14ac:dyDescent="0.2">
      <c r="A190" s="17"/>
    </row>
    <row r="191" spans="1:1" ht="20.100000000000001" customHeight="1" x14ac:dyDescent="0.2">
      <c r="A191" s="17"/>
    </row>
    <row r="192" spans="1:1" ht="20.100000000000001" customHeight="1" x14ac:dyDescent="0.2">
      <c r="A192" s="17"/>
    </row>
    <row r="193" spans="18:19" s="17" customFormat="1" ht="20.100000000000001" customHeight="1" x14ac:dyDescent="0.2">
      <c r="R193" s="517"/>
      <c r="S193" s="517"/>
    </row>
    <row r="194" spans="18:19" s="17" customFormat="1" ht="20.100000000000001" customHeight="1" x14ac:dyDescent="0.2">
      <c r="R194" s="517"/>
      <c r="S194" s="517"/>
    </row>
    <row r="195" spans="18:19" s="17" customFormat="1" ht="20.100000000000001" customHeight="1" x14ac:dyDescent="0.2">
      <c r="R195" s="517"/>
      <c r="S195" s="517"/>
    </row>
    <row r="196" spans="18:19" s="17" customFormat="1" ht="20.100000000000001" customHeight="1" x14ac:dyDescent="0.2">
      <c r="R196" s="517"/>
      <c r="S196" s="517"/>
    </row>
    <row r="197" spans="18:19" s="17" customFormat="1" ht="20.100000000000001" customHeight="1" x14ac:dyDescent="0.2">
      <c r="R197" s="517"/>
      <c r="S197" s="517"/>
    </row>
    <row r="198" spans="18:19" s="17" customFormat="1" ht="20.100000000000001" customHeight="1" x14ac:dyDescent="0.2">
      <c r="R198" s="517"/>
      <c r="S198" s="517"/>
    </row>
    <row r="199" spans="18:19" s="17" customFormat="1" ht="20.100000000000001" customHeight="1" x14ac:dyDescent="0.2">
      <c r="R199" s="517"/>
      <c r="S199" s="517"/>
    </row>
    <row r="200" spans="18:19" s="17" customFormat="1" ht="20.100000000000001" customHeight="1" x14ac:dyDescent="0.2">
      <c r="R200" s="517"/>
      <c r="S200" s="517"/>
    </row>
    <row r="201" spans="18:19" s="17" customFormat="1" ht="20.100000000000001" customHeight="1" x14ac:dyDescent="0.2">
      <c r="R201" s="517"/>
      <c r="S201" s="517"/>
    </row>
    <row r="202" spans="18:19" s="17" customFormat="1" ht="20.100000000000001" customHeight="1" x14ac:dyDescent="0.2">
      <c r="R202" s="517"/>
      <c r="S202" s="517"/>
    </row>
    <row r="203" spans="18:19" s="17" customFormat="1" ht="20.100000000000001" customHeight="1" x14ac:dyDescent="0.2">
      <c r="R203" s="517"/>
      <c r="S203" s="517"/>
    </row>
    <row r="204" spans="18:19" s="17" customFormat="1" ht="20.100000000000001" customHeight="1" x14ac:dyDescent="0.2">
      <c r="R204" s="517"/>
      <c r="S204" s="517"/>
    </row>
    <row r="205" spans="18:19" s="17" customFormat="1" ht="20.100000000000001" customHeight="1" x14ac:dyDescent="0.2">
      <c r="R205" s="517"/>
      <c r="S205" s="517"/>
    </row>
    <row r="206" spans="18:19" s="17" customFormat="1" ht="20.100000000000001" customHeight="1" x14ac:dyDescent="0.2">
      <c r="R206" s="517"/>
      <c r="S206" s="517"/>
    </row>
    <row r="207" spans="18:19" s="17" customFormat="1" ht="20.100000000000001" customHeight="1" x14ac:dyDescent="0.2">
      <c r="R207" s="517"/>
      <c r="S207" s="517"/>
    </row>
    <row r="208" spans="18:19" s="17" customFormat="1" ht="20.100000000000001" customHeight="1" x14ac:dyDescent="0.2">
      <c r="R208" s="517"/>
      <c r="S208" s="517"/>
    </row>
    <row r="209" spans="1:1" ht="20.100000000000001" customHeight="1" x14ac:dyDescent="0.2">
      <c r="A209" s="17"/>
    </row>
    <row r="210" spans="1:1" ht="20.100000000000001" customHeight="1" x14ac:dyDescent="0.2"/>
    <row r="211" spans="1:1" ht="20.100000000000001" customHeight="1" x14ac:dyDescent="0.2"/>
    <row r="212" spans="1:1" ht="20.100000000000001" customHeight="1" x14ac:dyDescent="0.2"/>
    <row r="213" spans="1:1" ht="20.100000000000001" customHeight="1" x14ac:dyDescent="0.2"/>
    <row r="214" spans="1:1" ht="20.100000000000001" customHeight="1" x14ac:dyDescent="0.2"/>
    <row r="215" spans="1:1" ht="20.100000000000001" customHeight="1" x14ac:dyDescent="0.2"/>
    <row r="216" spans="1:1" ht="20.100000000000001" customHeight="1" x14ac:dyDescent="0.2"/>
    <row r="217" spans="1:1" ht="20.100000000000001" customHeight="1" x14ac:dyDescent="0.2"/>
    <row r="218" spans="1:1" ht="20.100000000000001" customHeight="1" x14ac:dyDescent="0.2"/>
    <row r="219" spans="1:1" ht="20.100000000000001" customHeight="1" x14ac:dyDescent="0.2"/>
    <row r="220" spans="1:1" ht="20.100000000000001" customHeight="1" x14ac:dyDescent="0.2"/>
    <row r="221" spans="1:1" ht="20.100000000000001" customHeight="1" x14ac:dyDescent="0.2"/>
    <row r="222" spans="1:1" ht="20.100000000000001" customHeight="1" x14ac:dyDescent="0.2"/>
    <row r="223" spans="1:1" ht="20.100000000000001" customHeight="1" x14ac:dyDescent="0.2"/>
    <row r="224" spans="1:1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</sheetData>
  <mergeCells count="14">
    <mergeCell ref="A113:J113"/>
    <mergeCell ref="A1:N1"/>
    <mergeCell ref="C4:D4"/>
    <mergeCell ref="I4:J4"/>
    <mergeCell ref="L4:M4"/>
    <mergeCell ref="A10:N10"/>
    <mergeCell ref="C12:D12"/>
    <mergeCell ref="I12:J12"/>
    <mergeCell ref="L12:M12"/>
    <mergeCell ref="A41:A42"/>
    <mergeCell ref="B41:B42"/>
    <mergeCell ref="C41:D41"/>
    <mergeCell ref="I41:J41"/>
    <mergeCell ref="L41:M41"/>
  </mergeCells>
  <conditionalFormatting sqref="R6:R36 T6:T72 V6:V72 P6:P147 F9:M9 R38:R86 L79:L147 N79:N147 R88:S112 R113:R114 R116:R147 G149:H149">
    <cfRule type="cellIs" dxfId="12" priority="4" operator="notEqual">
      <formula>0</formula>
    </cfRule>
  </conditionalFormatting>
  <conditionalFormatting sqref="S112">
    <cfRule type="cellIs" dxfId="11" priority="2" operator="notEqual">
      <formula>0</formula>
    </cfRule>
  </conditionalFormatting>
  <conditionalFormatting sqref="S117:S146">
    <cfRule type="cellIs" dxfId="10" priority="1" operator="notEqual">
      <formula>0</formula>
    </cfRule>
  </conditionalFormatting>
  <conditionalFormatting sqref="XFD112">
    <cfRule type="cellIs" dxfId="9" priority="3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fitToHeight="9" orientation="portrait" horizontalDpi="300" verticalDpi="300" r:id="rId1"/>
  <headerFooter alignWithMargins="0">
    <oddHeader>&amp;A</oddHeader>
  </headerFooter>
  <rowBreaks count="1" manualBreakCount="1">
    <brk id="8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CF120-3CD3-4C8F-8BE7-8C7ED113AC44}">
  <dimension ref="A2:P263"/>
  <sheetViews>
    <sheetView zoomScale="80" zoomScaleNormal="80" zoomScaleSheetLayoutView="130" workbookViewId="0">
      <selection activeCell="K9" sqref="K9"/>
    </sheetView>
  </sheetViews>
  <sheetFormatPr defaultColWidth="9.140625" defaultRowHeight="12.75" x14ac:dyDescent="0.2"/>
  <cols>
    <col min="1" max="1" width="3.85546875" style="261" customWidth="1"/>
    <col min="2" max="2" width="35.7109375" style="238" bestFit="1" customWidth="1"/>
    <col min="3" max="3" width="21.85546875" style="239" customWidth="1"/>
    <col min="4" max="4" width="20.85546875" style="239" customWidth="1"/>
    <col min="5" max="5" width="12.85546875" style="239" customWidth="1"/>
    <col min="6" max="6" width="8.7109375" style="239" customWidth="1"/>
    <col min="7" max="7" width="15.140625" style="239" customWidth="1"/>
    <col min="8" max="8" width="14.85546875" style="239" customWidth="1"/>
    <col min="9" max="9" width="11.5703125" style="239" bestFit="1" customWidth="1"/>
    <col min="10" max="10" width="9.140625" style="239"/>
    <col min="11" max="11" width="16.42578125" style="239" customWidth="1"/>
    <col min="12" max="12" width="10.42578125" style="239" bestFit="1" customWidth="1"/>
    <col min="13" max="13" width="13.7109375" style="239" customWidth="1"/>
    <col min="14" max="14" width="16" style="239" customWidth="1"/>
    <col min="15" max="15" width="11.85546875" style="239" customWidth="1"/>
    <col min="16" max="16" width="12.5703125" style="239" customWidth="1"/>
    <col min="17" max="18" width="13.5703125" style="239" customWidth="1"/>
    <col min="19" max="16384" width="9.140625" style="239"/>
  </cols>
  <sheetData>
    <row r="2" spans="1:16" ht="20.100000000000001" customHeight="1" x14ac:dyDescent="0.2">
      <c r="A2" s="477" t="s">
        <v>160</v>
      </c>
      <c r="B2" s="477"/>
      <c r="C2" s="477"/>
      <c r="D2" s="477"/>
      <c r="E2" s="477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ht="20.100000000000001" customHeight="1" thickBot="1" x14ac:dyDescent="0.25">
      <c r="A3" s="240"/>
      <c r="B3" s="240"/>
      <c r="C3" s="240"/>
      <c r="D3" s="240"/>
      <c r="E3" s="240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ht="20.100000000000001" customHeight="1" thickBot="1" x14ac:dyDescent="0.25">
      <c r="A4" s="241" t="s">
        <v>1</v>
      </c>
      <c r="B4" s="241" t="s">
        <v>2</v>
      </c>
      <c r="C4" s="242" t="s">
        <v>161</v>
      </c>
      <c r="D4" s="243"/>
      <c r="E4" s="244" t="s">
        <v>4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16" ht="20.100000000000001" customHeight="1" thickBot="1" x14ac:dyDescent="0.25">
      <c r="A5" s="245"/>
      <c r="B5" s="163"/>
      <c r="C5" s="36">
        <f>+'4.1.4 Koszty'!C5</f>
        <v>2022</v>
      </c>
      <c r="D5" s="36">
        <f>+'4.1.4 Koszty'!D5</f>
        <v>2023</v>
      </c>
      <c r="E5" s="36" t="str">
        <f>+'4.1.4 Koszty'!E5</f>
        <v>23/22</v>
      </c>
      <c r="F5" s="246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1:16" ht="20.100000000000001" customHeight="1" x14ac:dyDescent="0.2">
      <c r="A6" s="247" t="s">
        <v>6</v>
      </c>
      <c r="B6" s="248" t="s">
        <v>7</v>
      </c>
      <c r="C6" s="149">
        <f>+C37</f>
        <v>69129839.402119994</v>
      </c>
      <c r="D6" s="149">
        <f t="shared" ref="D6" si="0">+D37</f>
        <v>73482788.820199996</v>
      </c>
      <c r="E6" s="249">
        <f>+D6/C6</f>
        <v>1.0629677351448688</v>
      </c>
      <c r="F6" s="21"/>
      <c r="G6" s="22"/>
    </row>
    <row r="7" spans="1:16" ht="20.100000000000001" customHeight="1" thickBot="1" x14ac:dyDescent="0.25">
      <c r="A7" s="250" t="s">
        <v>8</v>
      </c>
      <c r="B7" s="251" t="s">
        <v>9</v>
      </c>
      <c r="C7" s="25">
        <f>+C72</f>
        <v>86211945.789779991</v>
      </c>
      <c r="D7" s="25">
        <f t="shared" ref="D7" si="1">+D72</f>
        <v>93698327.122429997</v>
      </c>
      <c r="E7" s="249">
        <f>+D7/C7</f>
        <v>1.0868369373184648</v>
      </c>
      <c r="F7" s="21"/>
      <c r="G7" s="22"/>
    </row>
    <row r="8" spans="1:16" s="98" customFormat="1" ht="20.100000000000001" customHeight="1" thickBot="1" x14ac:dyDescent="0.25">
      <c r="A8" s="108"/>
      <c r="B8" s="252" t="s">
        <v>10</v>
      </c>
      <c r="C8" s="29">
        <f>SUM(C6:C7)</f>
        <v>155341785.19189999</v>
      </c>
      <c r="D8" s="29">
        <f>SUM(D6:D7)</f>
        <v>167181115.94262999</v>
      </c>
      <c r="E8" s="253">
        <f>+D8/C8</f>
        <v>1.0762147205666808</v>
      </c>
      <c r="F8" s="21"/>
      <c r="G8" s="22"/>
    </row>
    <row r="9" spans="1:16" ht="20.100000000000001" customHeight="1" x14ac:dyDescent="0.2">
      <c r="A9" s="254"/>
      <c r="B9" s="255"/>
      <c r="C9" s="256"/>
      <c r="D9" s="256"/>
      <c r="E9" s="256"/>
      <c r="F9" s="256"/>
      <c r="G9" s="22"/>
      <c r="H9" s="256"/>
      <c r="I9" s="256"/>
      <c r="J9" s="256"/>
      <c r="K9" s="256"/>
      <c r="L9" s="256"/>
      <c r="M9" s="256"/>
      <c r="N9" s="256"/>
      <c r="O9" s="256"/>
      <c r="P9" s="256"/>
    </row>
    <row r="10" spans="1:16" s="258" customFormat="1" ht="20.100000000000001" customHeight="1" x14ac:dyDescent="0.2">
      <c r="A10" s="478" t="s">
        <v>162</v>
      </c>
      <c r="B10" s="478"/>
      <c r="C10" s="478"/>
      <c r="D10" s="478"/>
      <c r="E10" s="478"/>
      <c r="F10" s="257"/>
      <c r="G10" s="22"/>
      <c r="H10" s="257"/>
      <c r="I10" s="257"/>
      <c r="J10" s="257"/>
      <c r="K10" s="257"/>
      <c r="L10" s="257"/>
      <c r="M10" s="257"/>
      <c r="N10" s="257"/>
      <c r="O10" s="257"/>
      <c r="P10" s="257"/>
    </row>
    <row r="11" spans="1:16" ht="20.100000000000001" customHeight="1" thickBot="1" x14ac:dyDescent="0.25">
      <c r="A11" s="240"/>
      <c r="B11" s="240"/>
      <c r="C11" s="240"/>
      <c r="D11" s="240"/>
      <c r="E11" s="240"/>
      <c r="F11" s="238"/>
      <c r="G11" s="22"/>
      <c r="H11" s="238"/>
      <c r="I11" s="238"/>
      <c r="J11" s="238"/>
      <c r="K11" s="238"/>
      <c r="L11" s="238"/>
      <c r="M11" s="238"/>
      <c r="N11" s="238"/>
      <c r="O11" s="238"/>
      <c r="P11" s="238"/>
    </row>
    <row r="12" spans="1:16" ht="20.100000000000001" customHeight="1" thickBot="1" x14ac:dyDescent="0.25">
      <c r="A12" s="241" t="s">
        <v>1</v>
      </c>
      <c r="B12" s="241" t="s">
        <v>12</v>
      </c>
      <c r="C12" s="243" t="s">
        <v>161</v>
      </c>
      <c r="D12" s="243"/>
      <c r="E12" s="244" t="s">
        <v>4</v>
      </c>
      <c r="F12" s="238"/>
      <c r="G12" s="22"/>
      <c r="H12" s="238"/>
      <c r="I12" s="238"/>
      <c r="J12" s="238"/>
      <c r="K12" s="238"/>
      <c r="L12" s="238"/>
      <c r="M12" s="238"/>
      <c r="N12" s="238"/>
      <c r="O12" s="238"/>
      <c r="P12" s="238"/>
    </row>
    <row r="13" spans="1:16" ht="20.100000000000001" customHeight="1" thickBot="1" x14ac:dyDescent="0.25">
      <c r="A13" s="245"/>
      <c r="B13" s="259"/>
      <c r="C13" s="36">
        <f>+C5</f>
        <v>2022</v>
      </c>
      <c r="D13" s="36">
        <f t="shared" ref="D13:E13" si="2">+D5</f>
        <v>2023</v>
      </c>
      <c r="E13" s="36" t="str">
        <f t="shared" si="2"/>
        <v>23/22</v>
      </c>
      <c r="F13" s="238"/>
      <c r="G13" s="22"/>
      <c r="H13" s="238"/>
      <c r="I13" s="238"/>
      <c r="J13" s="238"/>
      <c r="K13" s="238"/>
      <c r="L13" s="238"/>
      <c r="M13" s="238"/>
      <c r="N13" s="238"/>
      <c r="O13" s="238"/>
      <c r="P13" s="238"/>
    </row>
    <row r="14" spans="1:16" ht="20.100000000000001" customHeight="1" x14ac:dyDescent="0.2">
      <c r="A14" s="10" t="s">
        <v>6</v>
      </c>
      <c r="B14" s="37" t="s">
        <v>13</v>
      </c>
      <c r="C14" s="260">
        <v>2173670.47107</v>
      </c>
      <c r="D14" s="260">
        <v>2245258.9802000001</v>
      </c>
      <c r="E14" s="26">
        <f>+IF(C14=0,"X",D14/C14)</f>
        <v>1.0329343891278793</v>
      </c>
      <c r="F14" s="21"/>
      <c r="G14" s="22"/>
    </row>
    <row r="15" spans="1:16" ht="20.100000000000001" customHeight="1" x14ac:dyDescent="0.2">
      <c r="A15" s="23" t="s">
        <v>8</v>
      </c>
      <c r="B15" s="37" t="s">
        <v>14</v>
      </c>
      <c r="C15" s="260">
        <v>13574304.601539999</v>
      </c>
      <c r="D15" s="260">
        <v>15386081.80363</v>
      </c>
      <c r="E15" s="26">
        <f t="shared" ref="E15:E37" si="3">+IF(C15=0,"X",D15/C15)</f>
        <v>1.1334710878584864</v>
      </c>
      <c r="F15" s="21"/>
      <c r="G15" s="22"/>
    </row>
    <row r="16" spans="1:16" ht="20.100000000000001" customHeight="1" x14ac:dyDescent="0.2">
      <c r="A16" s="23" t="s">
        <v>15</v>
      </c>
      <c r="B16" s="37" t="s">
        <v>16</v>
      </c>
      <c r="C16" s="260">
        <v>880499.27330999996</v>
      </c>
      <c r="D16" s="260">
        <v>1160356.7717899999</v>
      </c>
      <c r="E16" s="26">
        <f t="shared" si="3"/>
        <v>1.3178395564461411</v>
      </c>
      <c r="F16" s="21"/>
      <c r="G16" s="22"/>
    </row>
    <row r="17" spans="1:7" ht="20.100000000000001" customHeight="1" x14ac:dyDescent="0.2">
      <c r="A17" s="23" t="s">
        <v>17</v>
      </c>
      <c r="B17" s="37" t="s">
        <v>18</v>
      </c>
      <c r="C17" s="260">
        <v>467519.55210999999</v>
      </c>
      <c r="D17" s="260">
        <v>455616.25689999998</v>
      </c>
      <c r="E17" s="26">
        <f t="shared" si="3"/>
        <v>0.97453947079586667</v>
      </c>
      <c r="F17" s="21"/>
      <c r="G17" s="22"/>
    </row>
    <row r="18" spans="1:7" ht="20.100000000000001" customHeight="1" x14ac:dyDescent="0.2">
      <c r="A18" s="23" t="s">
        <v>19</v>
      </c>
      <c r="B18" s="37" t="s">
        <v>20</v>
      </c>
      <c r="C18" s="260">
        <v>1878573.6798099999</v>
      </c>
      <c r="D18" s="260">
        <v>1991803.0824800001</v>
      </c>
      <c r="E18" s="26">
        <f t="shared" si="3"/>
        <v>1.0602741345132933</v>
      </c>
      <c r="F18" s="21"/>
      <c r="G18" s="22"/>
    </row>
    <row r="19" spans="1:7" ht="20.100000000000001" customHeight="1" x14ac:dyDescent="0.2">
      <c r="A19" s="23" t="s">
        <v>21</v>
      </c>
      <c r="B19" s="37" t="s">
        <v>22</v>
      </c>
      <c r="C19" s="260">
        <v>1130177.00153</v>
      </c>
      <c r="D19" s="260">
        <v>1267734.0455400001</v>
      </c>
      <c r="E19" s="26">
        <f t="shared" si="3"/>
        <v>1.1217128324357861</v>
      </c>
      <c r="F19" s="21"/>
      <c r="G19" s="22"/>
    </row>
    <row r="20" spans="1:7" ht="20.100000000000001" customHeight="1" x14ac:dyDescent="0.2">
      <c r="A20" s="23" t="s">
        <v>23</v>
      </c>
      <c r="B20" s="37" t="s">
        <v>24</v>
      </c>
      <c r="C20" s="260">
        <v>1048102.16055</v>
      </c>
      <c r="D20" s="260">
        <v>1133003.7114200001</v>
      </c>
      <c r="E20" s="26">
        <f t="shared" si="3"/>
        <v>1.0810050337320622</v>
      </c>
      <c r="F20" s="21"/>
      <c r="G20" s="22"/>
    </row>
    <row r="21" spans="1:7" ht="20.100000000000001" customHeight="1" x14ac:dyDescent="0.2">
      <c r="A21" s="23" t="s">
        <v>25</v>
      </c>
      <c r="B21" s="37" t="s">
        <v>26</v>
      </c>
      <c r="C21" s="260">
        <v>2892708.4754900001</v>
      </c>
      <c r="D21" s="260">
        <v>2985908.1943600001</v>
      </c>
      <c r="E21" s="26">
        <f t="shared" si="3"/>
        <v>1.0322188425344911</v>
      </c>
      <c r="F21" s="21"/>
      <c r="G21" s="22"/>
    </row>
    <row r="22" spans="1:7" ht="20.100000000000001" customHeight="1" x14ac:dyDescent="0.2">
      <c r="A22" s="23" t="s">
        <v>27</v>
      </c>
      <c r="B22" s="37" t="s">
        <v>28</v>
      </c>
      <c r="C22" s="260">
        <v>13954.201429999999</v>
      </c>
      <c r="D22" s="260">
        <v>13460.306280000001</v>
      </c>
      <c r="E22" s="26">
        <f t="shared" si="3"/>
        <v>0.96460598963849142</v>
      </c>
      <c r="F22" s="21"/>
      <c r="G22" s="22"/>
    </row>
    <row r="23" spans="1:7" ht="20.100000000000001" customHeight="1" x14ac:dyDescent="0.2">
      <c r="A23" s="23" t="s">
        <v>29</v>
      </c>
      <c r="B23" s="37" t="s">
        <v>30</v>
      </c>
      <c r="C23" s="260">
        <v>11194094.57494</v>
      </c>
      <c r="D23" s="260">
        <v>11903407.537249999</v>
      </c>
      <c r="E23" s="26">
        <f t="shared" si="3"/>
        <v>1.0633649249219248</v>
      </c>
      <c r="F23" s="21"/>
      <c r="G23" s="22"/>
    </row>
    <row r="24" spans="1:7" ht="20.100000000000001" customHeight="1" x14ac:dyDescent="0.2">
      <c r="A24" s="23" t="s">
        <v>31</v>
      </c>
      <c r="B24" s="37" t="s">
        <v>32</v>
      </c>
      <c r="C24" s="260">
        <v>2609659.30003</v>
      </c>
      <c r="D24" s="260">
        <v>2158883.4097799999</v>
      </c>
      <c r="E24" s="26">
        <f t="shared" si="3"/>
        <v>0.8272663829164143</v>
      </c>
      <c r="F24" s="21"/>
      <c r="G24" s="22"/>
    </row>
    <row r="25" spans="1:7" ht="20.100000000000001" customHeight="1" x14ac:dyDescent="0.2">
      <c r="A25" s="23" t="s">
        <v>33</v>
      </c>
      <c r="B25" s="37" t="s">
        <v>34</v>
      </c>
      <c r="C25" s="260">
        <v>1425067.8547700001</v>
      </c>
      <c r="D25" s="260">
        <v>1534381.7569599999</v>
      </c>
      <c r="E25" s="26">
        <f t="shared" si="3"/>
        <v>1.0767078576813751</v>
      </c>
      <c r="F25" s="21"/>
      <c r="G25" s="22"/>
    </row>
    <row r="26" spans="1:7" ht="20.100000000000001" customHeight="1" x14ac:dyDescent="0.2">
      <c r="A26" s="23" t="s">
        <v>35</v>
      </c>
      <c r="B26" s="37" t="s">
        <v>36</v>
      </c>
      <c r="C26" s="260">
        <v>15888.07237</v>
      </c>
      <c r="D26" s="260">
        <v>17047.875759999999</v>
      </c>
      <c r="E26" s="26">
        <f t="shared" si="3"/>
        <v>1.07299837028625</v>
      </c>
      <c r="F26" s="21"/>
      <c r="G26" s="22"/>
    </row>
    <row r="27" spans="1:7" ht="20.100000000000001" customHeight="1" x14ac:dyDescent="0.2">
      <c r="A27" s="23" t="s">
        <v>37</v>
      </c>
      <c r="B27" s="37" t="s">
        <v>38</v>
      </c>
      <c r="C27" s="260">
        <v>170899.08751000001</v>
      </c>
      <c r="D27" s="260">
        <v>213130.38313</v>
      </c>
      <c r="E27" s="26">
        <f t="shared" si="3"/>
        <v>1.2471124699102263</v>
      </c>
      <c r="F27" s="21"/>
      <c r="G27" s="22"/>
    </row>
    <row r="28" spans="1:7" ht="20.100000000000001" customHeight="1" x14ac:dyDescent="0.2">
      <c r="A28" s="23" t="s">
        <v>39</v>
      </c>
      <c r="B28" s="37" t="s">
        <v>40</v>
      </c>
      <c r="C28" s="260">
        <v>22453968.509509999</v>
      </c>
      <c r="D28" s="260">
        <v>23506179.489190001</v>
      </c>
      <c r="E28" s="26">
        <f t="shared" si="3"/>
        <v>1.0468608023225094</v>
      </c>
      <c r="F28" s="21"/>
      <c r="G28" s="22"/>
    </row>
    <row r="29" spans="1:7" ht="20.100000000000001" customHeight="1" x14ac:dyDescent="0.2">
      <c r="A29" s="23" t="s">
        <v>41</v>
      </c>
      <c r="B29" s="37" t="s">
        <v>42</v>
      </c>
      <c r="C29" s="260">
        <v>347293.54738</v>
      </c>
      <c r="D29" s="260">
        <v>363523.26851000002</v>
      </c>
      <c r="E29" s="26">
        <f t="shared" si="3"/>
        <v>1.0467319973332008</v>
      </c>
      <c r="F29" s="21"/>
      <c r="G29" s="22"/>
    </row>
    <row r="30" spans="1:7" ht="20.100000000000001" customHeight="1" x14ac:dyDescent="0.2">
      <c r="A30" s="23" t="s">
        <v>43</v>
      </c>
      <c r="B30" s="37" t="s">
        <v>44</v>
      </c>
      <c r="C30" s="260">
        <v>182355.76986999999</v>
      </c>
      <c r="D30" s="260">
        <v>169009.3665</v>
      </c>
      <c r="E30" s="26">
        <f t="shared" si="3"/>
        <v>0.92681118135436824</v>
      </c>
      <c r="F30" s="21"/>
      <c r="G30" s="22"/>
    </row>
    <row r="31" spans="1:7" ht="20.100000000000001" customHeight="1" x14ac:dyDescent="0.2">
      <c r="A31" s="23" t="s">
        <v>45</v>
      </c>
      <c r="B31" s="37" t="s">
        <v>46</v>
      </c>
      <c r="C31" s="260">
        <v>870093.48785999999</v>
      </c>
      <c r="D31" s="260">
        <v>853562.06078000006</v>
      </c>
      <c r="E31" s="26">
        <f t="shared" si="3"/>
        <v>0.9810004013239324</v>
      </c>
      <c r="F31" s="21"/>
      <c r="G31" s="22"/>
    </row>
    <row r="32" spans="1:7" ht="20.100000000000001" customHeight="1" x14ac:dyDescent="0.2">
      <c r="A32" s="23" t="s">
        <v>47</v>
      </c>
      <c r="B32" s="37" t="s">
        <v>48</v>
      </c>
      <c r="C32" s="260">
        <v>26774.721850000002</v>
      </c>
      <c r="D32" s="260">
        <v>29170.667089999999</v>
      </c>
      <c r="E32" s="26">
        <f t="shared" si="3"/>
        <v>1.0894853456712938</v>
      </c>
      <c r="F32" s="21"/>
      <c r="G32" s="22"/>
    </row>
    <row r="33" spans="1:7" ht="20.100000000000001" customHeight="1" x14ac:dyDescent="0.2">
      <c r="A33" s="23" t="s">
        <v>49</v>
      </c>
      <c r="B33" s="37" t="s">
        <v>50</v>
      </c>
      <c r="C33" s="260">
        <v>1814254.2541700001</v>
      </c>
      <c r="D33" s="260">
        <v>1784875.43258</v>
      </c>
      <c r="E33" s="26">
        <f t="shared" si="3"/>
        <v>0.98380666793396021</v>
      </c>
      <c r="F33" s="21"/>
      <c r="G33" s="22"/>
    </row>
    <row r="34" spans="1:7" ht="20.100000000000001" customHeight="1" x14ac:dyDescent="0.2">
      <c r="A34" s="23" t="s">
        <v>51</v>
      </c>
      <c r="B34" s="37" t="s">
        <v>52</v>
      </c>
      <c r="C34" s="260">
        <v>1009570.88069</v>
      </c>
      <c r="D34" s="260">
        <v>1122223.7972200001</v>
      </c>
      <c r="E34" s="26">
        <f t="shared" si="3"/>
        <v>1.111584950284032</v>
      </c>
      <c r="F34" s="21"/>
      <c r="G34" s="22"/>
    </row>
    <row r="35" spans="1:7" ht="20.100000000000001" customHeight="1" x14ac:dyDescent="0.2">
      <c r="A35" s="23" t="s">
        <v>53</v>
      </c>
      <c r="B35" s="37" t="s">
        <v>54</v>
      </c>
      <c r="C35" s="260">
        <v>1781885.2669299999</v>
      </c>
      <c r="D35" s="260">
        <v>1887580.11347</v>
      </c>
      <c r="E35" s="26">
        <f t="shared" si="3"/>
        <v>1.0593163030760679</v>
      </c>
      <c r="F35" s="21"/>
      <c r="G35" s="22"/>
    </row>
    <row r="36" spans="1:7" ht="20.100000000000001" customHeight="1" thickBot="1" x14ac:dyDescent="0.25">
      <c r="A36" s="23" t="s">
        <v>55</v>
      </c>
      <c r="B36" s="37" t="s">
        <v>56</v>
      </c>
      <c r="C36" s="260">
        <v>1168524.6573999999</v>
      </c>
      <c r="D36" s="260">
        <v>1300590.5093799999</v>
      </c>
      <c r="E36" s="26">
        <f t="shared" si="3"/>
        <v>1.1130193112688356</v>
      </c>
      <c r="F36" s="21"/>
      <c r="G36" s="22"/>
    </row>
    <row r="37" spans="1:7" s="98" customFormat="1" ht="20.100000000000001" customHeight="1" thickBot="1" x14ac:dyDescent="0.25">
      <c r="A37" s="132"/>
      <c r="B37" s="133" t="s">
        <v>10</v>
      </c>
      <c r="C37" s="95">
        <f>SUM(C14:C36)</f>
        <v>69129839.402119994</v>
      </c>
      <c r="D37" s="95">
        <f>SUM(D14:D36)</f>
        <v>73482788.820199996</v>
      </c>
      <c r="E37" s="30">
        <f t="shared" si="3"/>
        <v>1.0629677351448688</v>
      </c>
      <c r="F37" s="21"/>
      <c r="G37" s="22"/>
    </row>
    <row r="38" spans="1:7" ht="20.100000000000001" customHeight="1" x14ac:dyDescent="0.2">
      <c r="B38" s="262"/>
      <c r="C38" s="123">
        <v>0</v>
      </c>
      <c r="D38" s="123">
        <v>0</v>
      </c>
      <c r="E38" s="117"/>
      <c r="G38" s="22"/>
    </row>
    <row r="39" spans="1:7" ht="20.100000000000001" customHeight="1" x14ac:dyDescent="0.2">
      <c r="A39" s="479" t="s">
        <v>163</v>
      </c>
      <c r="B39" s="479"/>
      <c r="C39" s="479"/>
      <c r="D39" s="479"/>
      <c r="E39" s="479"/>
      <c r="G39" s="22"/>
    </row>
    <row r="40" spans="1:7" ht="20.100000000000001" customHeight="1" thickBot="1" x14ac:dyDescent="0.25">
      <c r="A40" s="240"/>
      <c r="B40" s="240"/>
      <c r="C40" s="240"/>
      <c r="D40" s="240"/>
      <c r="E40" s="240"/>
      <c r="G40" s="22"/>
    </row>
    <row r="41" spans="1:7" ht="20.100000000000001" customHeight="1" thickBot="1" x14ac:dyDescent="0.25">
      <c r="A41" s="241" t="s">
        <v>1</v>
      </c>
      <c r="B41" s="263" t="s">
        <v>12</v>
      </c>
      <c r="C41" s="242" t="s">
        <v>161</v>
      </c>
      <c r="D41" s="243"/>
      <c r="E41" s="247" t="s">
        <v>4</v>
      </c>
      <c r="G41" s="22"/>
    </row>
    <row r="42" spans="1:7" ht="20.100000000000001" customHeight="1" thickBot="1" x14ac:dyDescent="0.25">
      <c r="A42" s="245"/>
      <c r="B42" s="264"/>
      <c r="C42" s="36">
        <f>+C13</f>
        <v>2022</v>
      </c>
      <c r="D42" s="36">
        <f>+D13</f>
        <v>2023</v>
      </c>
      <c r="E42" s="36" t="str">
        <f>+E13</f>
        <v>23/22</v>
      </c>
      <c r="G42" s="22"/>
    </row>
    <row r="43" spans="1:7" ht="20.100000000000001" customHeight="1" x14ac:dyDescent="0.2">
      <c r="A43" s="10" t="s">
        <v>6</v>
      </c>
      <c r="B43" s="17" t="s">
        <v>58</v>
      </c>
      <c r="C43" s="265">
        <v>707518.24361999996</v>
      </c>
      <c r="D43" s="265">
        <v>827388.80036999995</v>
      </c>
      <c r="E43" s="20">
        <f t="shared" ref="E43:E72" si="4">+IF(C43=0,"X",D43/C43)</f>
        <v>1.1694239799905162</v>
      </c>
      <c r="F43" s="21"/>
      <c r="G43" s="22"/>
    </row>
    <row r="44" spans="1:7" ht="20.100000000000001" customHeight="1" x14ac:dyDescent="0.2">
      <c r="A44" s="23" t="s">
        <v>8</v>
      </c>
      <c r="B44" s="17" t="s">
        <v>59</v>
      </c>
      <c r="C44" s="265">
        <v>3615376.26339</v>
      </c>
      <c r="D44" s="265">
        <v>3638125.5488999998</v>
      </c>
      <c r="E44" s="55">
        <f t="shared" si="4"/>
        <v>1.0062923701027646</v>
      </c>
      <c r="F44" s="21"/>
      <c r="G44" s="22"/>
    </row>
    <row r="45" spans="1:7" ht="20.100000000000001" customHeight="1" x14ac:dyDescent="0.2">
      <c r="A45" s="23" t="s">
        <v>15</v>
      </c>
      <c r="B45" s="17" t="s">
        <v>60</v>
      </c>
      <c r="C45" s="265">
        <v>2767756.4435899998</v>
      </c>
      <c r="D45" s="265">
        <v>3132609.0526899998</v>
      </c>
      <c r="E45" s="55">
        <f t="shared" si="4"/>
        <v>1.1318225127593804</v>
      </c>
      <c r="F45" s="21"/>
      <c r="G45" s="22"/>
    </row>
    <row r="46" spans="1:7" ht="20.100000000000001" customHeight="1" x14ac:dyDescent="0.2">
      <c r="A46" s="23" t="s">
        <v>17</v>
      </c>
      <c r="B46" s="17" t="s">
        <v>61</v>
      </c>
      <c r="C46" s="265">
        <v>111514.93604</v>
      </c>
      <c r="D46" s="265">
        <v>116213.37677</v>
      </c>
      <c r="E46" s="55">
        <f t="shared" si="4"/>
        <v>1.0421328379573718</v>
      </c>
      <c r="F46" s="21"/>
      <c r="G46" s="22"/>
    </row>
    <row r="47" spans="1:7" ht="20.100000000000001" customHeight="1" x14ac:dyDescent="0.2">
      <c r="A47" s="23" t="s">
        <v>19</v>
      </c>
      <c r="B47" s="17" t="s">
        <v>62</v>
      </c>
      <c r="C47" s="265">
        <v>29414.331389999999</v>
      </c>
      <c r="D47" s="265">
        <v>36861.225559999999</v>
      </c>
      <c r="E47" s="55">
        <f t="shared" si="4"/>
        <v>1.2531723081263619</v>
      </c>
      <c r="F47" s="21"/>
      <c r="G47" s="22"/>
    </row>
    <row r="48" spans="1:7" ht="20.100000000000001" customHeight="1" x14ac:dyDescent="0.2">
      <c r="A48" s="23" t="s">
        <v>21</v>
      </c>
      <c r="B48" s="17" t="s">
        <v>63</v>
      </c>
      <c r="C48" s="265">
        <v>12093167.74707</v>
      </c>
      <c r="D48" s="265">
        <v>13001548.254939999</v>
      </c>
      <c r="E48" s="55">
        <f t="shared" si="4"/>
        <v>1.0751151829585832</v>
      </c>
      <c r="F48" s="21"/>
      <c r="G48" s="22"/>
    </row>
    <row r="49" spans="1:7" ht="20.100000000000001" customHeight="1" x14ac:dyDescent="0.2">
      <c r="A49" s="23" t="s">
        <v>23</v>
      </c>
      <c r="B49" s="17" t="s">
        <v>64</v>
      </c>
      <c r="C49" s="265">
        <v>758318.79162000003</v>
      </c>
      <c r="D49" s="265">
        <v>888604.43214000005</v>
      </c>
      <c r="E49" s="55">
        <f t="shared" si="4"/>
        <v>1.1718085348269824</v>
      </c>
      <c r="F49" s="21"/>
      <c r="G49" s="22"/>
    </row>
    <row r="50" spans="1:7" ht="20.100000000000001" customHeight="1" x14ac:dyDescent="0.2">
      <c r="A50" s="23" t="s">
        <v>25</v>
      </c>
      <c r="B50" s="17" t="s">
        <v>65</v>
      </c>
      <c r="C50" s="265">
        <v>481084.90058999998</v>
      </c>
      <c r="D50" s="265">
        <v>405817.62634000002</v>
      </c>
      <c r="E50" s="55">
        <f t="shared" si="4"/>
        <v>0.84354679567433399</v>
      </c>
      <c r="F50" s="21"/>
      <c r="G50" s="22"/>
    </row>
    <row r="51" spans="1:7" ht="20.100000000000001" customHeight="1" x14ac:dyDescent="0.2">
      <c r="A51" s="23" t="s">
        <v>27</v>
      </c>
      <c r="B51" s="17" t="s">
        <v>66</v>
      </c>
      <c r="C51" s="265">
        <v>5167679.7268000003</v>
      </c>
      <c r="D51" s="265">
        <v>5334610.8285100004</v>
      </c>
      <c r="E51" s="55">
        <f t="shared" si="4"/>
        <v>1.0323029116615494</v>
      </c>
      <c r="F51" s="21"/>
      <c r="G51" s="22"/>
    </row>
    <row r="52" spans="1:7" ht="20.100000000000001" customHeight="1" x14ac:dyDescent="0.2">
      <c r="A52" s="23" t="s">
        <v>29</v>
      </c>
      <c r="B52" s="17" t="s">
        <v>67</v>
      </c>
      <c r="C52" s="265">
        <v>432330.00581</v>
      </c>
      <c r="D52" s="265">
        <v>479742.38277000003</v>
      </c>
      <c r="E52" s="55">
        <f t="shared" si="4"/>
        <v>1.1096670976403076</v>
      </c>
      <c r="F52" s="21"/>
      <c r="G52" s="22"/>
    </row>
    <row r="53" spans="1:7" ht="20.100000000000001" customHeight="1" x14ac:dyDescent="0.2">
      <c r="A53" s="23" t="s">
        <v>31</v>
      </c>
      <c r="B53" s="17" t="s">
        <v>68</v>
      </c>
      <c r="C53" s="265">
        <v>2196247.7500700001</v>
      </c>
      <c r="D53" s="265">
        <v>2309882.7752299998</v>
      </c>
      <c r="E53" s="55">
        <f t="shared" si="4"/>
        <v>1.0517405311656565</v>
      </c>
      <c r="F53" s="21"/>
      <c r="G53" s="22"/>
    </row>
    <row r="54" spans="1:7" ht="20.100000000000001" customHeight="1" x14ac:dyDescent="0.2">
      <c r="A54" s="23" t="s">
        <v>33</v>
      </c>
      <c r="B54" s="17" t="s">
        <v>69</v>
      </c>
      <c r="C54" s="265">
        <v>313880.74637000001</v>
      </c>
      <c r="D54" s="265">
        <v>379953.13790999999</v>
      </c>
      <c r="E54" s="55">
        <f t="shared" si="4"/>
        <v>1.210501575213264</v>
      </c>
      <c r="F54" s="21"/>
      <c r="G54" s="22"/>
    </row>
    <row r="55" spans="1:7" ht="20.100000000000001" customHeight="1" x14ac:dyDescent="0.2">
      <c r="A55" s="23" t="s">
        <v>35</v>
      </c>
      <c r="B55" s="17" t="s">
        <v>70</v>
      </c>
      <c r="C55" s="265">
        <v>1806643.0928499999</v>
      </c>
      <c r="D55" s="265">
        <v>1874631.3590899999</v>
      </c>
      <c r="E55" s="55">
        <f t="shared" si="4"/>
        <v>1.0376323727188128</v>
      </c>
      <c r="F55" s="21"/>
      <c r="G55" s="22"/>
    </row>
    <row r="56" spans="1:7" ht="20.100000000000001" customHeight="1" x14ac:dyDescent="0.2">
      <c r="A56" s="23" t="s">
        <v>37</v>
      </c>
      <c r="B56" s="17" t="s">
        <v>71</v>
      </c>
      <c r="C56" s="265">
        <v>128055.90401</v>
      </c>
      <c r="D56" s="265">
        <v>139739.07616999999</v>
      </c>
      <c r="E56" s="55">
        <f t="shared" si="4"/>
        <v>1.0912349356347337</v>
      </c>
      <c r="F56" s="21"/>
      <c r="G56" s="22"/>
    </row>
    <row r="57" spans="1:7" ht="20.100000000000001" customHeight="1" x14ac:dyDescent="0.2">
      <c r="A57" s="23" t="s">
        <v>39</v>
      </c>
      <c r="B57" s="17" t="s">
        <v>72</v>
      </c>
      <c r="C57" s="265">
        <v>11560.97177</v>
      </c>
      <c r="D57" s="265">
        <v>11011.71558</v>
      </c>
      <c r="E57" s="55">
        <f t="shared" si="4"/>
        <v>0.95249048255395918</v>
      </c>
      <c r="F57" s="21"/>
      <c r="G57" s="22"/>
    </row>
    <row r="58" spans="1:7" ht="20.100000000000001" customHeight="1" x14ac:dyDescent="0.2">
      <c r="A58" s="23" t="s">
        <v>41</v>
      </c>
      <c r="B58" s="17" t="s">
        <v>73</v>
      </c>
      <c r="C58" s="265">
        <v>1413891.3022700001</v>
      </c>
      <c r="D58" s="265">
        <v>1354228.3131800001</v>
      </c>
      <c r="E58" s="55">
        <f t="shared" si="4"/>
        <v>0.95780228013694457</v>
      </c>
      <c r="F58" s="21"/>
      <c r="G58" s="22"/>
    </row>
    <row r="59" spans="1:7" ht="20.100000000000001" customHeight="1" x14ac:dyDescent="0.2">
      <c r="A59" s="23" t="s">
        <v>43</v>
      </c>
      <c r="B59" s="17" t="s">
        <v>74</v>
      </c>
      <c r="C59" s="265">
        <v>218887.53192000001</v>
      </c>
      <c r="D59" s="265">
        <v>198036.04947</v>
      </c>
      <c r="E59" s="55">
        <f t="shared" si="4"/>
        <v>0.90473882972182762</v>
      </c>
      <c r="F59" s="21"/>
      <c r="G59" s="22"/>
    </row>
    <row r="60" spans="1:7" ht="20.100000000000001" customHeight="1" x14ac:dyDescent="0.2">
      <c r="A60" s="23" t="s">
        <v>45</v>
      </c>
      <c r="B60" s="17" t="s">
        <v>75</v>
      </c>
      <c r="C60" s="265">
        <v>811445.32978000003</v>
      </c>
      <c r="D60" s="265">
        <v>998005.91136000003</v>
      </c>
      <c r="E60" s="55">
        <f t="shared" si="4"/>
        <v>1.2299114613557274</v>
      </c>
      <c r="F60" s="21"/>
      <c r="G60" s="22"/>
    </row>
    <row r="61" spans="1:7" ht="20.100000000000001" customHeight="1" x14ac:dyDescent="0.2">
      <c r="A61" s="23" t="s">
        <v>47</v>
      </c>
      <c r="B61" s="17" t="s">
        <v>76</v>
      </c>
      <c r="C61" s="265">
        <v>27570941.474229999</v>
      </c>
      <c r="D61" s="265">
        <v>30066723.678679999</v>
      </c>
      <c r="E61" s="55">
        <f t="shared" si="4"/>
        <v>1.0905221973207828</v>
      </c>
      <c r="F61" s="21"/>
      <c r="G61" s="22"/>
    </row>
    <row r="62" spans="1:7" ht="20.100000000000001" customHeight="1" x14ac:dyDescent="0.2">
      <c r="A62" s="23" t="s">
        <v>49</v>
      </c>
      <c r="B62" s="17" t="s">
        <v>77</v>
      </c>
      <c r="C62" s="265">
        <v>1654001.73688</v>
      </c>
      <c r="D62" s="265">
        <v>2041381.2422</v>
      </c>
      <c r="E62" s="55">
        <f t="shared" si="4"/>
        <v>1.2342074356286512</v>
      </c>
      <c r="F62" s="21"/>
      <c r="G62" s="22"/>
    </row>
    <row r="63" spans="1:7" ht="20.100000000000001" customHeight="1" x14ac:dyDescent="0.2">
      <c r="A63" s="23" t="s">
        <v>51</v>
      </c>
      <c r="B63" s="17" t="s">
        <v>78</v>
      </c>
      <c r="C63" s="265">
        <v>511537.43930999999</v>
      </c>
      <c r="D63" s="265">
        <v>464640.73937000002</v>
      </c>
      <c r="E63" s="55">
        <f t="shared" si="4"/>
        <v>0.90832205751497341</v>
      </c>
      <c r="F63" s="21"/>
      <c r="G63" s="22"/>
    </row>
    <row r="64" spans="1:7" ht="20.100000000000001" customHeight="1" x14ac:dyDescent="0.2">
      <c r="A64" s="23" t="s">
        <v>53</v>
      </c>
      <c r="B64" s="17" t="s">
        <v>79</v>
      </c>
      <c r="C64" s="265">
        <v>129471.51948</v>
      </c>
      <c r="D64" s="265">
        <v>122048.33811</v>
      </c>
      <c r="E64" s="55">
        <f t="shared" si="4"/>
        <v>0.94266552675203064</v>
      </c>
      <c r="F64" s="21"/>
      <c r="G64" s="22"/>
    </row>
    <row r="65" spans="1:12" ht="20.100000000000001" customHeight="1" x14ac:dyDescent="0.2">
      <c r="A65" s="23" t="s">
        <v>55</v>
      </c>
      <c r="B65" s="17" t="s">
        <v>80</v>
      </c>
      <c r="C65" s="265">
        <v>50158.596259999998</v>
      </c>
      <c r="D65" s="265">
        <v>74015.752909999996</v>
      </c>
      <c r="E65" s="55">
        <f t="shared" si="4"/>
        <v>1.4756344560827628</v>
      </c>
      <c r="F65" s="21"/>
      <c r="G65" s="22"/>
    </row>
    <row r="66" spans="1:12" ht="20.100000000000001" customHeight="1" x14ac:dyDescent="0.2">
      <c r="A66" s="23" t="s">
        <v>81</v>
      </c>
      <c r="B66" s="17" t="s">
        <v>82</v>
      </c>
      <c r="C66" s="265">
        <v>997995.37204000005</v>
      </c>
      <c r="D66" s="265">
        <v>1004216.1855200001</v>
      </c>
      <c r="E66" s="55">
        <f t="shared" si="4"/>
        <v>1.0062333089453952</v>
      </c>
      <c r="F66" s="21"/>
      <c r="G66" s="22"/>
    </row>
    <row r="67" spans="1:12" ht="20.100000000000001" customHeight="1" x14ac:dyDescent="0.2">
      <c r="A67" s="23" t="s">
        <v>83</v>
      </c>
      <c r="B67" s="17" t="s">
        <v>84</v>
      </c>
      <c r="C67" s="265">
        <v>655072.44262999995</v>
      </c>
      <c r="D67" s="265">
        <v>696826.49436999997</v>
      </c>
      <c r="E67" s="55">
        <f t="shared" si="4"/>
        <v>1.063739594314737</v>
      </c>
      <c r="F67" s="21"/>
      <c r="G67" s="22"/>
    </row>
    <row r="68" spans="1:12" ht="20.100000000000001" customHeight="1" x14ac:dyDescent="0.2">
      <c r="A68" s="23" t="s">
        <v>85</v>
      </c>
      <c r="B68" s="17" t="s">
        <v>86</v>
      </c>
      <c r="C68" s="265">
        <v>5750636.27697</v>
      </c>
      <c r="D68" s="265">
        <v>6276974.0392000005</v>
      </c>
      <c r="E68" s="55">
        <f t="shared" si="4"/>
        <v>1.0915268740500708</v>
      </c>
      <c r="F68" s="21"/>
      <c r="G68" s="22"/>
    </row>
    <row r="69" spans="1:12" ht="20.100000000000001" customHeight="1" x14ac:dyDescent="0.2">
      <c r="A69" s="23" t="s">
        <v>87</v>
      </c>
      <c r="B69" s="17" t="s">
        <v>88</v>
      </c>
      <c r="C69" s="265">
        <v>14006247.729809999</v>
      </c>
      <c r="D69" s="265">
        <v>15776958.961300001</v>
      </c>
      <c r="E69" s="55">
        <f t="shared" si="4"/>
        <v>1.1264229553587954</v>
      </c>
      <c r="F69" s="21"/>
      <c r="G69" s="22"/>
    </row>
    <row r="70" spans="1:12" ht="20.100000000000001" customHeight="1" x14ac:dyDescent="0.2">
      <c r="A70" s="23" t="s">
        <v>89</v>
      </c>
      <c r="B70" s="17" t="s">
        <v>90</v>
      </c>
      <c r="C70" s="265">
        <v>1716723.49544</v>
      </c>
      <c r="D70" s="265">
        <v>1914355.08604</v>
      </c>
      <c r="E70" s="55">
        <f t="shared" si="4"/>
        <v>1.1151213874132635</v>
      </c>
      <c r="F70" s="21"/>
      <c r="G70" s="22"/>
    </row>
    <row r="71" spans="1:12" ht="20.100000000000001" customHeight="1" thickBot="1" x14ac:dyDescent="0.25">
      <c r="A71" s="23" t="s">
        <v>91</v>
      </c>
      <c r="B71" s="37" t="s">
        <v>92</v>
      </c>
      <c r="C71" s="265">
        <v>104385.68777</v>
      </c>
      <c r="D71" s="265">
        <v>133176.73775</v>
      </c>
      <c r="E71" s="55">
        <f t="shared" si="4"/>
        <v>1.2758141522565551</v>
      </c>
      <c r="F71" s="21"/>
      <c r="G71" s="22"/>
    </row>
    <row r="72" spans="1:12" ht="20.100000000000001" customHeight="1" thickBot="1" x14ac:dyDescent="0.25">
      <c r="A72" s="94"/>
      <c r="B72" s="41" t="s">
        <v>10</v>
      </c>
      <c r="C72" s="95">
        <f>SUM(C43:C71)</f>
        <v>86211945.789779991</v>
      </c>
      <c r="D72" s="95">
        <f>SUM(D43:D71)</f>
        <v>93698327.122429997</v>
      </c>
      <c r="E72" s="30">
        <f t="shared" si="4"/>
        <v>1.0868369373184648</v>
      </c>
      <c r="F72" s="21"/>
      <c r="G72" s="22"/>
    </row>
    <row r="73" spans="1:12" s="98" customFormat="1" x14ac:dyDescent="0.2">
      <c r="A73" s="115"/>
      <c r="B73" s="262"/>
      <c r="C73" s="43" t="b">
        <v>1</v>
      </c>
      <c r="D73" s="43" t="b">
        <v>1</v>
      </c>
      <c r="E73" s="22"/>
    </row>
    <row r="74" spans="1:12" x14ac:dyDescent="0.2">
      <c r="C74" s="22"/>
      <c r="D74" s="22"/>
    </row>
    <row r="75" spans="1:12" s="238" customFormat="1" x14ac:dyDescent="0.2">
      <c r="A75" s="266"/>
      <c r="B75" s="266"/>
      <c r="C75" s="266"/>
      <c r="D75" s="266"/>
    </row>
    <row r="76" spans="1:12" x14ac:dyDescent="0.2">
      <c r="A76" s="239"/>
      <c r="C76" s="254"/>
      <c r="E76" s="254"/>
      <c r="F76" s="254"/>
      <c r="G76" s="254"/>
      <c r="I76" s="256"/>
      <c r="J76" s="256"/>
      <c r="K76" s="256"/>
      <c r="L76" s="256"/>
    </row>
    <row r="77" spans="1:12" x14ac:dyDescent="0.2">
      <c r="C77" s="256"/>
      <c r="D77" s="238"/>
      <c r="E77" s="256"/>
      <c r="F77" s="267"/>
      <c r="G77" s="267"/>
    </row>
    <row r="78" spans="1:12" x14ac:dyDescent="0.2">
      <c r="C78" s="256"/>
      <c r="D78" s="238"/>
      <c r="E78" s="256"/>
      <c r="F78" s="267"/>
      <c r="G78" s="267"/>
    </row>
    <row r="79" spans="1:12" x14ac:dyDescent="0.2">
      <c r="C79" s="256"/>
      <c r="D79" s="238"/>
      <c r="E79" s="256"/>
      <c r="F79" s="267"/>
      <c r="G79" s="267"/>
    </row>
    <row r="80" spans="1:12" x14ac:dyDescent="0.2">
      <c r="C80" s="256"/>
      <c r="D80" s="238"/>
      <c r="E80" s="256"/>
      <c r="F80" s="267"/>
      <c r="G80" s="267"/>
    </row>
    <row r="81" spans="1:7" x14ac:dyDescent="0.2">
      <c r="C81" s="256"/>
      <c r="D81" s="238"/>
      <c r="E81" s="256"/>
      <c r="F81" s="267"/>
      <c r="G81" s="267"/>
    </row>
    <row r="82" spans="1:7" ht="12" customHeight="1" x14ac:dyDescent="0.2">
      <c r="C82" s="256"/>
      <c r="D82" s="238"/>
      <c r="E82" s="256"/>
      <c r="F82" s="267"/>
      <c r="G82" s="267"/>
    </row>
    <row r="83" spans="1:7" x14ac:dyDescent="0.2">
      <c r="C83" s="256"/>
      <c r="D83" s="256"/>
      <c r="E83" s="256"/>
      <c r="F83" s="267"/>
      <c r="G83" s="267"/>
    </row>
    <row r="84" spans="1:7" x14ac:dyDescent="0.2">
      <c r="C84" s="256"/>
      <c r="D84" s="256"/>
      <c r="E84" s="256"/>
      <c r="F84" s="267"/>
      <c r="G84" s="267"/>
    </row>
    <row r="85" spans="1:7" x14ac:dyDescent="0.2">
      <c r="A85" s="268"/>
      <c r="B85" s="266"/>
      <c r="C85" s="268"/>
      <c r="D85" s="268"/>
    </row>
    <row r="86" spans="1:7" x14ac:dyDescent="0.2">
      <c r="A86" s="239"/>
      <c r="C86" s="254"/>
      <c r="E86" s="254"/>
      <c r="F86" s="254"/>
      <c r="G86" s="254"/>
    </row>
    <row r="87" spans="1:7" x14ac:dyDescent="0.2">
      <c r="C87" s="256"/>
      <c r="D87" s="238"/>
      <c r="E87" s="256"/>
      <c r="F87" s="267"/>
      <c r="G87" s="267"/>
    </row>
    <row r="88" spans="1:7" x14ac:dyDescent="0.2">
      <c r="C88" s="256"/>
      <c r="D88" s="238"/>
      <c r="E88" s="256"/>
      <c r="F88" s="267"/>
      <c r="G88" s="267"/>
    </row>
    <row r="89" spans="1:7" x14ac:dyDescent="0.2">
      <c r="C89" s="256"/>
      <c r="D89" s="238"/>
      <c r="E89" s="256"/>
      <c r="F89" s="267"/>
      <c r="G89" s="267"/>
    </row>
    <row r="90" spans="1:7" x14ac:dyDescent="0.2">
      <c r="C90" s="256"/>
      <c r="D90" s="238"/>
      <c r="E90" s="256"/>
      <c r="F90" s="267"/>
      <c r="G90" s="267"/>
    </row>
    <row r="91" spans="1:7" x14ac:dyDescent="0.2">
      <c r="C91" s="256"/>
      <c r="D91" s="238"/>
      <c r="E91" s="256"/>
      <c r="F91" s="267"/>
      <c r="G91" s="267"/>
    </row>
    <row r="92" spans="1:7" x14ac:dyDescent="0.2">
      <c r="C92" s="256"/>
      <c r="D92" s="256"/>
      <c r="E92" s="256"/>
      <c r="F92" s="267"/>
      <c r="G92" s="267"/>
    </row>
    <row r="93" spans="1:7" x14ac:dyDescent="0.2">
      <c r="C93" s="256"/>
      <c r="D93" s="256"/>
      <c r="E93" s="256"/>
      <c r="F93" s="267"/>
      <c r="G93" s="267"/>
    </row>
    <row r="94" spans="1:7" x14ac:dyDescent="0.2">
      <c r="A94" s="268"/>
      <c r="B94" s="266"/>
      <c r="C94" s="268"/>
      <c r="E94" s="269"/>
      <c r="F94" s="267"/>
      <c r="G94" s="267"/>
    </row>
    <row r="95" spans="1:7" x14ac:dyDescent="0.2">
      <c r="A95" s="239"/>
      <c r="C95" s="254"/>
      <c r="E95" s="254"/>
      <c r="F95" s="254"/>
      <c r="G95" s="254"/>
    </row>
    <row r="96" spans="1:7" x14ac:dyDescent="0.2">
      <c r="C96" s="256"/>
      <c r="D96" s="238"/>
      <c r="E96" s="256"/>
      <c r="F96" s="267"/>
      <c r="G96" s="267"/>
    </row>
    <row r="97" spans="2:7" x14ac:dyDescent="0.2">
      <c r="C97" s="256"/>
      <c r="D97" s="238"/>
      <c r="E97" s="256"/>
      <c r="F97" s="267"/>
      <c r="G97" s="267"/>
    </row>
    <row r="98" spans="2:7" x14ac:dyDescent="0.2">
      <c r="C98" s="256"/>
      <c r="D98" s="238"/>
      <c r="E98" s="256"/>
      <c r="F98" s="267"/>
      <c r="G98" s="267"/>
    </row>
    <row r="99" spans="2:7" x14ac:dyDescent="0.2">
      <c r="C99" s="256"/>
      <c r="D99" s="238"/>
      <c r="E99" s="256"/>
      <c r="F99" s="267"/>
      <c r="G99" s="267"/>
    </row>
    <row r="100" spans="2:7" x14ac:dyDescent="0.2">
      <c r="C100" s="256"/>
      <c r="D100" s="256"/>
      <c r="E100" s="256"/>
      <c r="F100" s="267"/>
      <c r="G100" s="267"/>
    </row>
    <row r="101" spans="2:7" x14ac:dyDescent="0.2">
      <c r="C101" s="256"/>
      <c r="E101" s="256"/>
    </row>
    <row r="106" spans="2:7" x14ac:dyDescent="0.2">
      <c r="B106" s="266"/>
    </row>
    <row r="108" spans="2:7" x14ac:dyDescent="0.2">
      <c r="C108" s="267"/>
      <c r="D108" s="238"/>
      <c r="E108" s="267"/>
    </row>
    <row r="109" spans="2:7" x14ac:dyDescent="0.2">
      <c r="C109" s="267"/>
      <c r="D109" s="238"/>
      <c r="E109" s="267"/>
    </row>
    <row r="110" spans="2:7" x14ac:dyDescent="0.2">
      <c r="C110" s="267"/>
      <c r="D110" s="238"/>
      <c r="E110" s="267"/>
    </row>
    <row r="111" spans="2:7" x14ac:dyDescent="0.2">
      <c r="C111" s="267"/>
      <c r="D111" s="238"/>
      <c r="E111" s="267"/>
    </row>
    <row r="112" spans="2:7" x14ac:dyDescent="0.2">
      <c r="C112" s="267"/>
      <c r="D112" s="238"/>
      <c r="E112" s="267"/>
    </row>
    <row r="113" spans="3:5" x14ac:dyDescent="0.2">
      <c r="C113" s="267"/>
      <c r="D113" s="238"/>
      <c r="E113" s="267"/>
    </row>
    <row r="183" spans="2:6" x14ac:dyDescent="0.2">
      <c r="B183" s="268"/>
      <c r="C183" s="268"/>
      <c r="D183" s="268"/>
    </row>
    <row r="185" spans="2:6" x14ac:dyDescent="0.2">
      <c r="C185" s="267"/>
      <c r="D185" s="238"/>
      <c r="E185" s="267"/>
      <c r="F185" s="267"/>
    </row>
    <row r="186" spans="2:6" x14ac:dyDescent="0.2">
      <c r="C186" s="267"/>
      <c r="D186" s="238"/>
      <c r="E186" s="267"/>
    </row>
    <row r="187" spans="2:6" x14ac:dyDescent="0.2">
      <c r="C187" s="267"/>
      <c r="D187" s="238"/>
      <c r="E187" s="267"/>
    </row>
    <row r="188" spans="2:6" x14ac:dyDescent="0.2">
      <c r="C188" s="267"/>
      <c r="D188" s="238"/>
      <c r="E188" s="267"/>
    </row>
    <row r="189" spans="2:6" x14ac:dyDescent="0.2">
      <c r="C189" s="267"/>
      <c r="D189" s="238"/>
      <c r="E189" s="267"/>
    </row>
    <row r="258" spans="2:5" x14ac:dyDescent="0.2">
      <c r="B258" s="268"/>
    </row>
    <row r="260" spans="2:5" x14ac:dyDescent="0.2">
      <c r="C260" s="267"/>
      <c r="D260" s="238"/>
      <c r="E260" s="267"/>
    </row>
    <row r="261" spans="2:5" x14ac:dyDescent="0.2">
      <c r="C261" s="267"/>
      <c r="D261" s="238"/>
      <c r="E261" s="267"/>
    </row>
    <row r="262" spans="2:5" x14ac:dyDescent="0.2">
      <c r="C262" s="267"/>
      <c r="D262" s="238"/>
      <c r="E262" s="267"/>
    </row>
    <row r="263" spans="2:5" x14ac:dyDescent="0.2">
      <c r="C263" s="267"/>
      <c r="D263" s="238"/>
      <c r="E263" s="267"/>
    </row>
  </sheetData>
  <mergeCells count="3">
    <mergeCell ref="A2:E2"/>
    <mergeCell ref="A10:E10"/>
    <mergeCell ref="A39:E39"/>
  </mergeCells>
  <conditionalFormatting sqref="G6:G72 C74:D74">
    <cfRule type="cellIs" dxfId="8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5" orientation="portrait" r:id="rId1"/>
  <headerFooter alignWithMargins="0"/>
  <rowBreaks count="1" manualBreakCount="1">
    <brk id="3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5237-963B-4D40-B331-EF2DEC359C21}">
  <dimension ref="A1:O74"/>
  <sheetViews>
    <sheetView zoomScale="80" zoomScaleNormal="80" zoomScaleSheetLayoutView="100" workbookViewId="0">
      <selection activeCell="O49" sqref="O49"/>
    </sheetView>
  </sheetViews>
  <sheetFormatPr defaultColWidth="9.140625" defaultRowHeight="14.25" x14ac:dyDescent="0.2"/>
  <cols>
    <col min="1" max="1" width="4.28515625" style="270" bestFit="1" customWidth="1"/>
    <col min="2" max="2" width="34.140625" style="45" bestFit="1" customWidth="1"/>
    <col min="3" max="4" width="13.5703125" style="45" bestFit="1" customWidth="1"/>
    <col min="5" max="5" width="12.140625" style="45" customWidth="1"/>
    <col min="6" max="6" width="11.7109375" style="45" customWidth="1"/>
    <col min="7" max="7" width="12" style="45" customWidth="1"/>
    <col min="8" max="8" width="11.5703125" style="45" customWidth="1"/>
    <col min="9" max="9" width="11.140625" style="45" customWidth="1"/>
    <col min="10" max="10" width="11.42578125" style="45" customWidth="1"/>
    <col min="11" max="11" width="3.140625" style="45" customWidth="1"/>
    <col min="12" max="14" width="9.140625" style="45"/>
    <col min="15" max="15" width="10.28515625" style="523" bestFit="1" customWidth="1"/>
    <col min="16" max="16384" width="9.140625" style="45"/>
  </cols>
  <sheetData>
    <row r="1" spans="1:15" ht="20.100000000000001" customHeight="1" x14ac:dyDescent="0.2">
      <c r="C1" s="46"/>
      <c r="D1" s="46"/>
    </row>
    <row r="2" spans="1:15" s="271" customFormat="1" ht="20.100000000000001" customHeight="1" x14ac:dyDescent="0.2">
      <c r="A2" s="453" t="s">
        <v>164</v>
      </c>
      <c r="B2" s="453"/>
      <c r="C2" s="453"/>
      <c r="D2" s="453"/>
      <c r="E2" s="453"/>
      <c r="F2" s="453"/>
      <c r="G2" s="453"/>
      <c r="H2" s="453"/>
      <c r="I2" s="453"/>
      <c r="J2" s="453"/>
      <c r="O2" s="524"/>
    </row>
    <row r="3" spans="1:15" s="271" customFormat="1" ht="20.100000000000001" customHeight="1" thickBot="1" x14ac:dyDescent="0.25">
      <c r="A3" s="187"/>
      <c r="B3" s="187"/>
      <c r="C3" s="187"/>
      <c r="D3" s="187"/>
      <c r="E3" s="187"/>
      <c r="F3" s="189"/>
      <c r="G3" s="189"/>
      <c r="H3" s="189"/>
      <c r="I3" s="189"/>
      <c r="J3" s="189"/>
      <c r="O3" s="524"/>
    </row>
    <row r="4" spans="1:15" s="271" customFormat="1" ht="20.100000000000001" customHeight="1" thickBot="1" x14ac:dyDescent="0.25">
      <c r="A4" s="272" t="s">
        <v>1</v>
      </c>
      <c r="B4" s="272" t="s">
        <v>2</v>
      </c>
      <c r="C4" s="273" t="s">
        <v>165</v>
      </c>
      <c r="D4" s="274"/>
      <c r="E4" s="275" t="s">
        <v>4</v>
      </c>
      <c r="F4" s="273" t="s">
        <v>166</v>
      </c>
      <c r="G4" s="274"/>
      <c r="H4" s="275" t="s">
        <v>4</v>
      </c>
      <c r="I4" s="482" t="s">
        <v>167</v>
      </c>
      <c r="J4" s="483"/>
      <c r="O4" s="524"/>
    </row>
    <row r="5" spans="1:15" s="271" customFormat="1" ht="34.5" customHeight="1" thickBot="1" x14ac:dyDescent="0.25">
      <c r="A5" s="276"/>
      <c r="B5" s="277"/>
      <c r="C5" s="278">
        <f>+'4.1.5 Rezerwy'!C42</f>
        <v>2022</v>
      </c>
      <c r="D5" s="278">
        <f>+'4.1.5 Rezerwy'!D42</f>
        <v>2023</v>
      </c>
      <c r="E5" s="278" t="str">
        <f>+'4.1.5 Rezerwy'!E42</f>
        <v>23/22</v>
      </c>
      <c r="F5" s="278">
        <f>+C5</f>
        <v>2022</v>
      </c>
      <c r="G5" s="278">
        <f t="shared" ref="G5:H5" si="0">+D5</f>
        <v>2023</v>
      </c>
      <c r="H5" s="278" t="str">
        <f t="shared" si="0"/>
        <v>23/22</v>
      </c>
      <c r="I5" s="279">
        <f>+F5</f>
        <v>2022</v>
      </c>
      <c r="J5" s="279">
        <f>+G5</f>
        <v>2023</v>
      </c>
      <c r="O5" s="524"/>
    </row>
    <row r="6" spans="1:15" ht="20.100000000000001" customHeight="1" x14ac:dyDescent="0.2">
      <c r="A6" s="275" t="s">
        <v>6</v>
      </c>
      <c r="B6" s="280" t="s">
        <v>7</v>
      </c>
      <c r="C6" s="281">
        <f>+C37</f>
        <v>76820216.942169994</v>
      </c>
      <c r="D6" s="281">
        <f>+D37</f>
        <v>84170108.031440005</v>
      </c>
      <c r="E6" s="282">
        <f t="shared" ref="E6:E8" si="1">+IF(C6=0,"X",D6/C6)</f>
        <v>1.0956765208669352</v>
      </c>
      <c r="F6" s="281">
        <f>+F37</f>
        <v>-2218488.6790300002</v>
      </c>
      <c r="G6" s="281">
        <f>+G37</f>
        <v>8754687.9019899983</v>
      </c>
      <c r="H6" s="283" t="str">
        <f t="shared" ref="H6" si="2">+IFERROR(IF(G6/F6&gt;0,G6/F6,"X"),"X")</f>
        <v>X</v>
      </c>
      <c r="I6" s="284">
        <f>+I37</f>
        <v>-2.7162095956332424E-2</v>
      </c>
      <c r="J6" s="284">
        <f>+J37</f>
        <v>0.10876042275739356</v>
      </c>
      <c r="K6" s="285"/>
      <c r="L6" s="75"/>
    </row>
    <row r="7" spans="1:15" ht="20.100000000000001" customHeight="1" thickBot="1" x14ac:dyDescent="0.25">
      <c r="A7" s="286" t="s">
        <v>8</v>
      </c>
      <c r="B7" s="287" t="s">
        <v>9</v>
      </c>
      <c r="C7" s="288">
        <f>+C72</f>
        <v>88707638.012459993</v>
      </c>
      <c r="D7" s="288">
        <f>+D72</f>
        <v>102577634.73547</v>
      </c>
      <c r="E7" s="282">
        <f t="shared" si="1"/>
        <v>1.1563562849127129</v>
      </c>
      <c r="F7" s="288">
        <f>+F72</f>
        <v>2776720.6606699997</v>
      </c>
      <c r="G7" s="288">
        <f>+G72</f>
        <v>5737880.2267999994</v>
      </c>
      <c r="H7" s="282">
        <f t="shared" ref="H7:H8" si="3">+IF(F7=0,"X",G7/F7)</f>
        <v>2.0664232841540122</v>
      </c>
      <c r="I7" s="289">
        <f>+I72</f>
        <v>3.1590929471754528E-2</v>
      </c>
      <c r="J7" s="289">
        <f>+J72</f>
        <v>5.9992911575176062E-2</v>
      </c>
      <c r="K7" s="285"/>
      <c r="L7" s="75"/>
    </row>
    <row r="8" spans="1:15" ht="20.100000000000001" customHeight="1" thickBot="1" x14ac:dyDescent="0.25">
      <c r="A8" s="290"/>
      <c r="B8" s="291" t="s">
        <v>10</v>
      </c>
      <c r="C8" s="292">
        <f>SUM(C6:C7)</f>
        <v>165527854.95462999</v>
      </c>
      <c r="D8" s="292">
        <f>SUM(D6:D7)</f>
        <v>186747742.76691002</v>
      </c>
      <c r="E8" s="293">
        <f t="shared" si="1"/>
        <v>1.1281952685129415</v>
      </c>
      <c r="F8" s="292">
        <f>SUM(F6:F7)</f>
        <v>558231.98163999943</v>
      </c>
      <c r="G8" s="292">
        <f>SUM(G6:G7)</f>
        <v>14492568.128789999</v>
      </c>
      <c r="H8" s="293">
        <f t="shared" si="3"/>
        <v>25.961551121118266</v>
      </c>
      <c r="I8" s="294">
        <v>3.2920048988196423E-3</v>
      </c>
      <c r="J8" s="294">
        <v>8.2279716350070919E-2</v>
      </c>
      <c r="K8" s="285"/>
      <c r="L8" s="75"/>
    </row>
    <row r="9" spans="1:15" ht="20.100000000000001" customHeight="1" x14ac:dyDescent="0.2">
      <c r="L9" s="75"/>
    </row>
    <row r="10" spans="1:15" s="271" customFormat="1" ht="20.100000000000001" customHeight="1" x14ac:dyDescent="0.2">
      <c r="A10" s="472" t="s">
        <v>168</v>
      </c>
      <c r="B10" s="472"/>
      <c r="C10" s="472"/>
      <c r="D10" s="472"/>
      <c r="E10" s="472"/>
      <c r="F10" s="472"/>
      <c r="G10" s="472"/>
      <c r="H10" s="472"/>
      <c r="I10" s="472"/>
      <c r="J10" s="472"/>
      <c r="L10" s="75"/>
      <c r="O10" s="524"/>
    </row>
    <row r="11" spans="1:15" s="271" customFormat="1" ht="20.100000000000001" customHeight="1" thickBot="1" x14ac:dyDescent="0.25">
      <c r="A11" s="187"/>
      <c r="B11" s="187"/>
      <c r="C11" s="187"/>
      <c r="D11" s="187"/>
      <c r="E11" s="187"/>
      <c r="F11" s="189"/>
      <c r="G11" s="189"/>
      <c r="H11" s="189"/>
      <c r="I11" s="189"/>
      <c r="J11" s="189"/>
      <c r="L11" s="75"/>
      <c r="O11" s="524"/>
    </row>
    <row r="12" spans="1:15" ht="20.100000000000001" customHeight="1" thickBot="1" x14ac:dyDescent="0.25">
      <c r="A12" s="275" t="s">
        <v>1</v>
      </c>
      <c r="B12" s="275" t="s">
        <v>12</v>
      </c>
      <c r="C12" s="273" t="s">
        <v>165</v>
      </c>
      <c r="D12" s="274"/>
      <c r="E12" s="275" t="s">
        <v>4</v>
      </c>
      <c r="F12" s="273" t="s">
        <v>166</v>
      </c>
      <c r="G12" s="274"/>
      <c r="H12" s="275" t="s">
        <v>4</v>
      </c>
      <c r="I12" s="482" t="s">
        <v>167</v>
      </c>
      <c r="J12" s="483"/>
      <c r="L12" s="75"/>
    </row>
    <row r="13" spans="1:15" s="270" customFormat="1" ht="20.100000000000001" customHeight="1" thickBot="1" x14ac:dyDescent="0.25">
      <c r="A13" s="295"/>
      <c r="B13" s="295"/>
      <c r="C13" s="278">
        <f>+C5</f>
        <v>2022</v>
      </c>
      <c r="D13" s="278">
        <f t="shared" ref="D13:J13" si="4">+D5</f>
        <v>2023</v>
      </c>
      <c r="E13" s="278" t="str">
        <f t="shared" si="4"/>
        <v>23/22</v>
      </c>
      <c r="F13" s="278">
        <f t="shared" si="4"/>
        <v>2022</v>
      </c>
      <c r="G13" s="278">
        <f t="shared" si="4"/>
        <v>2023</v>
      </c>
      <c r="H13" s="278" t="str">
        <f t="shared" si="4"/>
        <v>23/22</v>
      </c>
      <c r="I13" s="278">
        <f t="shared" si="4"/>
        <v>2022</v>
      </c>
      <c r="J13" s="278">
        <f t="shared" si="4"/>
        <v>2023</v>
      </c>
      <c r="L13" s="75"/>
      <c r="O13" s="525"/>
    </row>
    <row r="14" spans="1:15" ht="20.100000000000001" customHeight="1" x14ac:dyDescent="0.2">
      <c r="A14" s="10" t="s">
        <v>6</v>
      </c>
      <c r="B14" s="37" t="s">
        <v>13</v>
      </c>
      <c r="C14" s="296">
        <v>2139365.11662</v>
      </c>
      <c r="D14" s="296">
        <v>2195307.3355700001</v>
      </c>
      <c r="E14" s="282">
        <f>+IF(C14=0,"X",D14/C14)</f>
        <v>1.0261489815438254</v>
      </c>
      <c r="F14" s="296">
        <v>-151009.35020999998</v>
      </c>
      <c r="G14" s="296">
        <v>194126.59414999999</v>
      </c>
      <c r="H14" s="283" t="str">
        <f t="shared" ref="H14:H37" si="5">+IFERROR(IF(G14/F14&gt;0,G14/F14,"X"),"X")</f>
        <v>X</v>
      </c>
      <c r="I14" s="283">
        <v>-6.5236122009548619E-2</v>
      </c>
      <c r="J14" s="283">
        <v>8.9569210264974775E-2</v>
      </c>
      <c r="K14" s="285"/>
      <c r="L14" s="297"/>
    </row>
    <row r="15" spans="1:15" ht="20.100000000000001" customHeight="1" x14ac:dyDescent="0.2">
      <c r="A15" s="23" t="s">
        <v>8</v>
      </c>
      <c r="B15" s="37" t="s">
        <v>14</v>
      </c>
      <c r="C15" s="296">
        <v>15585315.463400001</v>
      </c>
      <c r="D15" s="296">
        <v>17553567.695599999</v>
      </c>
      <c r="E15" s="282">
        <f t="shared" ref="E15:E37" si="6">+IF(C15=0,"X",D15/C15)</f>
        <v>1.126288892696601</v>
      </c>
      <c r="F15" s="296">
        <v>-1193746.5476500001</v>
      </c>
      <c r="G15" s="296">
        <v>2824901.1153899999</v>
      </c>
      <c r="H15" s="283" t="str">
        <f t="shared" si="5"/>
        <v>X</v>
      </c>
      <c r="I15" s="283">
        <v>-7.1116380556372108E-2</v>
      </c>
      <c r="J15" s="283">
        <v>0.17048861313980648</v>
      </c>
      <c r="K15" s="285"/>
      <c r="L15" s="75"/>
    </row>
    <row r="16" spans="1:15" ht="20.100000000000001" customHeight="1" x14ac:dyDescent="0.2">
      <c r="A16" s="23" t="s">
        <v>15</v>
      </c>
      <c r="B16" s="37" t="s">
        <v>16</v>
      </c>
      <c r="C16" s="296">
        <v>859329.85454999993</v>
      </c>
      <c r="D16" s="296">
        <v>1215353.46762</v>
      </c>
      <c r="E16" s="282">
        <f t="shared" si="6"/>
        <v>1.4143037870555968</v>
      </c>
      <c r="F16" s="296">
        <v>-94578.198420000001</v>
      </c>
      <c r="G16" s="296">
        <v>93471.412100000001</v>
      </c>
      <c r="H16" s="283" t="str">
        <f t="shared" si="5"/>
        <v>X</v>
      </c>
      <c r="I16" s="283">
        <v>-0.11747163791686624</v>
      </c>
      <c r="J16" s="283">
        <v>9.0106679030160855E-2</v>
      </c>
      <c r="K16" s="285"/>
      <c r="L16" s="75"/>
    </row>
    <row r="17" spans="1:12" ht="20.100000000000001" customHeight="1" x14ac:dyDescent="0.2">
      <c r="A17" s="23" t="s">
        <v>17</v>
      </c>
      <c r="B17" s="37" t="s">
        <v>18</v>
      </c>
      <c r="C17" s="296">
        <v>296067.92884999997</v>
      </c>
      <c r="D17" s="296">
        <v>292987.05719000002</v>
      </c>
      <c r="E17" s="282">
        <f t="shared" si="6"/>
        <v>0.98959403785487066</v>
      </c>
      <c r="F17" s="296">
        <v>-2526.3483999999985</v>
      </c>
      <c r="G17" s="296">
        <v>16505.915649999999</v>
      </c>
      <c r="H17" s="283" t="str">
        <f t="shared" si="5"/>
        <v>X</v>
      </c>
      <c r="I17" s="283">
        <v>-8.4478905762607002E-3</v>
      </c>
      <c r="J17" s="283">
        <v>5.6042019985139926E-2</v>
      </c>
      <c r="K17" s="285"/>
      <c r="L17" s="75"/>
    </row>
    <row r="18" spans="1:12" ht="20.100000000000001" customHeight="1" x14ac:dyDescent="0.2">
      <c r="A18" s="23" t="s">
        <v>19</v>
      </c>
      <c r="B18" s="37" t="s">
        <v>20</v>
      </c>
      <c r="C18" s="296">
        <v>2107599.0959599996</v>
      </c>
      <c r="D18" s="296">
        <v>2261557.2724100002</v>
      </c>
      <c r="E18" s="282">
        <f t="shared" si="6"/>
        <v>1.0730490807028334</v>
      </c>
      <c r="F18" s="296">
        <v>-66001.611970000013</v>
      </c>
      <c r="G18" s="296">
        <v>167390.2352</v>
      </c>
      <c r="H18" s="283" t="str">
        <f t="shared" si="5"/>
        <v>X</v>
      </c>
      <c r="I18" s="283">
        <v>-3.0083529837126748E-2</v>
      </c>
      <c r="J18" s="283">
        <v>7.6623595535194003E-2</v>
      </c>
      <c r="K18" s="285"/>
      <c r="L18" s="75"/>
    </row>
    <row r="19" spans="1:12" ht="20.100000000000001" customHeight="1" x14ac:dyDescent="0.2">
      <c r="A19" s="23" t="s">
        <v>21</v>
      </c>
      <c r="B19" s="37" t="s">
        <v>22</v>
      </c>
      <c r="C19" s="296">
        <v>1093773.9538099999</v>
      </c>
      <c r="D19" s="296">
        <v>1325002.9517900001</v>
      </c>
      <c r="E19" s="282">
        <f t="shared" si="6"/>
        <v>1.2114047396855157</v>
      </c>
      <c r="F19" s="296">
        <v>-20653.377430000004</v>
      </c>
      <c r="G19" s="296">
        <v>115196.13176999999</v>
      </c>
      <c r="H19" s="283" t="str">
        <f t="shared" si="5"/>
        <v>X</v>
      </c>
      <c r="I19" s="283">
        <v>-1.824297498720983E-2</v>
      </c>
      <c r="J19" s="283">
        <v>9.5251555861390627E-2</v>
      </c>
      <c r="K19" s="285"/>
      <c r="L19" s="75"/>
    </row>
    <row r="20" spans="1:12" ht="20.100000000000001" customHeight="1" x14ac:dyDescent="0.2">
      <c r="A20" s="23" t="s">
        <v>23</v>
      </c>
      <c r="B20" s="37" t="s">
        <v>24</v>
      </c>
      <c r="C20" s="296">
        <v>1715512.8061000002</v>
      </c>
      <c r="D20" s="296">
        <v>1899233.4238</v>
      </c>
      <c r="E20" s="282">
        <f t="shared" si="6"/>
        <v>1.1070937022718386</v>
      </c>
      <c r="F20" s="296">
        <v>-39431.485690000001</v>
      </c>
      <c r="G20" s="296">
        <v>94327.587189999991</v>
      </c>
      <c r="H20" s="283" t="str">
        <f t="shared" si="5"/>
        <v>X</v>
      </c>
      <c r="I20" s="283">
        <v>-2.220283900769647E-2</v>
      </c>
      <c r="J20" s="283">
        <v>5.2190433956194764E-2</v>
      </c>
      <c r="K20" s="285"/>
      <c r="L20" s="75"/>
    </row>
    <row r="21" spans="1:12" ht="20.100000000000001" customHeight="1" x14ac:dyDescent="0.2">
      <c r="A21" s="23" t="s">
        <v>25</v>
      </c>
      <c r="B21" s="37" t="s">
        <v>26</v>
      </c>
      <c r="C21" s="296">
        <v>3046130.5514199999</v>
      </c>
      <c r="D21" s="296">
        <v>3263961.1106699998</v>
      </c>
      <c r="E21" s="282">
        <f t="shared" si="6"/>
        <v>1.0715105789370896</v>
      </c>
      <c r="F21" s="296">
        <v>-156578.78409000003</v>
      </c>
      <c r="G21" s="296">
        <v>440806.1201</v>
      </c>
      <c r="H21" s="283" t="str">
        <f t="shared" si="5"/>
        <v>X</v>
      </c>
      <c r="I21" s="283">
        <v>-4.668377245257796E-2</v>
      </c>
      <c r="J21" s="283">
        <v>0.13971464875804931</v>
      </c>
      <c r="K21" s="285"/>
      <c r="L21" s="75"/>
    </row>
    <row r="22" spans="1:12" ht="20.100000000000001" customHeight="1" x14ac:dyDescent="0.2">
      <c r="A22" s="23" t="s">
        <v>27</v>
      </c>
      <c r="B22" s="37" t="s">
        <v>28</v>
      </c>
      <c r="C22" s="296">
        <v>39581.750659999998</v>
      </c>
      <c r="D22" s="296">
        <v>41046.028079999996</v>
      </c>
      <c r="E22" s="282">
        <f t="shared" si="6"/>
        <v>1.0369937507963676</v>
      </c>
      <c r="F22" s="296">
        <v>1268.6091699999999</v>
      </c>
      <c r="G22" s="296">
        <v>1778.1383899999998</v>
      </c>
      <c r="H22" s="283">
        <f t="shared" si="5"/>
        <v>1.4016439673063374</v>
      </c>
      <c r="I22" s="283">
        <v>3.2146437027659715E-2</v>
      </c>
      <c r="J22" s="283">
        <v>4.4107339127720586E-2</v>
      </c>
      <c r="K22" s="285"/>
      <c r="L22" s="75"/>
    </row>
    <row r="23" spans="1:12" ht="20.100000000000001" customHeight="1" x14ac:dyDescent="0.2">
      <c r="A23" s="23" t="s">
        <v>29</v>
      </c>
      <c r="B23" s="37" t="s">
        <v>30</v>
      </c>
      <c r="C23" s="296">
        <v>11108684.781259999</v>
      </c>
      <c r="D23" s="296">
        <v>12240884.018279999</v>
      </c>
      <c r="E23" s="282">
        <f t="shared" si="6"/>
        <v>1.101920187611227</v>
      </c>
      <c r="F23" s="296">
        <v>-316647.33374999999</v>
      </c>
      <c r="G23" s="296">
        <v>1523506.2895200001</v>
      </c>
      <c r="H23" s="283" t="str">
        <f t="shared" si="5"/>
        <v>X</v>
      </c>
      <c r="I23" s="283">
        <v>-2.5898740363650467E-2</v>
      </c>
      <c r="J23" s="283">
        <v>0.13049545390748407</v>
      </c>
      <c r="K23" s="285"/>
      <c r="L23" s="75"/>
    </row>
    <row r="24" spans="1:12" ht="20.100000000000001" customHeight="1" x14ac:dyDescent="0.2">
      <c r="A24" s="23" t="s">
        <v>31</v>
      </c>
      <c r="B24" s="37" t="s">
        <v>32</v>
      </c>
      <c r="C24" s="296">
        <v>2729230.1852799999</v>
      </c>
      <c r="D24" s="296">
        <v>2315719.7008100003</v>
      </c>
      <c r="E24" s="282">
        <f t="shared" si="6"/>
        <v>0.84848823426464626</v>
      </c>
      <c r="F24" s="296">
        <v>23170.695330000017</v>
      </c>
      <c r="G24" s="296">
        <v>223290.82904999997</v>
      </c>
      <c r="H24" s="283">
        <f t="shared" si="5"/>
        <v>9.6367772252780206</v>
      </c>
      <c r="I24" s="283">
        <v>6.0913631186001009E-3</v>
      </c>
      <c r="J24" s="283">
        <v>8.8520534035693904E-2</v>
      </c>
      <c r="K24" s="285"/>
      <c r="L24" s="75"/>
    </row>
    <row r="25" spans="1:12" ht="20.100000000000001" customHeight="1" x14ac:dyDescent="0.2">
      <c r="A25" s="23" t="s">
        <v>33</v>
      </c>
      <c r="B25" s="37" t="s">
        <v>34</v>
      </c>
      <c r="C25" s="296">
        <v>1611575.21328</v>
      </c>
      <c r="D25" s="296">
        <v>1786347.8946799999</v>
      </c>
      <c r="E25" s="282">
        <f t="shared" si="6"/>
        <v>1.1084483553481126</v>
      </c>
      <c r="F25" s="296">
        <v>-86698.68379000001</v>
      </c>
      <c r="G25" s="296">
        <v>167350.24546999997</v>
      </c>
      <c r="H25" s="283" t="str">
        <f t="shared" si="5"/>
        <v>X</v>
      </c>
      <c r="I25" s="283">
        <v>-5.2693285483649654E-2</v>
      </c>
      <c r="J25" s="283">
        <v>9.8501490559314925E-2</v>
      </c>
      <c r="K25" s="285"/>
      <c r="L25" s="75"/>
    </row>
    <row r="26" spans="1:12" ht="20.100000000000001" customHeight="1" x14ac:dyDescent="0.2">
      <c r="A26" s="23" t="s">
        <v>35</v>
      </c>
      <c r="B26" s="37" t="s">
        <v>36</v>
      </c>
      <c r="C26" s="296">
        <v>50406.440179999998</v>
      </c>
      <c r="D26" s="296">
        <v>56142.459000000003</v>
      </c>
      <c r="E26" s="282">
        <f t="shared" si="6"/>
        <v>1.1137953562980611</v>
      </c>
      <c r="F26" s="296">
        <v>2315.3822500000001</v>
      </c>
      <c r="G26" s="296">
        <v>4002.5350399999998</v>
      </c>
      <c r="H26" s="283">
        <f t="shared" si="5"/>
        <v>1.7286713846061486</v>
      </c>
      <c r="I26" s="283">
        <v>4.7313642040410386E-2</v>
      </c>
      <c r="J26" s="283">
        <v>7.513048132460301E-2</v>
      </c>
      <c r="K26" s="285"/>
      <c r="L26" s="75"/>
    </row>
    <row r="27" spans="1:12" ht="20.100000000000001" customHeight="1" x14ac:dyDescent="0.2">
      <c r="A27" s="23" t="s">
        <v>37</v>
      </c>
      <c r="B27" s="37" t="s">
        <v>38</v>
      </c>
      <c r="C27" s="296">
        <v>200201.63704</v>
      </c>
      <c r="D27" s="296">
        <v>241128.52012999999</v>
      </c>
      <c r="E27" s="282">
        <f t="shared" si="6"/>
        <v>1.204428313849516</v>
      </c>
      <c r="F27" s="296">
        <v>-9534.1780099999996</v>
      </c>
      <c r="G27" s="296">
        <v>33985.474470000001</v>
      </c>
      <c r="H27" s="283" t="str">
        <f t="shared" si="5"/>
        <v>X</v>
      </c>
      <c r="I27" s="283">
        <v>-4.8019950798703963E-2</v>
      </c>
      <c r="J27" s="283">
        <v>0.15401383258252541</v>
      </c>
      <c r="K27" s="285"/>
      <c r="L27" s="75"/>
    </row>
    <row r="28" spans="1:12" ht="20.100000000000001" customHeight="1" x14ac:dyDescent="0.2">
      <c r="A28" s="23" t="s">
        <v>39</v>
      </c>
      <c r="B28" s="37" t="s">
        <v>40</v>
      </c>
      <c r="C28" s="296">
        <v>26193009.401500002</v>
      </c>
      <c r="D28" s="296">
        <v>28539406.694279999</v>
      </c>
      <c r="E28" s="282">
        <f t="shared" si="6"/>
        <v>1.089581050302896</v>
      </c>
      <c r="F28" s="296">
        <v>204586.35057000001</v>
      </c>
      <c r="G28" s="296">
        <v>2056121.3152999999</v>
      </c>
      <c r="H28" s="283">
        <f t="shared" si="5"/>
        <v>10.050139266727328</v>
      </c>
      <c r="I28" s="283">
        <v>7.7463886022576473E-3</v>
      </c>
      <c r="J28" s="283">
        <v>7.5133584883293025E-2</v>
      </c>
      <c r="K28" s="285"/>
      <c r="L28" s="75"/>
    </row>
    <row r="29" spans="1:12" ht="20.100000000000001" customHeight="1" x14ac:dyDescent="0.2">
      <c r="A29" s="23" t="s">
        <v>41</v>
      </c>
      <c r="B29" s="37" t="s">
        <v>42</v>
      </c>
      <c r="C29" s="296">
        <v>359612.91703999997</v>
      </c>
      <c r="D29" s="296">
        <v>377456.13601999998</v>
      </c>
      <c r="E29" s="282">
        <f t="shared" si="6"/>
        <v>1.0496178477871954</v>
      </c>
      <c r="F29" s="296">
        <v>11070.789320000002</v>
      </c>
      <c r="G29" s="296">
        <v>14568.264569999999</v>
      </c>
      <c r="H29" s="283">
        <f t="shared" si="5"/>
        <v>1.315919231132112</v>
      </c>
      <c r="I29" s="283">
        <v>3.1480943405551569E-2</v>
      </c>
      <c r="J29" s="283">
        <v>3.953025706212656E-2</v>
      </c>
      <c r="K29" s="285"/>
      <c r="L29" s="75"/>
    </row>
    <row r="30" spans="1:12" ht="20.100000000000001" customHeight="1" x14ac:dyDescent="0.2">
      <c r="A30" s="23" t="s">
        <v>43</v>
      </c>
      <c r="B30" s="37" t="s">
        <v>44</v>
      </c>
      <c r="C30" s="296">
        <v>151322.83476</v>
      </c>
      <c r="D30" s="296">
        <v>169815.30082999999</v>
      </c>
      <c r="E30" s="282">
        <f t="shared" si="6"/>
        <v>1.1222053902131115</v>
      </c>
      <c r="F30" s="296">
        <v>-914.61586999999963</v>
      </c>
      <c r="G30" s="296">
        <v>11433.233320000001</v>
      </c>
      <c r="H30" s="283" t="str">
        <f t="shared" si="5"/>
        <v>X</v>
      </c>
      <c r="I30" s="283">
        <v>-5.8732576254917172E-3</v>
      </c>
      <c r="J30" s="283">
        <v>7.1204457228318196E-2</v>
      </c>
      <c r="K30" s="285"/>
      <c r="L30" s="75"/>
    </row>
    <row r="31" spans="1:12" ht="19.5" customHeight="1" x14ac:dyDescent="0.2">
      <c r="A31" s="23" t="s">
        <v>45</v>
      </c>
      <c r="B31" s="37" t="s">
        <v>46</v>
      </c>
      <c r="C31" s="296">
        <v>863184.38347</v>
      </c>
      <c r="D31" s="296">
        <v>1035405.5419299999</v>
      </c>
      <c r="E31" s="282">
        <f t="shared" si="6"/>
        <v>1.1995183899964352</v>
      </c>
      <c r="F31" s="296">
        <v>14281.476259999999</v>
      </c>
      <c r="G31" s="296">
        <v>49775.784160000003</v>
      </c>
      <c r="H31" s="283">
        <f t="shared" si="5"/>
        <v>3.4853388580992539</v>
      </c>
      <c r="I31" s="283">
        <v>1.5830908298613635E-2</v>
      </c>
      <c r="J31" s="283">
        <v>5.2434476233210923E-2</v>
      </c>
      <c r="K31" s="285"/>
      <c r="L31" s="75"/>
    </row>
    <row r="32" spans="1:12" ht="20.100000000000001" customHeight="1" x14ac:dyDescent="0.2">
      <c r="A32" s="23" t="s">
        <v>47</v>
      </c>
      <c r="B32" s="37" t="s">
        <v>48</v>
      </c>
      <c r="C32" s="296">
        <v>41566.888429999999</v>
      </c>
      <c r="D32" s="296">
        <v>40363.620210000001</v>
      </c>
      <c r="E32" s="282">
        <f t="shared" si="6"/>
        <v>0.97105224217043951</v>
      </c>
      <c r="F32" s="296">
        <v>1403.4285799999998</v>
      </c>
      <c r="G32" s="296">
        <v>1387.2637200000001</v>
      </c>
      <c r="H32" s="283">
        <f t="shared" si="5"/>
        <v>0.98848187914200836</v>
      </c>
      <c r="I32" s="283">
        <v>3.7014756930640283E-2</v>
      </c>
      <c r="J32" s="283">
        <v>3.386439906276164E-2</v>
      </c>
      <c r="K32" s="285"/>
      <c r="L32" s="75"/>
    </row>
    <row r="33" spans="1:15" ht="20.100000000000001" customHeight="1" x14ac:dyDescent="0.2">
      <c r="A33" s="23" t="s">
        <v>49</v>
      </c>
      <c r="B33" s="37" t="s">
        <v>50</v>
      </c>
      <c r="C33" s="296">
        <v>2354325.8404999999</v>
      </c>
      <c r="D33" s="296">
        <v>2475568.28627</v>
      </c>
      <c r="E33" s="282">
        <f t="shared" si="6"/>
        <v>1.0514977339518354</v>
      </c>
      <c r="F33" s="296">
        <v>-178711.08126000001</v>
      </c>
      <c r="G33" s="296">
        <v>270891.51121999999</v>
      </c>
      <c r="H33" s="283" t="str">
        <f t="shared" si="5"/>
        <v>X</v>
      </c>
      <c r="I33" s="283">
        <v>-6.6543752153269367E-2</v>
      </c>
      <c r="J33" s="283">
        <v>0.11217285684113293</v>
      </c>
      <c r="K33" s="285"/>
      <c r="L33" s="75"/>
    </row>
    <row r="34" spans="1:15" ht="20.100000000000001" customHeight="1" x14ac:dyDescent="0.2">
      <c r="A34" s="23" t="s">
        <v>51</v>
      </c>
      <c r="B34" s="37" t="s">
        <v>52</v>
      </c>
      <c r="C34" s="296">
        <v>949663.83765999996</v>
      </c>
      <c r="D34" s="296">
        <v>1133211.4492500001</v>
      </c>
      <c r="E34" s="282">
        <f t="shared" si="6"/>
        <v>1.1932764040402621</v>
      </c>
      <c r="F34" s="296">
        <v>26325.565849999999</v>
      </c>
      <c r="G34" s="296">
        <v>61297.928079999998</v>
      </c>
      <c r="H34" s="283">
        <f t="shared" si="5"/>
        <v>2.3284562401913194</v>
      </c>
      <c r="I34" s="283">
        <v>2.6312243664756669E-2</v>
      </c>
      <c r="J34" s="283">
        <v>5.8858951820333974E-2</v>
      </c>
      <c r="K34" s="285"/>
      <c r="L34" s="75"/>
    </row>
    <row r="35" spans="1:15" ht="20.100000000000001" customHeight="1" x14ac:dyDescent="0.2">
      <c r="A35" s="23" t="s">
        <v>53</v>
      </c>
      <c r="B35" s="37" t="s">
        <v>54</v>
      </c>
      <c r="C35" s="296">
        <v>1801663.27966</v>
      </c>
      <c r="D35" s="296">
        <v>1901129.4761600001</v>
      </c>
      <c r="E35" s="282">
        <f t="shared" si="6"/>
        <v>1.0552079834356012</v>
      </c>
      <c r="F35" s="296">
        <v>-132071.49030999999</v>
      </c>
      <c r="G35" s="296">
        <v>228234.68448000003</v>
      </c>
      <c r="H35" s="283" t="str">
        <f t="shared" si="5"/>
        <v>X</v>
      </c>
      <c r="I35" s="283">
        <v>-6.7995274726929622E-2</v>
      </c>
      <c r="J35" s="283">
        <v>0.1232770503405916</v>
      </c>
      <c r="K35" s="285"/>
      <c r="L35" s="75"/>
    </row>
    <row r="36" spans="1:15" s="271" customFormat="1" ht="20.100000000000001" customHeight="1" thickBot="1" x14ac:dyDescent="0.25">
      <c r="A36" s="23" t="s">
        <v>55</v>
      </c>
      <c r="B36" s="37" t="s">
        <v>56</v>
      </c>
      <c r="C36" s="296">
        <v>1523092.7807400001</v>
      </c>
      <c r="D36" s="296">
        <v>1809512.5908600001</v>
      </c>
      <c r="E36" s="282">
        <f t="shared" si="6"/>
        <v>1.1880514527689128</v>
      </c>
      <c r="F36" s="296">
        <v>-53807.889509999994</v>
      </c>
      <c r="G36" s="296">
        <v>160339.29365000001</v>
      </c>
      <c r="H36" s="283" t="str">
        <f t="shared" si="5"/>
        <v>X</v>
      </c>
      <c r="I36" s="283">
        <v>-3.4358796088528744E-2</v>
      </c>
      <c r="J36" s="283">
        <v>9.6224590535914742E-2</v>
      </c>
      <c r="K36" s="285"/>
      <c r="L36" s="298"/>
      <c r="O36" s="523"/>
    </row>
    <row r="37" spans="1:15" s="271" customFormat="1" ht="20.100000000000001" customHeight="1" thickBot="1" x14ac:dyDescent="0.25">
      <c r="A37" s="299"/>
      <c r="B37" s="291" t="s">
        <v>10</v>
      </c>
      <c r="C37" s="300">
        <f>SUM(C14:C36)</f>
        <v>76820216.942169994</v>
      </c>
      <c r="D37" s="300">
        <f>SUM(D14:D36)</f>
        <v>84170108.031440005</v>
      </c>
      <c r="E37" s="293">
        <f t="shared" si="6"/>
        <v>1.0956765208669352</v>
      </c>
      <c r="F37" s="300">
        <f>SUM(F14:F36)</f>
        <v>-2218488.6790300002</v>
      </c>
      <c r="G37" s="300">
        <f>SUM(G14:G36)</f>
        <v>8754687.9019899983</v>
      </c>
      <c r="H37" s="301" t="str">
        <f t="shared" si="5"/>
        <v>X</v>
      </c>
      <c r="I37" s="301">
        <v>-2.7162095956332424E-2</v>
      </c>
      <c r="J37" s="301">
        <v>0.10876042275739356</v>
      </c>
      <c r="K37" s="285"/>
      <c r="O37" s="523"/>
    </row>
    <row r="38" spans="1:15" s="271" customFormat="1" ht="20.100000000000001" customHeight="1" x14ac:dyDescent="0.2">
      <c r="A38" s="270"/>
      <c r="B38" s="45"/>
      <c r="C38" s="302">
        <v>0</v>
      </c>
      <c r="D38" s="302">
        <v>0</v>
      </c>
      <c r="E38" s="302"/>
      <c r="F38" s="302">
        <v>0</v>
      </c>
      <c r="G38" s="302">
        <v>0</v>
      </c>
      <c r="H38" s="302"/>
      <c r="I38" s="297"/>
      <c r="J38" s="297"/>
      <c r="K38" s="285"/>
      <c r="L38" s="298"/>
      <c r="O38" s="523"/>
    </row>
    <row r="39" spans="1:15" ht="20.100000000000001" customHeight="1" x14ac:dyDescent="0.2">
      <c r="A39" s="472" t="s">
        <v>169</v>
      </c>
      <c r="B39" s="472"/>
      <c r="C39" s="472"/>
      <c r="D39" s="472"/>
      <c r="E39" s="472"/>
      <c r="F39" s="472"/>
      <c r="G39" s="472"/>
      <c r="H39" s="472"/>
      <c r="I39" s="472"/>
      <c r="J39" s="472"/>
      <c r="L39" s="75"/>
    </row>
    <row r="40" spans="1:15" s="271" customFormat="1" ht="20.100000000000001" customHeight="1" thickBot="1" x14ac:dyDescent="0.25">
      <c r="A40" s="187"/>
      <c r="B40" s="187"/>
      <c r="C40" s="187"/>
      <c r="D40" s="187"/>
      <c r="E40" s="187"/>
      <c r="F40" s="189"/>
      <c r="G40" s="189"/>
      <c r="H40" s="189"/>
      <c r="I40" s="189"/>
      <c r="J40" s="189"/>
      <c r="L40" s="75"/>
      <c r="O40" s="524"/>
    </row>
    <row r="41" spans="1:15" s="271" customFormat="1" ht="20.100000000000001" customHeight="1" thickBot="1" x14ac:dyDescent="0.25">
      <c r="A41" s="275" t="s">
        <v>1</v>
      </c>
      <c r="B41" s="303" t="s">
        <v>12</v>
      </c>
      <c r="C41" s="273" t="s">
        <v>165</v>
      </c>
      <c r="D41" s="274"/>
      <c r="E41" s="275" t="s">
        <v>4</v>
      </c>
      <c r="F41" s="273" t="s">
        <v>166</v>
      </c>
      <c r="G41" s="274"/>
      <c r="H41" s="275" t="s">
        <v>4</v>
      </c>
      <c r="I41" s="480" t="s">
        <v>167</v>
      </c>
      <c r="J41" s="481"/>
      <c r="L41" s="75"/>
      <c r="O41" s="524"/>
    </row>
    <row r="42" spans="1:15" ht="20.100000000000001" customHeight="1" thickBot="1" x14ac:dyDescent="0.25">
      <c r="A42" s="295"/>
      <c r="B42" s="295"/>
      <c r="C42" s="278">
        <f t="shared" ref="C42:J42" si="7">+C5</f>
        <v>2022</v>
      </c>
      <c r="D42" s="278">
        <f t="shared" si="7"/>
        <v>2023</v>
      </c>
      <c r="E42" s="278" t="str">
        <f t="shared" si="7"/>
        <v>23/22</v>
      </c>
      <c r="F42" s="278">
        <f t="shared" si="7"/>
        <v>2022</v>
      </c>
      <c r="G42" s="278">
        <f t="shared" si="7"/>
        <v>2023</v>
      </c>
      <c r="H42" s="278" t="str">
        <f t="shared" si="7"/>
        <v>23/22</v>
      </c>
      <c r="I42" s="278">
        <f t="shared" si="7"/>
        <v>2022</v>
      </c>
      <c r="J42" s="278">
        <f t="shared" si="7"/>
        <v>2023</v>
      </c>
      <c r="L42" s="75"/>
    </row>
    <row r="43" spans="1:15" s="270" customFormat="1" ht="20.100000000000001" customHeight="1" x14ac:dyDescent="0.2">
      <c r="A43" s="10" t="s">
        <v>6</v>
      </c>
      <c r="B43" s="17" t="s">
        <v>58</v>
      </c>
      <c r="C43" s="296">
        <v>329581.02033999999</v>
      </c>
      <c r="D43" s="296">
        <v>363791.54725</v>
      </c>
      <c r="E43" s="282">
        <f t="shared" ref="E43:E72" si="8">+IF(C43=0,"X",D43/C43)</f>
        <v>1.1038000515767201</v>
      </c>
      <c r="F43" s="296">
        <v>11932.188909999999</v>
      </c>
      <c r="G43" s="296">
        <v>22993.992859999998</v>
      </c>
      <c r="H43" s="283">
        <f t="shared" ref="H43:H71" si="9">+IFERROR(IF(G43/F43&gt;0,G43/F43,"X"),"X")</f>
        <v>1.9270557173905822</v>
      </c>
      <c r="I43" s="283">
        <v>4.1333600060226398E-2</v>
      </c>
      <c r="J43" s="283">
        <v>6.6325072363106918E-2</v>
      </c>
      <c r="L43" s="75"/>
      <c r="O43" s="525"/>
    </row>
    <row r="44" spans="1:15" ht="20.100000000000001" customHeight="1" x14ac:dyDescent="0.2">
      <c r="A44" s="23" t="s">
        <v>8</v>
      </c>
      <c r="B44" s="17" t="s">
        <v>59</v>
      </c>
      <c r="C44" s="296">
        <v>3765261.65063</v>
      </c>
      <c r="D44" s="296">
        <v>4074049.21483</v>
      </c>
      <c r="E44" s="282">
        <f t="shared" si="8"/>
        <v>1.0820095899971078</v>
      </c>
      <c r="F44" s="296">
        <v>66909.335250000004</v>
      </c>
      <c r="G44" s="296">
        <v>249336.61010000002</v>
      </c>
      <c r="H44" s="283">
        <f t="shared" si="9"/>
        <v>3.726484640272973</v>
      </c>
      <c r="I44" s="283">
        <v>1.7294383381418876E-2</v>
      </c>
      <c r="J44" s="283">
        <v>6.3611869558222775E-2</v>
      </c>
      <c r="K44" s="285"/>
      <c r="L44" s="297"/>
    </row>
    <row r="45" spans="1:15" ht="20.100000000000001" customHeight="1" x14ac:dyDescent="0.2">
      <c r="A45" s="23" t="s">
        <v>15</v>
      </c>
      <c r="B45" s="17" t="s">
        <v>60</v>
      </c>
      <c r="C45" s="296">
        <v>2402830.46667</v>
      </c>
      <c r="D45" s="296">
        <v>2379901.3824399998</v>
      </c>
      <c r="E45" s="282">
        <f t="shared" si="8"/>
        <v>0.99045746899414977</v>
      </c>
      <c r="F45" s="296">
        <v>62677.15262999999</v>
      </c>
      <c r="G45" s="296">
        <v>70387.626870000007</v>
      </c>
      <c r="H45" s="283">
        <f t="shared" si="9"/>
        <v>1.1230188978991598</v>
      </c>
      <c r="I45" s="283">
        <v>2.6916877878584256E-2</v>
      </c>
      <c r="J45" s="283">
        <v>2.943406784685124E-2</v>
      </c>
      <c r="K45" s="285"/>
      <c r="L45" s="75"/>
    </row>
    <row r="46" spans="1:15" ht="20.100000000000001" customHeight="1" x14ac:dyDescent="0.2">
      <c r="A46" s="23" t="s">
        <v>17</v>
      </c>
      <c r="B46" s="17" t="s">
        <v>61</v>
      </c>
      <c r="C46" s="296">
        <v>85303.83756</v>
      </c>
      <c r="D46" s="296">
        <v>114021.92445999999</v>
      </c>
      <c r="E46" s="282">
        <f t="shared" si="8"/>
        <v>1.3366564473702676</v>
      </c>
      <c r="F46" s="296">
        <v>1775.6545500000002</v>
      </c>
      <c r="G46" s="296">
        <v>4009.7849299999998</v>
      </c>
      <c r="H46" s="283">
        <f t="shared" si="9"/>
        <v>2.2582010278970079</v>
      </c>
      <c r="I46" s="283">
        <v>2.3148195118523864E-2</v>
      </c>
      <c r="J46" s="283">
        <v>4.0233484014953018E-2</v>
      </c>
      <c r="K46" s="285"/>
      <c r="L46" s="75"/>
    </row>
    <row r="47" spans="1:15" ht="20.100000000000001" customHeight="1" x14ac:dyDescent="0.2">
      <c r="A47" s="23" t="s">
        <v>19</v>
      </c>
      <c r="B47" s="17" t="s">
        <v>62</v>
      </c>
      <c r="C47" s="296">
        <v>158537.60028000001</v>
      </c>
      <c r="D47" s="296">
        <v>180161.14073000001</v>
      </c>
      <c r="E47" s="282">
        <f t="shared" si="8"/>
        <v>1.1363937666005399</v>
      </c>
      <c r="F47" s="296">
        <v>5173.8173799999995</v>
      </c>
      <c r="G47" s="296">
        <v>9460.3589499999998</v>
      </c>
      <c r="H47" s="283">
        <f t="shared" si="9"/>
        <v>1.8285065465530599</v>
      </c>
      <c r="I47" s="283">
        <v>3.4621671889343959E-2</v>
      </c>
      <c r="J47" s="283">
        <v>5.5862970861888649E-2</v>
      </c>
      <c r="K47" s="285"/>
      <c r="L47" s="75"/>
    </row>
    <row r="48" spans="1:15" ht="20.100000000000001" customHeight="1" x14ac:dyDescent="0.2">
      <c r="A48" s="23" t="s">
        <v>21</v>
      </c>
      <c r="B48" s="17" t="s">
        <v>63</v>
      </c>
      <c r="C48" s="296">
        <v>9597792.6603200007</v>
      </c>
      <c r="D48" s="296">
        <v>10652139.272980001</v>
      </c>
      <c r="E48" s="282">
        <f t="shared" si="8"/>
        <v>1.109853030793108</v>
      </c>
      <c r="F48" s="296">
        <v>191537.51884999999</v>
      </c>
      <c r="G48" s="296">
        <v>275468.83158</v>
      </c>
      <c r="H48" s="283">
        <f t="shared" si="9"/>
        <v>1.4381977652938569</v>
      </c>
      <c r="I48" s="283">
        <v>1.9946753876779331E-2</v>
      </c>
      <c r="J48" s="283">
        <v>2.7206889631762685E-2</v>
      </c>
      <c r="K48" s="285"/>
      <c r="L48" s="75"/>
    </row>
    <row r="49" spans="1:12" ht="20.100000000000001" customHeight="1" x14ac:dyDescent="0.2">
      <c r="A49" s="23" t="s">
        <v>23</v>
      </c>
      <c r="B49" s="17" t="s">
        <v>64</v>
      </c>
      <c r="C49" s="296">
        <v>296063.32410999999</v>
      </c>
      <c r="D49" s="296">
        <v>340867.50274000003</v>
      </c>
      <c r="E49" s="282">
        <f t="shared" si="8"/>
        <v>1.1513330932316135</v>
      </c>
      <c r="F49" s="296">
        <v>6896.0644399999992</v>
      </c>
      <c r="G49" s="296">
        <v>13094.35562</v>
      </c>
      <c r="H49" s="283">
        <f t="shared" si="9"/>
        <v>1.8988157280038414</v>
      </c>
      <c r="I49" s="283">
        <v>2.4017569701558206E-2</v>
      </c>
      <c r="J49" s="283">
        <v>4.1117041499653388E-2</v>
      </c>
      <c r="K49" s="285"/>
      <c r="L49" s="75"/>
    </row>
    <row r="50" spans="1:12" ht="20.100000000000001" customHeight="1" x14ac:dyDescent="0.2">
      <c r="A50" s="23" t="s">
        <v>25</v>
      </c>
      <c r="B50" s="17" t="s">
        <v>65</v>
      </c>
      <c r="C50" s="296">
        <v>1081992.0676299999</v>
      </c>
      <c r="D50" s="296">
        <v>1370302.23273</v>
      </c>
      <c r="E50" s="282">
        <f t="shared" si="8"/>
        <v>1.2664623648595834</v>
      </c>
      <c r="F50" s="296">
        <v>16414.823520000005</v>
      </c>
      <c r="G50" s="296">
        <v>16887.55327</v>
      </c>
      <c r="H50" s="283">
        <f t="shared" si="9"/>
        <v>1.0287989541540923</v>
      </c>
      <c r="I50" s="283">
        <v>1.5012729525108315E-2</v>
      </c>
      <c r="J50" s="283">
        <v>1.3772860188535191E-2</v>
      </c>
      <c r="K50" s="285"/>
      <c r="L50" s="75"/>
    </row>
    <row r="51" spans="1:12" ht="20.100000000000001" customHeight="1" x14ac:dyDescent="0.2">
      <c r="A51" s="23" t="s">
        <v>27</v>
      </c>
      <c r="B51" s="17" t="s">
        <v>66</v>
      </c>
      <c r="C51" s="296">
        <v>3691344.08274</v>
      </c>
      <c r="D51" s="296">
        <v>4053007.4407000002</v>
      </c>
      <c r="E51" s="282">
        <f t="shared" si="8"/>
        <v>1.0979760623375825</v>
      </c>
      <c r="F51" s="296">
        <v>155624.29660999999</v>
      </c>
      <c r="G51" s="296">
        <v>117614.38198000003</v>
      </c>
      <c r="H51" s="283">
        <f t="shared" si="9"/>
        <v>0.75575848079009056</v>
      </c>
      <c r="I51" s="283">
        <v>4.0783345816186617E-2</v>
      </c>
      <c r="J51" s="283">
        <v>3.0374236402883829E-2</v>
      </c>
      <c r="K51" s="285"/>
      <c r="L51" s="75"/>
    </row>
    <row r="52" spans="1:12" ht="20.100000000000001" customHeight="1" x14ac:dyDescent="0.2">
      <c r="A52" s="23" t="s">
        <v>29</v>
      </c>
      <c r="B52" s="17" t="s">
        <v>67</v>
      </c>
      <c r="C52" s="296">
        <v>366684.47463000001</v>
      </c>
      <c r="D52" s="296">
        <v>403056.69952000002</v>
      </c>
      <c r="E52" s="282">
        <f t="shared" si="8"/>
        <v>1.0991921594899841</v>
      </c>
      <c r="F52" s="296">
        <v>11334.326079999999</v>
      </c>
      <c r="G52" s="296">
        <v>17842.677370000001</v>
      </c>
      <c r="H52" s="283">
        <f t="shared" si="9"/>
        <v>1.5742159916754401</v>
      </c>
      <c r="I52" s="283">
        <v>3.2250454521276846E-2</v>
      </c>
      <c r="J52" s="283">
        <v>4.6360199945658577E-2</v>
      </c>
      <c r="K52" s="285"/>
      <c r="L52" s="75"/>
    </row>
    <row r="53" spans="1:12" ht="20.100000000000001" customHeight="1" x14ac:dyDescent="0.2">
      <c r="A53" s="23" t="s">
        <v>31</v>
      </c>
      <c r="B53" s="17" t="s">
        <v>68</v>
      </c>
      <c r="C53" s="296">
        <v>1794971.58929</v>
      </c>
      <c r="D53" s="296">
        <v>1834876.6300600001</v>
      </c>
      <c r="E53" s="282">
        <f t="shared" si="8"/>
        <v>1.022231572359195</v>
      </c>
      <c r="F53" s="296">
        <v>47063.433619999996</v>
      </c>
      <c r="G53" s="296">
        <v>45531.262710000003</v>
      </c>
      <c r="H53" s="283">
        <f t="shared" si="9"/>
        <v>0.96744455743771141</v>
      </c>
      <c r="I53" s="283">
        <v>2.5873978845300679E-2</v>
      </c>
      <c r="J53" s="283">
        <v>2.5087144122049997E-2</v>
      </c>
      <c r="K53" s="285"/>
      <c r="L53" s="75"/>
    </row>
    <row r="54" spans="1:12" ht="20.100000000000001" customHeight="1" x14ac:dyDescent="0.2">
      <c r="A54" s="23" t="s">
        <v>33</v>
      </c>
      <c r="B54" s="17" t="s">
        <v>69</v>
      </c>
      <c r="C54" s="296">
        <v>518006.08528</v>
      </c>
      <c r="D54" s="296">
        <v>603820.88598000002</v>
      </c>
      <c r="E54" s="282">
        <f t="shared" si="8"/>
        <v>1.1656636922587775</v>
      </c>
      <c r="F54" s="296">
        <v>22498.084260000003</v>
      </c>
      <c r="G54" s="296">
        <v>38387.276489999997</v>
      </c>
      <c r="H54" s="283">
        <f t="shared" si="9"/>
        <v>1.7062464539814106</v>
      </c>
      <c r="I54" s="283">
        <v>4.8191379447572381E-2</v>
      </c>
      <c r="J54" s="283">
        <v>6.8437071800626512E-2</v>
      </c>
      <c r="K54" s="285"/>
      <c r="L54" s="75"/>
    </row>
    <row r="55" spans="1:12" ht="20.100000000000001" customHeight="1" x14ac:dyDescent="0.2">
      <c r="A55" s="23" t="s">
        <v>35</v>
      </c>
      <c r="B55" s="17" t="s">
        <v>70</v>
      </c>
      <c r="C55" s="296">
        <v>703559.16517000005</v>
      </c>
      <c r="D55" s="296">
        <v>691239.09947999998</v>
      </c>
      <c r="E55" s="282">
        <f t="shared" si="8"/>
        <v>0.98248894151350696</v>
      </c>
      <c r="F55" s="296">
        <v>11085.807499999999</v>
      </c>
      <c r="G55" s="296">
        <v>19011.895229999998</v>
      </c>
      <c r="H55" s="283">
        <f t="shared" si="9"/>
        <v>1.7149761287123197</v>
      </c>
      <c r="I55" s="283">
        <v>1.6320667758859573E-2</v>
      </c>
      <c r="J55" s="283">
        <v>2.7261139781774388E-2</v>
      </c>
      <c r="K55" s="285"/>
      <c r="L55" s="75"/>
    </row>
    <row r="56" spans="1:12" ht="20.100000000000001" customHeight="1" x14ac:dyDescent="0.2">
      <c r="A56" s="23" t="s">
        <v>37</v>
      </c>
      <c r="B56" s="17" t="s">
        <v>71</v>
      </c>
      <c r="C56" s="296">
        <v>82855.749179999999</v>
      </c>
      <c r="D56" s="296">
        <v>89862.020569999993</v>
      </c>
      <c r="E56" s="282">
        <f t="shared" si="8"/>
        <v>1.0845598701277712</v>
      </c>
      <c r="F56" s="296">
        <v>3021.4797600000002</v>
      </c>
      <c r="G56" s="296">
        <v>4758.7382099999995</v>
      </c>
      <c r="H56" s="283">
        <f t="shared" si="9"/>
        <v>1.5749694149862514</v>
      </c>
      <c r="I56" s="283">
        <v>4.6962128565245752E-2</v>
      </c>
      <c r="J56" s="283">
        <v>5.5104210955109326E-2</v>
      </c>
      <c r="K56" s="285"/>
      <c r="L56" s="75"/>
    </row>
    <row r="57" spans="1:12" ht="20.100000000000001" customHeight="1" x14ac:dyDescent="0.2">
      <c r="A57" s="23" t="s">
        <v>39</v>
      </c>
      <c r="B57" s="17" t="s">
        <v>72</v>
      </c>
      <c r="C57" s="296">
        <v>32686.891749999999</v>
      </c>
      <c r="D57" s="296">
        <v>37685.407030000002</v>
      </c>
      <c r="E57" s="282">
        <f t="shared" si="8"/>
        <v>1.1529210950441626</v>
      </c>
      <c r="F57" s="296">
        <v>1457.72452</v>
      </c>
      <c r="G57" s="296">
        <v>2267.5160799999999</v>
      </c>
      <c r="H57" s="283">
        <f t="shared" si="9"/>
        <v>1.5555175541672304</v>
      </c>
      <c r="I57" s="283">
        <v>4.6209074856058255E-2</v>
      </c>
      <c r="J57" s="283">
        <v>6.4443427863249914E-2</v>
      </c>
      <c r="K57" s="285"/>
      <c r="L57" s="75"/>
    </row>
    <row r="58" spans="1:12" ht="20.100000000000001" customHeight="1" x14ac:dyDescent="0.2">
      <c r="A58" s="23" t="s">
        <v>41</v>
      </c>
      <c r="B58" s="17" t="s">
        <v>73</v>
      </c>
      <c r="C58" s="296">
        <v>777296.44007000001</v>
      </c>
      <c r="D58" s="296">
        <v>1022084.61607</v>
      </c>
      <c r="E58" s="282">
        <f t="shared" si="8"/>
        <v>1.3149225486970653</v>
      </c>
      <c r="F58" s="296">
        <v>24846.862550000005</v>
      </c>
      <c r="G58" s="296">
        <v>54333.801559999993</v>
      </c>
      <c r="H58" s="283">
        <f t="shared" si="9"/>
        <v>2.1867469766318637</v>
      </c>
      <c r="I58" s="283">
        <v>3.3838385905779408E-2</v>
      </c>
      <c r="J58" s="283">
        <v>6.0391656758414354E-2</v>
      </c>
      <c r="K58" s="285"/>
      <c r="L58" s="75"/>
    </row>
    <row r="59" spans="1:12" ht="20.100000000000001" customHeight="1" x14ac:dyDescent="0.2">
      <c r="A59" s="23" t="s">
        <v>43</v>
      </c>
      <c r="B59" s="17" t="s">
        <v>74</v>
      </c>
      <c r="C59" s="296">
        <v>103348.25315</v>
      </c>
      <c r="D59" s="296">
        <v>116859.89913999999</v>
      </c>
      <c r="E59" s="282">
        <f t="shared" si="8"/>
        <v>1.1307389876284522</v>
      </c>
      <c r="F59" s="296">
        <v>-1854.9591200000004</v>
      </c>
      <c r="G59" s="296">
        <v>2001.3578300000004</v>
      </c>
      <c r="H59" s="283" t="str">
        <f t="shared" si="9"/>
        <v>X</v>
      </c>
      <c r="I59" s="283">
        <v>-2.0111514846544346E-2</v>
      </c>
      <c r="J59" s="283">
        <v>1.8176964015068259E-2</v>
      </c>
      <c r="K59" s="285"/>
      <c r="L59" s="75"/>
    </row>
    <row r="60" spans="1:12" ht="20.100000000000001" customHeight="1" x14ac:dyDescent="0.2">
      <c r="A60" s="23" t="s">
        <v>45</v>
      </c>
      <c r="B60" s="17" t="s">
        <v>75</v>
      </c>
      <c r="C60" s="296">
        <v>837620.40110000002</v>
      </c>
      <c r="D60" s="296">
        <v>1120286.24911</v>
      </c>
      <c r="E60" s="282">
        <f t="shared" si="8"/>
        <v>1.3374629457911851</v>
      </c>
      <c r="F60" s="296">
        <v>-10458.454279999998</v>
      </c>
      <c r="G60" s="296">
        <v>34231.967809999995</v>
      </c>
      <c r="H60" s="283" t="str">
        <f t="shared" si="9"/>
        <v>X</v>
      </c>
      <c r="I60" s="283">
        <v>-1.2791498762890085E-2</v>
      </c>
      <c r="J60" s="283">
        <v>3.4967926388449991E-2</v>
      </c>
      <c r="K60" s="285"/>
      <c r="L60" s="75"/>
    </row>
    <row r="61" spans="1:12" ht="20.100000000000001" customHeight="1" x14ac:dyDescent="0.2">
      <c r="A61" s="23" t="s">
        <v>47</v>
      </c>
      <c r="B61" s="17" t="s">
        <v>76</v>
      </c>
      <c r="C61" s="296">
        <v>40164786.279509999</v>
      </c>
      <c r="D61" s="296">
        <v>46784247.554849997</v>
      </c>
      <c r="E61" s="282">
        <f t="shared" si="8"/>
        <v>1.1648075811800573</v>
      </c>
      <c r="F61" s="296">
        <v>1303072.5453499998</v>
      </c>
      <c r="G61" s="296">
        <v>3673595.52171</v>
      </c>
      <c r="H61" s="283">
        <f t="shared" si="9"/>
        <v>2.8191795881351238</v>
      </c>
      <c r="I61" s="283">
        <v>3.2816642383385643E-2</v>
      </c>
      <c r="J61" s="283">
        <v>8.4499973368497405E-2</v>
      </c>
      <c r="K61" s="285"/>
      <c r="L61" s="75"/>
    </row>
    <row r="62" spans="1:12" ht="20.100000000000001" customHeight="1" x14ac:dyDescent="0.2">
      <c r="A62" s="23" t="s">
        <v>49</v>
      </c>
      <c r="B62" s="17" t="s">
        <v>77</v>
      </c>
      <c r="C62" s="296">
        <v>545656.64309000003</v>
      </c>
      <c r="D62" s="296">
        <v>843967.99571000005</v>
      </c>
      <c r="E62" s="282">
        <f t="shared" si="8"/>
        <v>1.5467015867903524</v>
      </c>
      <c r="F62" s="296">
        <v>-1644.3816799999986</v>
      </c>
      <c r="G62" s="296">
        <v>18053.338929999998</v>
      </c>
      <c r="H62" s="283" t="str">
        <f t="shared" si="9"/>
        <v>X</v>
      </c>
      <c r="I62" s="283">
        <v>-3.2573027783782526E-3</v>
      </c>
      <c r="J62" s="283">
        <v>2.5983043803238584E-2</v>
      </c>
      <c r="K62" s="285"/>
      <c r="L62" s="75"/>
    </row>
    <row r="63" spans="1:12" ht="20.100000000000001" customHeight="1" x14ac:dyDescent="0.2">
      <c r="A63" s="23" t="s">
        <v>51</v>
      </c>
      <c r="B63" s="17" t="s">
        <v>78</v>
      </c>
      <c r="C63" s="296">
        <v>730293.87219000002</v>
      </c>
      <c r="D63" s="296">
        <v>799714.23731</v>
      </c>
      <c r="E63" s="282">
        <f t="shared" si="8"/>
        <v>1.0950581235356975</v>
      </c>
      <c r="F63" s="296">
        <v>14462.158230000001</v>
      </c>
      <c r="G63" s="296">
        <v>29485.738789999999</v>
      </c>
      <c r="H63" s="283">
        <f t="shared" si="9"/>
        <v>2.0388200931749867</v>
      </c>
      <c r="I63" s="283">
        <v>1.9608535448067625E-2</v>
      </c>
      <c r="J63" s="283">
        <v>3.8543245106897911E-2</v>
      </c>
      <c r="K63" s="285"/>
      <c r="L63" s="75"/>
    </row>
    <row r="64" spans="1:12" ht="20.100000000000001" customHeight="1" x14ac:dyDescent="0.2">
      <c r="A64" s="23" t="s">
        <v>53</v>
      </c>
      <c r="B64" s="17" t="s">
        <v>79</v>
      </c>
      <c r="C64" s="296">
        <v>265357.88183000003</v>
      </c>
      <c r="D64" s="296">
        <v>276229.96613000002</v>
      </c>
      <c r="E64" s="282">
        <f t="shared" si="8"/>
        <v>1.0409714014334992</v>
      </c>
      <c r="F64" s="296">
        <v>11694.823609999999</v>
      </c>
      <c r="G64" s="296">
        <v>10716.120360000001</v>
      </c>
      <c r="H64" s="283">
        <f t="shared" si="9"/>
        <v>0.91631312428148726</v>
      </c>
      <c r="I64" s="283">
        <v>4.0331682314135253E-2</v>
      </c>
      <c r="J64" s="283">
        <v>3.9572971957788312E-2</v>
      </c>
      <c r="K64" s="285"/>
      <c r="L64" s="75"/>
    </row>
    <row r="65" spans="1:13" ht="20.100000000000001" customHeight="1" x14ac:dyDescent="0.2">
      <c r="A65" s="23" t="s">
        <v>55</v>
      </c>
      <c r="B65" s="17" t="s">
        <v>80</v>
      </c>
      <c r="C65" s="296">
        <v>61840.199959999998</v>
      </c>
      <c r="D65" s="296">
        <v>74345.761320000005</v>
      </c>
      <c r="E65" s="282">
        <f t="shared" si="8"/>
        <v>1.2022238182943936</v>
      </c>
      <c r="F65" s="296">
        <v>1372.4732300000001</v>
      </c>
      <c r="G65" s="296">
        <v>2519.4714399999998</v>
      </c>
      <c r="H65" s="283">
        <f t="shared" si="9"/>
        <v>1.8357162711290185</v>
      </c>
      <c r="I65" s="283">
        <v>2.5865130547892103E-2</v>
      </c>
      <c r="J65" s="283">
        <v>3.700045755553226E-2</v>
      </c>
      <c r="K65" s="285"/>
      <c r="L65" s="75"/>
    </row>
    <row r="66" spans="1:13" ht="20.100000000000001" customHeight="1" x14ac:dyDescent="0.2">
      <c r="A66" s="23" t="s">
        <v>81</v>
      </c>
      <c r="B66" s="17" t="s">
        <v>82</v>
      </c>
      <c r="C66" s="296">
        <v>596377.07903000002</v>
      </c>
      <c r="D66" s="296">
        <v>679286.31272000005</v>
      </c>
      <c r="E66" s="282">
        <f t="shared" si="8"/>
        <v>1.139021495971728</v>
      </c>
      <c r="F66" s="296">
        <v>20269.06914</v>
      </c>
      <c r="G66" s="296">
        <v>34932.756650000003</v>
      </c>
      <c r="H66" s="283">
        <f t="shared" si="9"/>
        <v>1.7234514524923075</v>
      </c>
      <c r="I66" s="283">
        <v>3.3531972221658199E-2</v>
      </c>
      <c r="J66" s="283">
        <v>5.4767984839759365E-2</v>
      </c>
      <c r="K66" s="285"/>
      <c r="L66" s="75"/>
    </row>
    <row r="67" spans="1:13" ht="20.100000000000001" customHeight="1" x14ac:dyDescent="0.2">
      <c r="A67" s="23" t="s">
        <v>83</v>
      </c>
      <c r="B67" s="17" t="s">
        <v>84</v>
      </c>
      <c r="C67" s="296">
        <v>286948.3946</v>
      </c>
      <c r="D67" s="296">
        <v>358688.52733999997</v>
      </c>
      <c r="E67" s="282">
        <f t="shared" si="8"/>
        <v>1.2500105736434044</v>
      </c>
      <c r="F67" s="296">
        <v>14086.565000000001</v>
      </c>
      <c r="G67" s="296">
        <v>29810.765139999996</v>
      </c>
      <c r="H67" s="283">
        <f t="shared" si="9"/>
        <v>2.1162551083248466</v>
      </c>
      <c r="I67" s="283">
        <v>4.6830416561529482E-2</v>
      </c>
      <c r="J67" s="283">
        <v>9.2345292305852214E-2</v>
      </c>
      <c r="K67" s="285"/>
      <c r="L67" s="75"/>
    </row>
    <row r="68" spans="1:13" ht="20.100000000000001" customHeight="1" x14ac:dyDescent="0.2">
      <c r="A68" s="23" t="s">
        <v>85</v>
      </c>
      <c r="B68" s="17" t="s">
        <v>86</v>
      </c>
      <c r="C68" s="296">
        <v>4077651.7455799999</v>
      </c>
      <c r="D68" s="296">
        <v>4953289.0628000004</v>
      </c>
      <c r="E68" s="282">
        <f t="shared" si="8"/>
        <v>1.2147405840062615</v>
      </c>
      <c r="F68" s="296">
        <v>114775.85378</v>
      </c>
      <c r="G68" s="296">
        <v>153283.67074999999</v>
      </c>
      <c r="H68" s="283">
        <f t="shared" si="9"/>
        <v>1.3355045133779704</v>
      </c>
      <c r="I68" s="283">
        <v>2.6332326188841994E-2</v>
      </c>
      <c r="J68" s="283">
        <v>3.3946334939492645E-2</v>
      </c>
      <c r="K68" s="285"/>
      <c r="L68" s="75"/>
    </row>
    <row r="69" spans="1:13" ht="20.100000000000001" customHeight="1" x14ac:dyDescent="0.2">
      <c r="A69" s="23" t="s">
        <v>87</v>
      </c>
      <c r="B69" s="17" t="s">
        <v>88</v>
      </c>
      <c r="C69" s="296">
        <v>13741937.72013</v>
      </c>
      <c r="D69" s="296">
        <v>16400033.014450001</v>
      </c>
      <c r="E69" s="282">
        <f t="shared" si="8"/>
        <v>1.1934294382972108</v>
      </c>
      <c r="F69" s="296">
        <v>633080.86255000008</v>
      </c>
      <c r="G69" s="296">
        <v>736762.94167000009</v>
      </c>
      <c r="H69" s="283">
        <f t="shared" si="9"/>
        <v>1.163773832464903</v>
      </c>
      <c r="I69" s="283">
        <v>4.7695004080102001E-2</v>
      </c>
      <c r="J69" s="283">
        <v>4.8886182536482789E-2</v>
      </c>
      <c r="K69" s="285"/>
      <c r="L69" s="75"/>
    </row>
    <row r="70" spans="1:13" ht="20.100000000000001" customHeight="1" x14ac:dyDescent="0.2">
      <c r="A70" s="23" t="s">
        <v>89</v>
      </c>
      <c r="B70" s="17" t="s">
        <v>90</v>
      </c>
      <c r="C70" s="296">
        <v>1535702.7311499999</v>
      </c>
      <c r="D70" s="296">
        <v>1879962.99138</v>
      </c>
      <c r="E70" s="282">
        <f>+IF(C70=0,"X",D70/C70)</f>
        <v>1.2241711584195747</v>
      </c>
      <c r="F70" s="296">
        <v>36213.484920000003</v>
      </c>
      <c r="G70" s="296">
        <v>48327.928940000005</v>
      </c>
      <c r="H70" s="283">
        <f t="shared" si="9"/>
        <v>1.3345285339635853</v>
      </c>
      <c r="I70" s="283">
        <v>2.5269479232771591E-2</v>
      </c>
      <c r="J70" s="283">
        <v>2.8297809484824691E-2</v>
      </c>
      <c r="K70" s="285"/>
      <c r="L70" s="75"/>
    </row>
    <row r="71" spans="1:13" ht="20.100000000000001" customHeight="1" thickBot="1" x14ac:dyDescent="0.25">
      <c r="A71" s="23" t="s">
        <v>91</v>
      </c>
      <c r="B71" s="17" t="s">
        <v>92</v>
      </c>
      <c r="C71" s="296">
        <v>75349.705489999993</v>
      </c>
      <c r="D71" s="296">
        <v>79856.145640000002</v>
      </c>
      <c r="E71" s="282">
        <f>+IF(C71=0,"X",D71/C71)</f>
        <v>1.0598070041640453</v>
      </c>
      <c r="F71" s="296">
        <v>1402.0495100000001</v>
      </c>
      <c r="G71" s="296">
        <v>2771.98297</v>
      </c>
      <c r="H71" s="283">
        <f t="shared" si="9"/>
        <v>1.9770934979321806</v>
      </c>
      <c r="I71" s="283">
        <v>2.1613371104181513E-2</v>
      </c>
      <c r="J71" s="283">
        <v>3.572008335791664E-2</v>
      </c>
      <c r="K71" s="285"/>
      <c r="L71" s="75"/>
    </row>
    <row r="72" spans="1:13" ht="20.100000000000001" customHeight="1" thickBot="1" x14ac:dyDescent="0.3">
      <c r="A72" s="279"/>
      <c r="B72" s="304" t="s">
        <v>10</v>
      </c>
      <c r="C72" s="300">
        <f>SUM(C43:C71)</f>
        <v>88707638.012459993</v>
      </c>
      <c r="D72" s="300">
        <f>SUM(D43:D71)</f>
        <v>102577634.73547</v>
      </c>
      <c r="E72" s="293">
        <f t="shared" si="8"/>
        <v>1.1563562849127129</v>
      </c>
      <c r="F72" s="300">
        <f>SUM(F43:F71)</f>
        <v>2776720.6606699997</v>
      </c>
      <c r="G72" s="300">
        <f>SUM(G43:G71)</f>
        <v>5737880.2267999994</v>
      </c>
      <c r="H72" s="293">
        <f t="shared" ref="H72" si="10">+IF(F72=0,"X",G72/F72)</f>
        <v>2.0664232841540122</v>
      </c>
      <c r="I72" s="301">
        <v>3.1590929471754528E-2</v>
      </c>
      <c r="J72" s="301">
        <v>5.9992911575176062E-2</v>
      </c>
      <c r="K72" s="285"/>
      <c r="L72" s="75"/>
      <c r="M72" s="305"/>
    </row>
    <row r="73" spans="1:13" ht="20.100000000000001" customHeight="1" x14ac:dyDescent="0.2">
      <c r="C73" s="306" t="b">
        <v>1</v>
      </c>
      <c r="D73" s="306" t="b">
        <v>1</v>
      </c>
      <c r="E73" s="302"/>
      <c r="F73" s="306" t="b">
        <v>1</v>
      </c>
      <c r="G73" s="306" t="b">
        <v>1</v>
      </c>
      <c r="H73" s="302"/>
      <c r="I73" s="302"/>
      <c r="J73" s="302"/>
      <c r="K73" s="285"/>
      <c r="L73" s="298"/>
    </row>
    <row r="74" spans="1:13" x14ac:dyDescent="0.2">
      <c r="F74" s="46"/>
    </row>
  </sheetData>
  <mergeCells count="6">
    <mergeCell ref="A39:J39"/>
    <mergeCell ref="I41:J41"/>
    <mergeCell ref="A2:J2"/>
    <mergeCell ref="I4:J4"/>
    <mergeCell ref="A10:J10"/>
    <mergeCell ref="I12:J12"/>
  </mergeCells>
  <conditionalFormatting sqref="L6:L36 L38:L73">
    <cfRule type="cellIs" dxfId="7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fitToHeight="5" orientation="landscape" r:id="rId1"/>
  <headerFooter alignWithMargins="0">
    <oddHeader>&amp;A</oddHeader>
  </headerFooter>
  <rowBreaks count="1" manualBreakCount="1">
    <brk id="3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C08E-0A45-4ED3-B34B-4FFB4763A0B7}">
  <dimension ref="A2:J2155"/>
  <sheetViews>
    <sheetView zoomScale="80" zoomScaleNormal="80" zoomScaleSheetLayoutView="100" workbookViewId="0">
      <selection activeCell="M22" sqref="M22"/>
    </sheetView>
  </sheetViews>
  <sheetFormatPr defaultColWidth="9.140625" defaultRowHeight="12.75" x14ac:dyDescent="0.2"/>
  <cols>
    <col min="1" max="1" width="3.85546875" style="17" bestFit="1" customWidth="1"/>
    <col min="2" max="2" width="35.7109375" style="17" bestFit="1" customWidth="1"/>
    <col min="3" max="3" width="11.5703125" style="17" customWidth="1"/>
    <col min="4" max="4" width="11.85546875" style="17" customWidth="1"/>
    <col min="5" max="5" width="11.5703125" style="17" customWidth="1"/>
    <col min="6" max="6" width="11.7109375" style="17" customWidth="1"/>
    <col min="7" max="7" width="11.85546875" style="17" customWidth="1"/>
    <col min="8" max="8" width="10.85546875" style="17" customWidth="1"/>
    <col min="9" max="10" width="2.140625" style="17" customWidth="1"/>
    <col min="11" max="16384" width="9.140625" style="17"/>
  </cols>
  <sheetData>
    <row r="2" spans="1:10" s="98" customFormat="1" ht="20.100000000000001" customHeight="1" x14ac:dyDescent="0.2">
      <c r="A2" s="453" t="s">
        <v>171</v>
      </c>
      <c r="B2" s="453"/>
      <c r="C2" s="453"/>
      <c r="D2" s="453"/>
      <c r="E2" s="453"/>
      <c r="F2" s="453"/>
      <c r="G2" s="453"/>
      <c r="H2" s="453"/>
    </row>
    <row r="3" spans="1:10" s="98" customFormat="1" ht="20.100000000000001" customHeight="1" thickBot="1" x14ac:dyDescent="0.25">
      <c r="A3" s="115"/>
      <c r="B3" s="115"/>
      <c r="C3" s="115"/>
      <c r="D3" s="115"/>
      <c r="E3" s="115"/>
      <c r="F3" s="115"/>
      <c r="G3" s="115"/>
      <c r="H3" s="115"/>
    </row>
    <row r="4" spans="1:10" ht="20.100000000000001" customHeight="1" thickBot="1" x14ac:dyDescent="0.25">
      <c r="A4" s="100" t="s">
        <v>1</v>
      </c>
      <c r="B4" s="120" t="s">
        <v>2</v>
      </c>
      <c r="C4" s="307" t="s">
        <v>172</v>
      </c>
      <c r="D4" s="308"/>
      <c r="E4" s="104" t="s">
        <v>4</v>
      </c>
      <c r="F4" s="307" t="s">
        <v>173</v>
      </c>
      <c r="G4" s="308"/>
      <c r="H4" s="100" t="s">
        <v>4</v>
      </c>
    </row>
    <row r="5" spans="1:10" ht="20.100000000000001" customHeight="1" thickBot="1" x14ac:dyDescent="0.25">
      <c r="A5" s="105"/>
      <c r="B5" s="309"/>
      <c r="C5" s="36">
        <f>+'4.1.6 Lokaty__'!C5</f>
        <v>2022</v>
      </c>
      <c r="D5" s="36">
        <f>+'4.1.6 Lokaty__'!D5</f>
        <v>2023</v>
      </c>
      <c r="E5" s="36" t="str">
        <f>+'4.1.6 Lokaty__'!E5</f>
        <v>23/22</v>
      </c>
      <c r="F5" s="36">
        <f>+'4.1.6 Lokaty__'!F5</f>
        <v>2022</v>
      </c>
      <c r="G5" s="36">
        <f>+'4.1.6 Lokaty__'!G5</f>
        <v>2023</v>
      </c>
      <c r="H5" s="36" t="str">
        <f>+'4.1.6 Lokaty__'!H5</f>
        <v>23/22</v>
      </c>
    </row>
    <row r="6" spans="1:10" ht="20.100000000000001" customHeight="1" x14ac:dyDescent="0.2">
      <c r="A6" s="100" t="s">
        <v>6</v>
      </c>
      <c r="B6" s="106" t="s">
        <v>7</v>
      </c>
      <c r="C6" s="217">
        <f>+C37</f>
        <v>2649009.3033899991</v>
      </c>
      <c r="D6" s="217">
        <f t="shared" ref="D6" si="0">+D37</f>
        <v>4159067.9588499996</v>
      </c>
      <c r="E6" s="55">
        <f t="shared" ref="E6:E8" si="1">+IF(C6=0,"X",D6/C6)</f>
        <v>1.5700465655320814</v>
      </c>
      <c r="F6" s="217">
        <f>+F37</f>
        <v>2154822.3535600002</v>
      </c>
      <c r="G6" s="217">
        <f t="shared" ref="G6" si="2">+G37</f>
        <v>3318593.9701900003</v>
      </c>
      <c r="H6" s="55">
        <f t="shared" ref="H6:H8" si="3">+IF(F6=0,"X",G6/F6)</f>
        <v>1.5400777538377226</v>
      </c>
      <c r="I6" s="21"/>
      <c r="J6" s="22"/>
    </row>
    <row r="7" spans="1:10" ht="20.100000000000001" customHeight="1" thickBot="1" x14ac:dyDescent="0.25">
      <c r="A7" s="107" t="s">
        <v>8</v>
      </c>
      <c r="B7" s="57" t="s">
        <v>9</v>
      </c>
      <c r="C7" s="310">
        <f>+C72</f>
        <v>4387325.6302499995</v>
      </c>
      <c r="D7" s="310">
        <f t="shared" ref="D7" si="4">+D72</f>
        <v>7187418.5276299994</v>
      </c>
      <c r="E7" s="55">
        <f t="shared" si="1"/>
        <v>1.6382231758850425</v>
      </c>
      <c r="F7" s="310">
        <f>+F72</f>
        <v>3534965.0064499998</v>
      </c>
      <c r="G7" s="310">
        <f t="shared" ref="G7" si="5">+G72</f>
        <v>6180650.4971400006</v>
      </c>
      <c r="H7" s="55">
        <f t="shared" si="3"/>
        <v>1.7484332902483068</v>
      </c>
      <c r="I7" s="21"/>
      <c r="J7" s="22"/>
    </row>
    <row r="8" spans="1:10" s="98" customFormat="1" ht="20.100000000000001" customHeight="1" thickBot="1" x14ac:dyDescent="0.25">
      <c r="A8" s="108"/>
      <c r="B8" s="109" t="s">
        <v>10</v>
      </c>
      <c r="C8" s="95">
        <f>SUM(C6:C7)</f>
        <v>7036334.9336399985</v>
      </c>
      <c r="D8" s="95">
        <f>SUM(D6:D7)</f>
        <v>11346486.486479999</v>
      </c>
      <c r="E8" s="30">
        <f t="shared" si="1"/>
        <v>1.6125563369977751</v>
      </c>
      <c r="F8" s="95">
        <f t="shared" ref="F8:G8" si="6">SUM(F6:F7)</f>
        <v>5689787.3600099999</v>
      </c>
      <c r="G8" s="95">
        <f t="shared" si="6"/>
        <v>9499244.4673300013</v>
      </c>
      <c r="H8" s="30">
        <f t="shared" si="3"/>
        <v>1.6695253910707317</v>
      </c>
      <c r="I8" s="21"/>
      <c r="J8" s="22"/>
    </row>
    <row r="9" spans="1:10" ht="20.100000000000001" customHeight="1" x14ac:dyDescent="0.2">
      <c r="A9" s="111"/>
      <c r="J9" s="22"/>
    </row>
    <row r="10" spans="1:10" s="98" customFormat="1" ht="20.100000000000001" customHeight="1" x14ac:dyDescent="0.2">
      <c r="A10" s="472" t="s">
        <v>174</v>
      </c>
      <c r="B10" s="472"/>
      <c r="C10" s="472"/>
      <c r="D10" s="472"/>
      <c r="E10" s="472"/>
      <c r="F10" s="472"/>
      <c r="G10" s="472"/>
      <c r="H10" s="472"/>
      <c r="J10" s="22"/>
    </row>
    <row r="11" spans="1:10" s="98" customFormat="1" ht="20.100000000000001" customHeight="1" thickBot="1" x14ac:dyDescent="0.25">
      <c r="A11" s="115"/>
      <c r="B11" s="115"/>
      <c r="C11" s="115"/>
      <c r="D11" s="115"/>
      <c r="E11" s="115"/>
      <c r="F11" s="115"/>
      <c r="G11" s="115"/>
      <c r="H11" s="115"/>
      <c r="J11" s="22"/>
    </row>
    <row r="12" spans="1:10" ht="20.100000000000001" customHeight="1" thickBot="1" x14ac:dyDescent="0.25">
      <c r="A12" s="101" t="s">
        <v>1</v>
      </c>
      <c r="B12" s="100" t="s">
        <v>12</v>
      </c>
      <c r="C12" s="307" t="s">
        <v>172</v>
      </c>
      <c r="D12" s="311"/>
      <c r="E12" s="312" t="s">
        <v>4</v>
      </c>
      <c r="F12" s="307" t="s">
        <v>173</v>
      </c>
      <c r="G12" s="308"/>
      <c r="H12" s="313" t="s">
        <v>4</v>
      </c>
      <c r="J12" s="22"/>
    </row>
    <row r="13" spans="1:10" ht="20.100000000000001" customHeight="1" thickBot="1" x14ac:dyDescent="0.25">
      <c r="A13" s="131"/>
      <c r="B13" s="105"/>
      <c r="C13" s="36">
        <f>+C5</f>
        <v>2022</v>
      </c>
      <c r="D13" s="314">
        <f t="shared" ref="D13:H13" si="7">+D5</f>
        <v>2023</v>
      </c>
      <c r="E13" s="36" t="str">
        <f t="shared" si="7"/>
        <v>23/22</v>
      </c>
      <c r="F13" s="36">
        <f t="shared" si="7"/>
        <v>2022</v>
      </c>
      <c r="G13" s="36">
        <f t="shared" si="7"/>
        <v>2023</v>
      </c>
      <c r="H13" s="36" t="str">
        <f t="shared" si="7"/>
        <v>23/22</v>
      </c>
      <c r="J13" s="22"/>
    </row>
    <row r="14" spans="1:10" ht="20.100000000000001" customHeight="1" x14ac:dyDescent="0.2">
      <c r="A14" s="10" t="s">
        <v>6</v>
      </c>
      <c r="B14" s="37" t="s">
        <v>13</v>
      </c>
      <c r="C14" s="265">
        <v>1133.9546</v>
      </c>
      <c r="D14" s="265">
        <v>-21338.366290000002</v>
      </c>
      <c r="E14" s="55" t="str">
        <f t="shared" ref="E14:E36" si="8">+IFERROR(IF(D14/C14&gt;0,D14/C14,"X"),"X")</f>
        <v>X</v>
      </c>
      <c r="F14" s="265">
        <v>1133.9546</v>
      </c>
      <c r="G14" s="265">
        <v>-21338.366290000002</v>
      </c>
      <c r="H14" s="55" t="str">
        <f t="shared" ref="H14:H36" si="9">+IFERROR(IF(G14/F14&gt;0,G14/F14,"X"),"X")</f>
        <v>X</v>
      </c>
      <c r="I14" s="21"/>
      <c r="J14" s="22"/>
    </row>
    <row r="15" spans="1:10" ht="20.100000000000001" customHeight="1" x14ac:dyDescent="0.2">
      <c r="A15" s="23" t="s">
        <v>8</v>
      </c>
      <c r="B15" s="37" t="s">
        <v>14</v>
      </c>
      <c r="C15" s="265">
        <v>769413.71605000005</v>
      </c>
      <c r="D15" s="265">
        <v>921725.13071000006</v>
      </c>
      <c r="E15" s="55">
        <f t="shared" si="8"/>
        <v>1.1979577585930403</v>
      </c>
      <c r="F15" s="265">
        <v>634917.74346999999</v>
      </c>
      <c r="G15" s="265">
        <v>772476.21293000004</v>
      </c>
      <c r="H15" s="55">
        <f t="shared" si="9"/>
        <v>1.2166555760565223</v>
      </c>
      <c r="I15" s="21"/>
      <c r="J15" s="22"/>
    </row>
    <row r="16" spans="1:10" ht="20.100000000000001" customHeight="1" x14ac:dyDescent="0.2">
      <c r="A16" s="23" t="s">
        <v>15</v>
      </c>
      <c r="B16" s="37" t="s">
        <v>16</v>
      </c>
      <c r="C16" s="265">
        <v>-3122.5931099999998</v>
      </c>
      <c r="D16" s="265">
        <v>34343.513760000002</v>
      </c>
      <c r="E16" s="55" t="str">
        <f t="shared" si="8"/>
        <v>X</v>
      </c>
      <c r="F16" s="265">
        <v>-2607.19211</v>
      </c>
      <c r="G16" s="265">
        <v>27761.260760000001</v>
      </c>
      <c r="H16" s="55" t="str">
        <f t="shared" si="9"/>
        <v>X</v>
      </c>
      <c r="I16" s="21"/>
      <c r="J16" s="22"/>
    </row>
    <row r="17" spans="1:10" ht="20.100000000000001" customHeight="1" x14ac:dyDescent="0.2">
      <c r="A17" s="23" t="s">
        <v>17</v>
      </c>
      <c r="B17" s="37" t="s">
        <v>18</v>
      </c>
      <c r="C17" s="265">
        <v>15623.67988</v>
      </c>
      <c r="D17" s="265">
        <v>19181.798640000001</v>
      </c>
      <c r="E17" s="55">
        <f t="shared" si="8"/>
        <v>1.2277388417663868</v>
      </c>
      <c r="F17" s="265">
        <v>12458.12688</v>
      </c>
      <c r="G17" s="265">
        <v>15126.156639999999</v>
      </c>
      <c r="H17" s="55">
        <f t="shared" si="9"/>
        <v>1.2141597838663207</v>
      </c>
      <c r="I17" s="21"/>
      <c r="J17" s="22"/>
    </row>
    <row r="18" spans="1:10" ht="19.5" customHeight="1" x14ac:dyDescent="0.2">
      <c r="A18" s="23" t="s">
        <v>19</v>
      </c>
      <c r="B18" s="37" t="s">
        <v>20</v>
      </c>
      <c r="C18" s="265">
        <v>36143.147420000001</v>
      </c>
      <c r="D18" s="265">
        <v>29349.598409999999</v>
      </c>
      <c r="E18" s="55">
        <f t="shared" si="8"/>
        <v>0.81203770299648126</v>
      </c>
      <c r="F18" s="265">
        <v>28894.672419999999</v>
      </c>
      <c r="G18" s="265">
        <v>9191.8534099999997</v>
      </c>
      <c r="H18" s="55">
        <f t="shared" si="9"/>
        <v>0.31811585459047054</v>
      </c>
      <c r="I18" s="21"/>
      <c r="J18" s="22"/>
    </row>
    <row r="19" spans="1:10" ht="20.100000000000001" customHeight="1" x14ac:dyDescent="0.2">
      <c r="A19" s="23" t="s">
        <v>21</v>
      </c>
      <c r="B19" s="37" t="s">
        <v>22</v>
      </c>
      <c r="C19" s="265">
        <v>37420.494079999997</v>
      </c>
      <c r="D19" s="265">
        <v>59842.50374</v>
      </c>
      <c r="E19" s="55">
        <f t="shared" si="8"/>
        <v>1.599190636341272</v>
      </c>
      <c r="F19" s="265">
        <v>33595.579109999999</v>
      </c>
      <c r="G19" s="265">
        <v>49337.775379999999</v>
      </c>
      <c r="H19" s="55">
        <f t="shared" si="9"/>
        <v>1.4685793990470075</v>
      </c>
      <c r="I19" s="21"/>
      <c r="J19" s="22"/>
    </row>
    <row r="20" spans="1:10" ht="20.100000000000001" customHeight="1" x14ac:dyDescent="0.2">
      <c r="A20" s="23" t="s">
        <v>23</v>
      </c>
      <c r="B20" s="37" t="s">
        <v>24</v>
      </c>
      <c r="C20" s="265">
        <v>12252.645619999999</v>
      </c>
      <c r="D20" s="265">
        <v>39723.941650000001</v>
      </c>
      <c r="E20" s="55">
        <f t="shared" si="8"/>
        <v>3.2420705602681097</v>
      </c>
      <c r="F20" s="265">
        <v>8600.1713199999995</v>
      </c>
      <c r="G20" s="265">
        <v>34135.749559999997</v>
      </c>
      <c r="H20" s="55">
        <f t="shared" si="9"/>
        <v>3.9691941346117274</v>
      </c>
      <c r="I20" s="21"/>
      <c r="J20" s="22"/>
    </row>
    <row r="21" spans="1:10" ht="20.100000000000001" customHeight="1" x14ac:dyDescent="0.2">
      <c r="A21" s="23" t="s">
        <v>25</v>
      </c>
      <c r="B21" s="37" t="s">
        <v>26</v>
      </c>
      <c r="C21" s="265">
        <v>55737.497640000001</v>
      </c>
      <c r="D21" s="265">
        <v>110817.01446999999</v>
      </c>
      <c r="E21" s="55">
        <f t="shared" si="8"/>
        <v>1.9881950062729796</v>
      </c>
      <c r="F21" s="265">
        <v>40233.561329999997</v>
      </c>
      <c r="G21" s="265">
        <v>86510.61</v>
      </c>
      <c r="H21" s="55">
        <f t="shared" si="9"/>
        <v>2.1502101017215622</v>
      </c>
      <c r="I21" s="21"/>
      <c r="J21" s="22"/>
    </row>
    <row r="22" spans="1:10" ht="20.100000000000001" customHeight="1" x14ac:dyDescent="0.2">
      <c r="A22" s="23" t="s">
        <v>27</v>
      </c>
      <c r="B22" s="37" t="s">
        <v>28</v>
      </c>
      <c r="C22" s="265">
        <v>2094.3200700000002</v>
      </c>
      <c r="D22" s="265">
        <v>2765.2982299999999</v>
      </c>
      <c r="E22" s="55">
        <f t="shared" si="8"/>
        <v>1.3203799503291775</v>
      </c>
      <c r="F22" s="265">
        <v>2029.3759399999999</v>
      </c>
      <c r="G22" s="265">
        <v>2525.5343800000001</v>
      </c>
      <c r="H22" s="55">
        <f t="shared" si="9"/>
        <v>1.2444881848751987</v>
      </c>
      <c r="I22" s="21"/>
      <c r="J22" s="22"/>
    </row>
    <row r="23" spans="1:10" ht="20.100000000000001" customHeight="1" x14ac:dyDescent="0.2">
      <c r="A23" s="23" t="s">
        <v>29</v>
      </c>
      <c r="B23" s="37" t="s">
        <v>30</v>
      </c>
      <c r="C23" s="265">
        <v>232574.38699</v>
      </c>
      <c r="D23" s="265">
        <v>305961.12059000001</v>
      </c>
      <c r="E23" s="55">
        <f t="shared" si="8"/>
        <v>1.3155409095119122</v>
      </c>
      <c r="F23" s="265">
        <v>180602.7752</v>
      </c>
      <c r="G23" s="265">
        <v>245824.70297000001</v>
      </c>
      <c r="H23" s="55">
        <f t="shared" si="9"/>
        <v>1.3611346929623482</v>
      </c>
      <c r="I23" s="21"/>
      <c r="J23" s="22"/>
    </row>
    <row r="24" spans="1:10" ht="20.100000000000001" customHeight="1" x14ac:dyDescent="0.2">
      <c r="A24" s="23" t="s">
        <v>31</v>
      </c>
      <c r="B24" s="37" t="s">
        <v>32</v>
      </c>
      <c r="C24" s="265">
        <v>4131.3151099999995</v>
      </c>
      <c r="D24" s="265">
        <v>14514.227370000001</v>
      </c>
      <c r="E24" s="55">
        <f t="shared" si="8"/>
        <v>3.513222057273671</v>
      </c>
      <c r="F24" s="265">
        <v>2499.31268</v>
      </c>
      <c r="G24" s="265">
        <v>10900.39745</v>
      </c>
      <c r="H24" s="55">
        <f t="shared" si="9"/>
        <v>4.3613580394430684</v>
      </c>
      <c r="I24" s="21"/>
      <c r="J24" s="22"/>
    </row>
    <row r="25" spans="1:10" ht="20.100000000000001" customHeight="1" x14ac:dyDescent="0.2">
      <c r="A25" s="23" t="s">
        <v>33</v>
      </c>
      <c r="B25" s="37" t="s">
        <v>34</v>
      </c>
      <c r="C25" s="265">
        <v>65087.078479999996</v>
      </c>
      <c r="D25" s="265">
        <v>102909.52323999999</v>
      </c>
      <c r="E25" s="55">
        <f t="shared" si="8"/>
        <v>1.5811052768580189</v>
      </c>
      <c r="F25" s="265">
        <v>54940.436520000003</v>
      </c>
      <c r="G25" s="265">
        <v>82875.166129999998</v>
      </c>
      <c r="H25" s="55">
        <f t="shared" si="9"/>
        <v>1.5084548172425041</v>
      </c>
      <c r="I25" s="21"/>
      <c r="J25" s="22"/>
    </row>
    <row r="26" spans="1:10" ht="20.100000000000001" customHeight="1" x14ac:dyDescent="0.2">
      <c r="A26" s="23" t="s">
        <v>35</v>
      </c>
      <c r="B26" s="37" t="s">
        <v>36</v>
      </c>
      <c r="C26" s="265">
        <v>1829.2966100000001</v>
      </c>
      <c r="D26" s="265">
        <v>3662.74973</v>
      </c>
      <c r="E26" s="55">
        <f t="shared" si="8"/>
        <v>2.002272190292858</v>
      </c>
      <c r="F26" s="265">
        <v>1314.3130699999999</v>
      </c>
      <c r="G26" s="265">
        <v>2815.4995199999998</v>
      </c>
      <c r="H26" s="55">
        <f t="shared" si="9"/>
        <v>2.1421833079693866</v>
      </c>
      <c r="I26" s="21"/>
      <c r="J26" s="22"/>
    </row>
    <row r="27" spans="1:10" ht="20.100000000000001" customHeight="1" x14ac:dyDescent="0.2">
      <c r="A27" s="23" t="s">
        <v>37</v>
      </c>
      <c r="B27" s="37" t="s">
        <v>38</v>
      </c>
      <c r="C27" s="265">
        <v>-3191.9365299999999</v>
      </c>
      <c r="D27" s="265">
        <v>-2599.5504299999998</v>
      </c>
      <c r="E27" s="55">
        <f t="shared" si="8"/>
        <v>0.81441169195178198</v>
      </c>
      <c r="F27" s="265">
        <v>-4242.1171999999997</v>
      </c>
      <c r="G27" s="265">
        <v>-3175.8407299999999</v>
      </c>
      <c r="H27" s="55">
        <f t="shared" si="9"/>
        <v>0.74864521187674871</v>
      </c>
      <c r="I27" s="21"/>
      <c r="J27" s="22"/>
    </row>
    <row r="28" spans="1:10" ht="20.100000000000001" customHeight="1" x14ac:dyDescent="0.2">
      <c r="A28" s="23" t="s">
        <v>39</v>
      </c>
      <c r="B28" s="37" t="s">
        <v>40</v>
      </c>
      <c r="C28" s="265">
        <v>1150633.69502</v>
      </c>
      <c r="D28" s="265">
        <v>2131259.3592599998</v>
      </c>
      <c r="E28" s="55">
        <f t="shared" si="8"/>
        <v>1.8522483467016451</v>
      </c>
      <c r="F28" s="265">
        <v>900690.88231999998</v>
      </c>
      <c r="G28" s="265">
        <v>1708695.9302600001</v>
      </c>
      <c r="H28" s="55">
        <f t="shared" si="9"/>
        <v>1.8970947344984113</v>
      </c>
      <c r="I28" s="21"/>
      <c r="J28" s="22"/>
    </row>
    <row r="29" spans="1:10" ht="20.100000000000001" customHeight="1" x14ac:dyDescent="0.2">
      <c r="A29" s="23" t="s">
        <v>41</v>
      </c>
      <c r="B29" s="37" t="s">
        <v>42</v>
      </c>
      <c r="C29" s="265">
        <v>1458.4000599999999</v>
      </c>
      <c r="D29" s="265">
        <v>1876.0454199999999</v>
      </c>
      <c r="E29" s="55">
        <f t="shared" si="8"/>
        <v>1.2863722866275802</v>
      </c>
      <c r="F29" s="265">
        <v>1170.56206</v>
      </c>
      <c r="G29" s="265">
        <v>1472.48442</v>
      </c>
      <c r="H29" s="55">
        <f t="shared" si="9"/>
        <v>1.2579293916291803</v>
      </c>
      <c r="I29" s="21"/>
      <c r="J29" s="22"/>
    </row>
    <row r="30" spans="1:10" ht="20.100000000000001" customHeight="1" x14ac:dyDescent="0.2">
      <c r="A30" s="23" t="s">
        <v>43</v>
      </c>
      <c r="B30" s="37" t="s">
        <v>44</v>
      </c>
      <c r="C30" s="265">
        <v>863.88534000000004</v>
      </c>
      <c r="D30" s="265">
        <v>2589.2353800000001</v>
      </c>
      <c r="E30" s="55">
        <f t="shared" si="8"/>
        <v>2.9971979614794715</v>
      </c>
      <c r="F30" s="265">
        <v>420.90534000000002</v>
      </c>
      <c r="G30" s="265">
        <v>1827.6863800000001</v>
      </c>
      <c r="H30" s="55">
        <f t="shared" si="9"/>
        <v>4.3422741559895632</v>
      </c>
      <c r="I30" s="21"/>
      <c r="J30" s="22"/>
    </row>
    <row r="31" spans="1:10" ht="20.100000000000001" customHeight="1" x14ac:dyDescent="0.2">
      <c r="A31" s="23" t="s">
        <v>45</v>
      </c>
      <c r="B31" s="37" t="s">
        <v>46</v>
      </c>
      <c r="C31" s="265">
        <v>162345.92048</v>
      </c>
      <c r="D31" s="265">
        <v>188939.61997999999</v>
      </c>
      <c r="E31" s="55">
        <f t="shared" si="8"/>
        <v>1.1638088559378132</v>
      </c>
      <c r="F31" s="265">
        <v>131473.41777</v>
      </c>
      <c r="G31" s="265">
        <v>153456.39559999999</v>
      </c>
      <c r="H31" s="55">
        <f t="shared" si="9"/>
        <v>1.1672047338759921</v>
      </c>
      <c r="I31" s="21"/>
      <c r="J31" s="22"/>
    </row>
    <row r="32" spans="1:10" ht="20.100000000000001" customHeight="1" x14ac:dyDescent="0.2">
      <c r="A32" s="23" t="s">
        <v>47</v>
      </c>
      <c r="B32" s="37" t="s">
        <v>48</v>
      </c>
      <c r="C32" s="265">
        <v>-4307.3475600000002</v>
      </c>
      <c r="D32" s="265">
        <v>-4413.4102300000004</v>
      </c>
      <c r="E32" s="55">
        <f t="shared" si="8"/>
        <v>1.0246236618992501</v>
      </c>
      <c r="F32" s="265">
        <v>-4307.3475600000002</v>
      </c>
      <c r="G32" s="265">
        <v>-4413.4102300000004</v>
      </c>
      <c r="H32" s="55">
        <f t="shared" si="9"/>
        <v>1.0246236618992501</v>
      </c>
      <c r="I32" s="21"/>
      <c r="J32" s="22"/>
    </row>
    <row r="33" spans="1:10" ht="20.100000000000001" customHeight="1" x14ac:dyDescent="0.2">
      <c r="A33" s="23" t="s">
        <v>49</v>
      </c>
      <c r="B33" s="37" t="s">
        <v>50</v>
      </c>
      <c r="C33" s="265">
        <v>15880.81532</v>
      </c>
      <c r="D33" s="265">
        <v>67486.387059999994</v>
      </c>
      <c r="E33" s="55">
        <f t="shared" si="8"/>
        <v>4.2495543018505426</v>
      </c>
      <c r="F33" s="265">
        <v>52281.048849999999</v>
      </c>
      <c r="G33" s="265">
        <v>23376.239519999999</v>
      </c>
      <c r="H33" s="55">
        <f t="shared" si="9"/>
        <v>0.4471264451306049</v>
      </c>
      <c r="I33" s="21"/>
      <c r="J33" s="22"/>
    </row>
    <row r="34" spans="1:10" ht="20.100000000000001" customHeight="1" x14ac:dyDescent="0.2">
      <c r="A34" s="23" t="s">
        <v>51</v>
      </c>
      <c r="B34" s="37" t="s">
        <v>52</v>
      </c>
      <c r="C34" s="265">
        <v>21527.30991</v>
      </c>
      <c r="D34" s="265">
        <v>21217.149720000001</v>
      </c>
      <c r="E34" s="55">
        <f t="shared" si="8"/>
        <v>0.98559224578933935</v>
      </c>
      <c r="F34" s="265">
        <v>17952.867910000001</v>
      </c>
      <c r="G34" s="265">
        <v>16605.206719999998</v>
      </c>
      <c r="H34" s="55">
        <f t="shared" si="9"/>
        <v>0.92493337572826817</v>
      </c>
      <c r="I34" s="21"/>
      <c r="J34" s="22"/>
    </row>
    <row r="35" spans="1:10" ht="20.100000000000001" customHeight="1" x14ac:dyDescent="0.2">
      <c r="A35" s="23" t="s">
        <v>53</v>
      </c>
      <c r="B35" s="37" t="s">
        <v>54</v>
      </c>
      <c r="C35" s="265">
        <v>7654.4669000000004</v>
      </c>
      <c r="D35" s="265">
        <v>7958.8867</v>
      </c>
      <c r="E35" s="55">
        <f t="shared" si="8"/>
        <v>1.0397702157416082</v>
      </c>
      <c r="F35" s="265">
        <v>8843.4544399999995</v>
      </c>
      <c r="G35" s="265">
        <v>7017.3459199999998</v>
      </c>
      <c r="H35" s="55">
        <f t="shared" si="9"/>
        <v>0.7935073299252503</v>
      </c>
      <c r="I35" s="21"/>
      <c r="J35" s="22"/>
    </row>
    <row r="36" spans="1:10" s="98" customFormat="1" ht="20.100000000000001" customHeight="1" thickBot="1" x14ac:dyDescent="0.25">
      <c r="A36" s="23" t="s">
        <v>55</v>
      </c>
      <c r="B36" s="37" t="s">
        <v>56</v>
      </c>
      <c r="C36" s="265">
        <v>65825.155010000002</v>
      </c>
      <c r="D36" s="265">
        <v>121296.18174</v>
      </c>
      <c r="E36" s="55">
        <f t="shared" si="8"/>
        <v>1.8427025613775307</v>
      </c>
      <c r="F36" s="265">
        <v>51925.849199999997</v>
      </c>
      <c r="G36" s="265">
        <v>95589.379490000007</v>
      </c>
      <c r="H36" s="55">
        <f t="shared" si="9"/>
        <v>1.8408823536390044</v>
      </c>
      <c r="I36" s="21"/>
      <c r="J36" s="22"/>
    </row>
    <row r="37" spans="1:10" s="98" customFormat="1" ht="20.100000000000001" customHeight="1" thickBot="1" x14ac:dyDescent="0.25">
      <c r="A37" s="132"/>
      <c r="B37" s="133" t="s">
        <v>10</v>
      </c>
      <c r="C37" s="210">
        <f>SUM(C14:C36)</f>
        <v>2649009.3033899991</v>
      </c>
      <c r="D37" s="210">
        <f>SUM(D14:D36)</f>
        <v>4159067.9588499996</v>
      </c>
      <c r="E37" s="30">
        <f t="shared" ref="E37" si="10">+IF(C37=0,"X",D37/C37)</f>
        <v>1.5700465655320814</v>
      </c>
      <c r="F37" s="210">
        <f>SUM(F14:F36)</f>
        <v>2154822.3535600002</v>
      </c>
      <c r="G37" s="210">
        <f>SUM(G14:G36)</f>
        <v>3318593.9701900003</v>
      </c>
      <c r="H37" s="30">
        <f t="shared" ref="H37" si="11">+IF(F37=0,"X",G37/F37)</f>
        <v>1.5400777538377226</v>
      </c>
      <c r="I37" s="21"/>
      <c r="J37" s="22"/>
    </row>
    <row r="38" spans="1:10" ht="20.100000000000001" customHeight="1" x14ac:dyDescent="0.2">
      <c r="C38" s="117">
        <v>0</v>
      </c>
      <c r="D38" s="117">
        <v>0</v>
      </c>
      <c r="E38" s="117"/>
      <c r="F38" s="117">
        <v>0</v>
      </c>
      <c r="G38" s="117">
        <v>0</v>
      </c>
      <c r="H38" s="117"/>
      <c r="J38" s="22"/>
    </row>
    <row r="39" spans="1:10" s="98" customFormat="1" ht="20.100000000000001" customHeight="1" x14ac:dyDescent="0.2">
      <c r="A39" s="472" t="s">
        <v>175</v>
      </c>
      <c r="B39" s="472"/>
      <c r="C39" s="472"/>
      <c r="D39" s="472"/>
      <c r="E39" s="472"/>
      <c r="F39" s="472"/>
      <c r="G39" s="472"/>
      <c r="H39" s="472"/>
      <c r="J39" s="22"/>
    </row>
    <row r="40" spans="1:10" s="98" customFormat="1" ht="20.100000000000001" customHeight="1" thickBot="1" x14ac:dyDescent="0.25">
      <c r="A40" s="115"/>
      <c r="B40" s="115"/>
      <c r="C40" s="115"/>
      <c r="D40" s="115"/>
      <c r="E40" s="115"/>
      <c r="F40" s="115"/>
      <c r="G40" s="115"/>
      <c r="H40" s="115"/>
      <c r="J40" s="22"/>
    </row>
    <row r="41" spans="1:10" ht="20.100000000000001" customHeight="1" thickBot="1" x14ac:dyDescent="0.25">
      <c r="A41" s="100" t="s">
        <v>1</v>
      </c>
      <c r="B41" s="120" t="s">
        <v>12</v>
      </c>
      <c r="C41" s="307" t="s">
        <v>172</v>
      </c>
      <c r="D41" s="308"/>
      <c r="E41" s="312" t="s">
        <v>4</v>
      </c>
      <c r="F41" s="311" t="s">
        <v>173</v>
      </c>
      <c r="G41" s="311"/>
      <c r="H41" s="312" t="s">
        <v>4</v>
      </c>
      <c r="J41" s="22"/>
    </row>
    <row r="42" spans="1:10" ht="20.100000000000001" customHeight="1" thickBot="1" x14ac:dyDescent="0.25">
      <c r="A42" s="105"/>
      <c r="B42" s="309"/>
      <c r="C42" s="36">
        <f t="shared" ref="C42:H42" si="12">+C13</f>
        <v>2022</v>
      </c>
      <c r="D42" s="36">
        <f t="shared" si="12"/>
        <v>2023</v>
      </c>
      <c r="E42" s="36" t="str">
        <f t="shared" si="12"/>
        <v>23/22</v>
      </c>
      <c r="F42" s="36">
        <f t="shared" si="12"/>
        <v>2022</v>
      </c>
      <c r="G42" s="36">
        <f t="shared" si="12"/>
        <v>2023</v>
      </c>
      <c r="H42" s="36" t="str">
        <f t="shared" si="12"/>
        <v>23/22</v>
      </c>
      <c r="J42" s="22"/>
    </row>
    <row r="43" spans="1:10" ht="20.100000000000001" customHeight="1" x14ac:dyDescent="0.2">
      <c r="A43" s="10" t="s">
        <v>6</v>
      </c>
      <c r="B43" s="17" t="s">
        <v>58</v>
      </c>
      <c r="C43" s="315">
        <v>18131.589690000001</v>
      </c>
      <c r="D43" s="315">
        <v>20065.541120000002</v>
      </c>
      <c r="E43" s="55">
        <f t="shared" ref="E43:E71" si="13">+IFERROR(IF(D43/C43&gt;0,D43/C43,"X"),"X")</f>
        <v>1.1066619895478123</v>
      </c>
      <c r="F43" s="315">
        <v>14422.117689999999</v>
      </c>
      <c r="G43" s="315">
        <v>15976.30536</v>
      </c>
      <c r="H43" s="26">
        <f t="shared" ref="H43:H70" si="14">+IFERROR(IF(G43/F43&gt;0,G43/F43,"X"),"X")</f>
        <v>1.1077641788402297</v>
      </c>
      <c r="I43" s="21"/>
      <c r="J43" s="22"/>
    </row>
    <row r="44" spans="1:10" ht="20.100000000000001" customHeight="1" x14ac:dyDescent="0.2">
      <c r="A44" s="23" t="s">
        <v>8</v>
      </c>
      <c r="B44" s="17" t="s">
        <v>59</v>
      </c>
      <c r="C44" s="315">
        <v>109117.55538999999</v>
      </c>
      <c r="D44" s="315">
        <v>309717.55011000001</v>
      </c>
      <c r="E44" s="55">
        <f t="shared" si="13"/>
        <v>2.8383842453492489</v>
      </c>
      <c r="F44" s="315">
        <v>92855.4705500001</v>
      </c>
      <c r="G44" s="315">
        <v>258917.69412</v>
      </c>
      <c r="H44" s="26">
        <f t="shared" si="14"/>
        <v>2.7883946157009669</v>
      </c>
      <c r="I44" s="21"/>
      <c r="J44" s="22"/>
    </row>
    <row r="45" spans="1:10" ht="20.100000000000001" customHeight="1" x14ac:dyDescent="0.2">
      <c r="A45" s="23" t="s">
        <v>15</v>
      </c>
      <c r="B45" s="17" t="s">
        <v>60</v>
      </c>
      <c r="C45" s="315">
        <v>73280.087950000001</v>
      </c>
      <c r="D45" s="315">
        <v>-128828.11662</v>
      </c>
      <c r="E45" s="55" t="str">
        <f t="shared" si="13"/>
        <v>X</v>
      </c>
      <c r="F45" s="315">
        <v>57137.317060000001</v>
      </c>
      <c r="G45" s="315">
        <v>-109776.61698999999</v>
      </c>
      <c r="H45" s="26" t="str">
        <f t="shared" si="14"/>
        <v>X</v>
      </c>
      <c r="I45" s="21"/>
      <c r="J45" s="22"/>
    </row>
    <row r="46" spans="1:10" ht="20.100000000000001" customHeight="1" x14ac:dyDescent="0.2">
      <c r="A46" s="23" t="s">
        <v>17</v>
      </c>
      <c r="B46" s="17" t="s">
        <v>61</v>
      </c>
      <c r="C46" s="315">
        <v>7421.0313699999997</v>
      </c>
      <c r="D46" s="315">
        <v>6825.5871999999999</v>
      </c>
      <c r="E46" s="55">
        <f t="shared" si="13"/>
        <v>0.91976261245746493</v>
      </c>
      <c r="F46" s="315">
        <v>6782.5102299999999</v>
      </c>
      <c r="G46" s="315">
        <v>5834.3513400000002</v>
      </c>
      <c r="H46" s="26">
        <f t="shared" si="14"/>
        <v>0.86020531368958952</v>
      </c>
      <c r="I46" s="21"/>
      <c r="J46" s="22"/>
    </row>
    <row r="47" spans="1:10" ht="20.100000000000001" customHeight="1" x14ac:dyDescent="0.2">
      <c r="A47" s="23" t="s">
        <v>19</v>
      </c>
      <c r="B47" s="17" t="s">
        <v>62</v>
      </c>
      <c r="C47" s="315">
        <v>11072.459790000001</v>
      </c>
      <c r="D47" s="315">
        <v>15974.77468</v>
      </c>
      <c r="E47" s="55">
        <f t="shared" si="13"/>
        <v>1.4427484933770076</v>
      </c>
      <c r="F47" s="315">
        <v>8931.1397899999993</v>
      </c>
      <c r="G47" s="315">
        <v>12911.47568</v>
      </c>
      <c r="H47" s="26">
        <f t="shared" si="14"/>
        <v>1.4456694199834039</v>
      </c>
      <c r="I47" s="21"/>
      <c r="J47" s="22"/>
    </row>
    <row r="48" spans="1:10" ht="20.100000000000001" customHeight="1" x14ac:dyDescent="0.2">
      <c r="A48" s="23" t="s">
        <v>21</v>
      </c>
      <c r="B48" s="17" t="s">
        <v>63</v>
      </c>
      <c r="C48" s="315">
        <v>343187.18891999999</v>
      </c>
      <c r="D48" s="315">
        <v>446669.28985</v>
      </c>
      <c r="E48" s="55">
        <f t="shared" si="13"/>
        <v>1.3015325288092925</v>
      </c>
      <c r="F48" s="315">
        <v>262945.52211999998</v>
      </c>
      <c r="G48" s="315">
        <v>338367.26837000001</v>
      </c>
      <c r="H48" s="26">
        <f t="shared" si="14"/>
        <v>1.2868341154544549</v>
      </c>
      <c r="I48" s="21"/>
      <c r="J48" s="22"/>
    </row>
    <row r="49" spans="1:10" ht="20.100000000000001" customHeight="1" x14ac:dyDescent="0.2">
      <c r="A49" s="23" t="s">
        <v>23</v>
      </c>
      <c r="B49" s="17" t="s">
        <v>64</v>
      </c>
      <c r="C49" s="315">
        <v>11224.36022</v>
      </c>
      <c r="D49" s="315">
        <v>16703.181639999999</v>
      </c>
      <c r="E49" s="55">
        <f t="shared" si="13"/>
        <v>1.488118815915906</v>
      </c>
      <c r="F49" s="315">
        <v>8898.3156500000005</v>
      </c>
      <c r="G49" s="315">
        <v>13358.66059</v>
      </c>
      <c r="H49" s="26">
        <f t="shared" si="14"/>
        <v>1.5012572171453593</v>
      </c>
      <c r="I49" s="21"/>
      <c r="J49" s="22"/>
    </row>
    <row r="50" spans="1:10" ht="20.100000000000001" customHeight="1" x14ac:dyDescent="0.2">
      <c r="A50" s="23" t="s">
        <v>25</v>
      </c>
      <c r="B50" s="17" t="s">
        <v>65</v>
      </c>
      <c r="C50" s="315">
        <v>56514.880400000002</v>
      </c>
      <c r="D50" s="315">
        <v>82777.272410000005</v>
      </c>
      <c r="E50" s="55">
        <f t="shared" si="13"/>
        <v>1.4646987098640307</v>
      </c>
      <c r="F50" s="315">
        <v>44064.855510000001</v>
      </c>
      <c r="G50" s="315">
        <v>71868.060540000006</v>
      </c>
      <c r="H50" s="26">
        <f t="shared" si="14"/>
        <v>1.6309609939306482</v>
      </c>
      <c r="I50" s="21"/>
      <c r="J50" s="22"/>
    </row>
    <row r="51" spans="1:10" ht="20.100000000000001" customHeight="1" x14ac:dyDescent="0.2">
      <c r="A51" s="23" t="s">
        <v>27</v>
      </c>
      <c r="B51" s="17" t="s">
        <v>66</v>
      </c>
      <c r="C51" s="315">
        <v>216142.47331999999</v>
      </c>
      <c r="D51" s="315">
        <v>128690.75405</v>
      </c>
      <c r="E51" s="55">
        <f t="shared" si="13"/>
        <v>0.59539780438929613</v>
      </c>
      <c r="F51" s="315">
        <v>170720.7757</v>
      </c>
      <c r="G51" s="315">
        <v>92114.171300000002</v>
      </c>
      <c r="H51" s="26">
        <f t="shared" si="14"/>
        <v>0.53956040746832201</v>
      </c>
      <c r="I51" s="21"/>
      <c r="J51" s="22"/>
    </row>
    <row r="52" spans="1:10" ht="20.100000000000001" customHeight="1" x14ac:dyDescent="0.2">
      <c r="A52" s="23" t="s">
        <v>170</v>
      </c>
      <c r="B52" s="17" t="s">
        <v>67</v>
      </c>
      <c r="C52" s="315">
        <v>8720.4127200000003</v>
      </c>
      <c r="D52" s="315">
        <v>15551.848830000001</v>
      </c>
      <c r="E52" s="55">
        <f t="shared" si="13"/>
        <v>1.7833844944439741</v>
      </c>
      <c r="F52" s="315">
        <v>6963.3740500000004</v>
      </c>
      <c r="G52" s="315">
        <v>12247.24374</v>
      </c>
      <c r="H52" s="26">
        <f t="shared" si="14"/>
        <v>1.7588088263045412</v>
      </c>
      <c r="I52" s="21"/>
      <c r="J52" s="22"/>
    </row>
    <row r="53" spans="1:10" ht="20.100000000000001" customHeight="1" x14ac:dyDescent="0.2">
      <c r="A53" s="23" t="s">
        <v>31</v>
      </c>
      <c r="B53" s="17" t="s">
        <v>68</v>
      </c>
      <c r="C53" s="315">
        <v>74796.808210000003</v>
      </c>
      <c r="D53" s="315">
        <v>55373.28026</v>
      </c>
      <c r="E53" s="55">
        <f t="shared" si="13"/>
        <v>0.74031608547431083</v>
      </c>
      <c r="F53" s="315">
        <v>58945.806210000002</v>
      </c>
      <c r="G53" s="315">
        <v>42396.172259999999</v>
      </c>
      <c r="H53" s="26">
        <f t="shared" si="14"/>
        <v>0.71923984055726764</v>
      </c>
      <c r="I53" s="21"/>
      <c r="J53" s="22"/>
    </row>
    <row r="54" spans="1:10" ht="20.100000000000001" customHeight="1" x14ac:dyDescent="0.2">
      <c r="A54" s="23" t="s">
        <v>33</v>
      </c>
      <c r="B54" s="17" t="s">
        <v>69</v>
      </c>
      <c r="C54" s="315">
        <v>67627.248479999995</v>
      </c>
      <c r="D54" s="315">
        <v>72200.423989999996</v>
      </c>
      <c r="E54" s="55">
        <f t="shared" si="13"/>
        <v>1.0676232674371258</v>
      </c>
      <c r="F54" s="315">
        <v>54487.893479999999</v>
      </c>
      <c r="G54" s="315">
        <v>57525.084990000003</v>
      </c>
      <c r="H54" s="26">
        <f t="shared" si="14"/>
        <v>1.055740666706354</v>
      </c>
      <c r="I54" s="21"/>
      <c r="J54" s="22"/>
    </row>
    <row r="55" spans="1:10" ht="20.100000000000001" customHeight="1" x14ac:dyDescent="0.2">
      <c r="A55" s="23" t="s">
        <v>35</v>
      </c>
      <c r="B55" s="17" t="s">
        <v>70</v>
      </c>
      <c r="C55" s="315">
        <v>4761.9349199999997</v>
      </c>
      <c r="D55" s="315">
        <v>-32467.625169999999</v>
      </c>
      <c r="E55" s="55" t="str">
        <f t="shared" si="13"/>
        <v>X</v>
      </c>
      <c r="F55" s="315">
        <v>-12086.060820000001</v>
      </c>
      <c r="G55" s="315">
        <v>-30466.50578</v>
      </c>
      <c r="H55" s="26">
        <f t="shared" si="14"/>
        <v>2.5207969936394874</v>
      </c>
      <c r="I55" s="21"/>
      <c r="J55" s="22"/>
    </row>
    <row r="56" spans="1:10" ht="20.100000000000001" customHeight="1" x14ac:dyDescent="0.2">
      <c r="A56" s="23" t="s">
        <v>37</v>
      </c>
      <c r="B56" s="17" t="s">
        <v>71</v>
      </c>
      <c r="C56" s="315">
        <v>-4220.3123999999998</v>
      </c>
      <c r="D56" s="315">
        <v>-918.03623000000005</v>
      </c>
      <c r="E56" s="55">
        <f t="shared" si="13"/>
        <v>0.21752802707211913</v>
      </c>
      <c r="F56" s="315">
        <v>-4278.1127399999996</v>
      </c>
      <c r="G56" s="315">
        <v>-924.36000999999999</v>
      </c>
      <c r="H56" s="26">
        <f t="shared" si="14"/>
        <v>0.21606723949963041</v>
      </c>
      <c r="I56" s="21"/>
      <c r="J56" s="22"/>
    </row>
    <row r="57" spans="1:10" ht="20.100000000000001" customHeight="1" x14ac:dyDescent="0.2">
      <c r="A57" s="23" t="s">
        <v>39</v>
      </c>
      <c r="B57" s="17" t="s">
        <v>72</v>
      </c>
      <c r="C57" s="315">
        <v>2091.43037</v>
      </c>
      <c r="D57" s="315">
        <v>4538.2971100000004</v>
      </c>
      <c r="E57" s="55">
        <f t="shared" si="13"/>
        <v>2.1699489378649504</v>
      </c>
      <c r="F57" s="315">
        <v>1672.13231</v>
      </c>
      <c r="G57" s="315">
        <v>3472.91741</v>
      </c>
      <c r="H57" s="26">
        <f t="shared" si="14"/>
        <v>2.0769393601395096</v>
      </c>
      <c r="I57" s="21"/>
      <c r="J57" s="22"/>
    </row>
    <row r="58" spans="1:10" ht="20.100000000000001" customHeight="1" x14ac:dyDescent="0.2">
      <c r="A58" s="23" t="s">
        <v>41</v>
      </c>
      <c r="B58" s="17" t="s">
        <v>73</v>
      </c>
      <c r="C58" s="315">
        <v>108418.82019</v>
      </c>
      <c r="D58" s="315">
        <v>133403.57402999999</v>
      </c>
      <c r="E58" s="55">
        <f t="shared" si="13"/>
        <v>1.2304466493567734</v>
      </c>
      <c r="F58" s="315">
        <v>86989.571129999997</v>
      </c>
      <c r="G58" s="315">
        <v>107011.09806</v>
      </c>
      <c r="H58" s="26">
        <f t="shared" si="14"/>
        <v>1.2301600832136441</v>
      </c>
      <c r="I58" s="21"/>
      <c r="J58" s="22"/>
    </row>
    <row r="59" spans="1:10" ht="20.100000000000001" customHeight="1" x14ac:dyDescent="0.2">
      <c r="A59" s="23" t="s">
        <v>43</v>
      </c>
      <c r="B59" s="17" t="s">
        <v>74</v>
      </c>
      <c r="C59" s="315">
        <v>-3962.4162099999999</v>
      </c>
      <c r="D59" s="315">
        <v>12218.69297</v>
      </c>
      <c r="E59" s="55" t="str">
        <f t="shared" si="13"/>
        <v>X</v>
      </c>
      <c r="F59" s="315">
        <v>-5263.1814599999998</v>
      </c>
      <c r="G59" s="315">
        <v>9252.0277700000006</v>
      </c>
      <c r="H59" s="26" t="str">
        <f t="shared" si="14"/>
        <v>X</v>
      </c>
      <c r="I59" s="21"/>
      <c r="J59" s="22"/>
    </row>
    <row r="60" spans="1:10" ht="20.100000000000001" customHeight="1" x14ac:dyDescent="0.2">
      <c r="A60" s="23" t="s">
        <v>45</v>
      </c>
      <c r="B60" s="17" t="s">
        <v>75</v>
      </c>
      <c r="C60" s="315">
        <v>-5799.9661999999998</v>
      </c>
      <c r="D60" s="315">
        <v>74844.522819999998</v>
      </c>
      <c r="E60" s="55" t="str">
        <f t="shared" si="13"/>
        <v>X</v>
      </c>
      <c r="F60" s="315">
        <v>-4866.4167900000002</v>
      </c>
      <c r="G60" s="315">
        <v>60224.251020000003</v>
      </c>
      <c r="H60" s="26" t="str">
        <f t="shared" si="14"/>
        <v>X</v>
      </c>
      <c r="I60" s="21"/>
      <c r="J60" s="22"/>
    </row>
    <row r="61" spans="1:10" ht="20.100000000000001" customHeight="1" x14ac:dyDescent="0.2">
      <c r="A61" s="23" t="s">
        <v>47</v>
      </c>
      <c r="B61" s="17" t="s">
        <v>76</v>
      </c>
      <c r="C61" s="315">
        <v>1952651.8182300001</v>
      </c>
      <c r="D61" s="315">
        <v>4461691.6148800002</v>
      </c>
      <c r="E61" s="55">
        <f t="shared" si="13"/>
        <v>2.2849396770205264</v>
      </c>
      <c r="F61" s="315">
        <v>1636773.95628</v>
      </c>
      <c r="G61" s="315">
        <v>4052474.9495000001</v>
      </c>
      <c r="H61" s="26">
        <f t="shared" si="14"/>
        <v>2.4758916366865447</v>
      </c>
      <c r="I61" s="21"/>
      <c r="J61" s="22"/>
    </row>
    <row r="62" spans="1:10" ht="20.100000000000001" customHeight="1" x14ac:dyDescent="0.2">
      <c r="A62" s="23" t="s">
        <v>49</v>
      </c>
      <c r="B62" s="17" t="s">
        <v>77</v>
      </c>
      <c r="C62" s="315">
        <v>30428.215700000001</v>
      </c>
      <c r="D62" s="315">
        <v>48495.788979999998</v>
      </c>
      <c r="E62" s="55">
        <f t="shared" si="13"/>
        <v>1.5937769555117225</v>
      </c>
      <c r="F62" s="315">
        <v>23571.164239999998</v>
      </c>
      <c r="G62" s="315">
        <v>37895.109530000002</v>
      </c>
      <c r="H62" s="26">
        <f t="shared" si="14"/>
        <v>1.6076893421196579</v>
      </c>
      <c r="I62" s="21"/>
      <c r="J62" s="22"/>
    </row>
    <row r="63" spans="1:10" ht="20.100000000000001" customHeight="1" x14ac:dyDescent="0.2">
      <c r="A63" s="23" t="s">
        <v>51</v>
      </c>
      <c r="B63" s="17" t="s">
        <v>78</v>
      </c>
      <c r="C63" s="315">
        <v>32449.87514</v>
      </c>
      <c r="D63" s="315">
        <v>24751.375240000001</v>
      </c>
      <c r="E63" s="55">
        <f t="shared" si="13"/>
        <v>0.76275717959511391</v>
      </c>
      <c r="F63" s="315">
        <v>25783.095140000001</v>
      </c>
      <c r="G63" s="315">
        <v>17822.17524</v>
      </c>
      <c r="H63" s="26">
        <f t="shared" si="14"/>
        <v>0.69123490190867753</v>
      </c>
      <c r="I63" s="21"/>
      <c r="J63" s="22"/>
    </row>
    <row r="64" spans="1:10" ht="20.100000000000001" customHeight="1" x14ac:dyDescent="0.2">
      <c r="A64" s="23" t="s">
        <v>53</v>
      </c>
      <c r="B64" s="17" t="s">
        <v>79</v>
      </c>
      <c r="C64" s="315">
        <v>58947.612009999997</v>
      </c>
      <c r="D64" s="315">
        <v>54097.1558</v>
      </c>
      <c r="E64" s="55">
        <f t="shared" si="13"/>
        <v>0.91771581503289468</v>
      </c>
      <c r="F64" s="315">
        <v>47738.936849999998</v>
      </c>
      <c r="G64" s="315">
        <v>44229.064619999997</v>
      </c>
      <c r="H64" s="26">
        <f t="shared" si="14"/>
        <v>0.92647778812024384</v>
      </c>
      <c r="I64" s="21"/>
      <c r="J64" s="22"/>
    </row>
    <row r="65" spans="1:10" ht="20.100000000000001" customHeight="1" x14ac:dyDescent="0.2">
      <c r="A65" s="23" t="s">
        <v>55</v>
      </c>
      <c r="B65" s="17" t="s">
        <v>80</v>
      </c>
      <c r="C65" s="315">
        <v>-1070.2103099999999</v>
      </c>
      <c r="D65" s="315">
        <v>3452.4007299999998</v>
      </c>
      <c r="E65" s="55" t="str">
        <f t="shared" si="13"/>
        <v>X</v>
      </c>
      <c r="F65" s="315">
        <v>-1070.2103099999999</v>
      </c>
      <c r="G65" s="315">
        <v>3452.4007299999998</v>
      </c>
      <c r="H65" s="26" t="str">
        <f t="shared" si="14"/>
        <v>X</v>
      </c>
      <c r="I65" s="21"/>
      <c r="J65" s="22"/>
    </row>
    <row r="66" spans="1:10" ht="20.100000000000001" customHeight="1" x14ac:dyDescent="0.2">
      <c r="A66" s="23" t="s">
        <v>81</v>
      </c>
      <c r="B66" s="17" t="s">
        <v>82</v>
      </c>
      <c r="C66" s="315">
        <v>4330.1299300000001</v>
      </c>
      <c r="D66" s="315">
        <v>27494.01557</v>
      </c>
      <c r="E66" s="55">
        <f t="shared" si="13"/>
        <v>6.3494666475285184</v>
      </c>
      <c r="F66" s="315">
        <v>2502.3519299999998</v>
      </c>
      <c r="G66" s="315">
        <v>20248.746569999999</v>
      </c>
      <c r="H66" s="26">
        <f t="shared" si="14"/>
        <v>8.091886008216278</v>
      </c>
      <c r="I66" s="21"/>
      <c r="J66" s="22"/>
    </row>
    <row r="67" spans="1:10" ht="20.100000000000001" customHeight="1" x14ac:dyDescent="0.2">
      <c r="A67" s="23" t="s">
        <v>83</v>
      </c>
      <c r="B67" s="17" t="s">
        <v>84</v>
      </c>
      <c r="C67" s="315">
        <v>7618.5716499999999</v>
      </c>
      <c r="D67" s="315">
        <v>245.50227000000001</v>
      </c>
      <c r="E67" s="55">
        <f t="shared" si="13"/>
        <v>3.2224186012610387E-2</v>
      </c>
      <c r="F67" s="315">
        <v>6869.1922699999996</v>
      </c>
      <c r="G67" s="315">
        <v>789.42424000000005</v>
      </c>
      <c r="H67" s="26">
        <f t="shared" si="14"/>
        <v>0.11492242595212727</v>
      </c>
      <c r="I67" s="21"/>
      <c r="J67" s="22"/>
    </row>
    <row r="68" spans="1:10" ht="20.100000000000001" customHeight="1" x14ac:dyDescent="0.2">
      <c r="A68" s="23" t="s">
        <v>85</v>
      </c>
      <c r="B68" s="17" t="s">
        <v>86</v>
      </c>
      <c r="C68" s="315">
        <v>238066.03417</v>
      </c>
      <c r="D68" s="315">
        <v>256205.08298000001</v>
      </c>
      <c r="E68" s="55">
        <f t="shared" si="13"/>
        <v>1.0761933506106425</v>
      </c>
      <c r="F68" s="315">
        <v>177343.41807000001</v>
      </c>
      <c r="G68" s="315">
        <v>193107.22928</v>
      </c>
      <c r="H68" s="26">
        <f t="shared" si="14"/>
        <v>1.088888617246442</v>
      </c>
      <c r="I68" s="21"/>
      <c r="J68" s="22"/>
    </row>
    <row r="69" spans="1:10" ht="20.100000000000001" customHeight="1" x14ac:dyDescent="0.2">
      <c r="A69" s="23" t="s">
        <v>87</v>
      </c>
      <c r="B69" s="17" t="s">
        <v>88</v>
      </c>
      <c r="C69" s="315">
        <v>896669.21048000001</v>
      </c>
      <c r="D69" s="315">
        <v>1006700.04847</v>
      </c>
      <c r="E69" s="55">
        <f t="shared" si="13"/>
        <v>1.1227106236101259</v>
      </c>
      <c r="F69" s="315">
        <v>710712.86488000001</v>
      </c>
      <c r="G69" s="315">
        <v>792925.96203000005</v>
      </c>
      <c r="H69" s="26">
        <f t="shared" si="14"/>
        <v>1.1156769508652151</v>
      </c>
      <c r="I69" s="21"/>
      <c r="J69" s="22"/>
    </row>
    <row r="70" spans="1:10" ht="20.100000000000001" customHeight="1" x14ac:dyDescent="0.2">
      <c r="A70" s="23" t="s">
        <v>89</v>
      </c>
      <c r="B70" s="17" t="s">
        <v>90</v>
      </c>
      <c r="C70" s="315">
        <v>54194.738649999999</v>
      </c>
      <c r="D70" s="315">
        <v>61238.271739999996</v>
      </c>
      <c r="E70" s="55">
        <f t="shared" si="13"/>
        <v>1.1299671013359522</v>
      </c>
      <c r="F70" s="315">
        <v>43726.747960000001</v>
      </c>
      <c r="G70" s="315">
        <v>49592.636709999999</v>
      </c>
      <c r="H70" s="26">
        <f t="shared" si="14"/>
        <v>1.1341487538786545</v>
      </c>
      <c r="I70" s="21"/>
      <c r="J70" s="22"/>
    </row>
    <row r="71" spans="1:10" ht="20.100000000000001" customHeight="1" thickBot="1" x14ac:dyDescent="0.25">
      <c r="A71" s="23" t="s">
        <v>91</v>
      </c>
      <c r="B71" s="17" t="s">
        <v>92</v>
      </c>
      <c r="C71" s="315">
        <v>14514.04747</v>
      </c>
      <c r="D71" s="315">
        <v>9706.4579200000007</v>
      </c>
      <c r="E71" s="55">
        <f t="shared" si="13"/>
        <v>0.66876299943643502</v>
      </c>
      <c r="F71" s="315">
        <v>11690.45947</v>
      </c>
      <c r="G71" s="315">
        <v>7803.49892</v>
      </c>
      <c r="H71" s="55">
        <f t="shared" ref="H71:H72" si="15">+IF(F71=0,"X",G71/F71)</f>
        <v>0.66751002730263087</v>
      </c>
      <c r="I71" s="21"/>
      <c r="J71" s="22"/>
    </row>
    <row r="72" spans="1:10" s="98" customFormat="1" ht="20.100000000000001" customHeight="1" thickBot="1" x14ac:dyDescent="0.25">
      <c r="A72" s="27"/>
      <c r="B72" s="133" t="s">
        <v>10</v>
      </c>
      <c r="C72" s="316">
        <f>SUM(C43:C71)</f>
        <v>4387325.6302499995</v>
      </c>
      <c r="D72" s="316">
        <v>7187418.5276299994</v>
      </c>
      <c r="E72" s="30">
        <f t="shared" ref="E72" si="16">+IF(C72=0,"X",D72/C72)</f>
        <v>1.6382231758850425</v>
      </c>
      <c r="F72" s="316">
        <f>SUM(F43:F71)</f>
        <v>3534965.0064499998</v>
      </c>
      <c r="G72" s="316">
        <f>SUM(G43:G71)</f>
        <v>6180650.4971400006</v>
      </c>
      <c r="H72" s="30">
        <f t="shared" si="15"/>
        <v>1.7484332902483068</v>
      </c>
      <c r="I72" s="21"/>
      <c r="J72" s="22"/>
    </row>
    <row r="73" spans="1:10" ht="20.100000000000001" customHeight="1" x14ac:dyDescent="0.2">
      <c r="B73" s="236"/>
      <c r="C73" s="236" t="b">
        <v>1</v>
      </c>
      <c r="D73" s="236" t="b">
        <v>1</v>
      </c>
      <c r="E73" s="236"/>
      <c r="F73" s="236" t="b">
        <v>1</v>
      </c>
      <c r="G73" s="236" t="b">
        <v>1</v>
      </c>
      <c r="H73" s="236"/>
    </row>
    <row r="74" spans="1:10" ht="20.100000000000001" customHeight="1" x14ac:dyDescent="0.2">
      <c r="B74" s="236"/>
      <c r="C74" s="236"/>
      <c r="D74" s="236"/>
      <c r="E74" s="236"/>
      <c r="F74" s="236"/>
      <c r="G74" s="236"/>
      <c r="H74" s="236"/>
    </row>
    <row r="75" spans="1:10" ht="20.100000000000001" customHeight="1" x14ac:dyDescent="0.2"/>
    <row r="76" spans="1:10" ht="20.100000000000001" customHeight="1" x14ac:dyDescent="0.2">
      <c r="B76" s="111"/>
      <c r="C76" s="32"/>
      <c r="D76" s="32"/>
      <c r="E76" s="111"/>
    </row>
    <row r="77" spans="1:10" ht="20.100000000000001" customHeight="1" x14ac:dyDescent="0.2">
      <c r="B77" s="57"/>
      <c r="C77" s="40"/>
      <c r="D77" s="40"/>
    </row>
    <row r="78" spans="1:10" ht="20.100000000000001" customHeight="1" x14ac:dyDescent="0.2">
      <c r="B78" s="57"/>
      <c r="C78" s="40"/>
      <c r="D78" s="40"/>
    </row>
    <row r="79" spans="1:10" ht="20.100000000000001" customHeight="1" x14ac:dyDescent="0.2">
      <c r="B79" s="98"/>
      <c r="C79" s="40"/>
      <c r="D79" s="40"/>
    </row>
    <row r="80" spans="1:1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2:4" ht="20.100000000000001" customHeight="1" x14ac:dyDescent="0.2"/>
    <row r="114" spans="2:4" ht="20.100000000000001" customHeight="1" x14ac:dyDescent="0.2"/>
    <row r="115" spans="2:4" ht="20.100000000000001" customHeight="1" x14ac:dyDescent="0.2">
      <c r="B115" s="111"/>
      <c r="C115" s="32"/>
      <c r="D115" s="32"/>
    </row>
    <row r="116" spans="2:4" ht="20.100000000000001" customHeight="1" x14ac:dyDescent="0.2">
      <c r="B116" s="57"/>
      <c r="C116" s="40"/>
      <c r="D116" s="40"/>
    </row>
    <row r="117" spans="2:4" ht="20.100000000000001" customHeight="1" x14ac:dyDescent="0.2">
      <c r="B117" s="57"/>
      <c r="C117" s="40"/>
      <c r="D117" s="40"/>
    </row>
    <row r="118" spans="2:4" ht="20.100000000000001" customHeight="1" x14ac:dyDescent="0.2">
      <c r="B118" s="98"/>
      <c r="C118" s="40"/>
      <c r="D118" s="40"/>
    </row>
    <row r="119" spans="2:4" ht="20.100000000000001" customHeight="1" x14ac:dyDescent="0.2"/>
    <row r="120" spans="2:4" ht="20.100000000000001" customHeight="1" x14ac:dyDescent="0.2"/>
    <row r="121" spans="2:4" ht="20.100000000000001" customHeight="1" x14ac:dyDescent="0.2"/>
    <row r="122" spans="2:4" ht="20.100000000000001" customHeight="1" x14ac:dyDescent="0.2"/>
    <row r="123" spans="2:4" ht="20.100000000000001" customHeight="1" x14ac:dyDescent="0.2"/>
    <row r="124" spans="2:4" ht="20.100000000000001" customHeight="1" x14ac:dyDescent="0.2"/>
    <row r="125" spans="2:4" ht="20.100000000000001" customHeight="1" x14ac:dyDescent="0.2"/>
    <row r="126" spans="2:4" ht="20.100000000000001" customHeight="1" x14ac:dyDescent="0.2"/>
    <row r="127" spans="2:4" ht="20.100000000000001" customHeight="1" x14ac:dyDescent="0.2"/>
    <row r="128" spans="2:4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</sheetData>
  <mergeCells count="3">
    <mergeCell ref="A2:H2"/>
    <mergeCell ref="A10:H10"/>
    <mergeCell ref="A39:H39"/>
  </mergeCells>
  <conditionalFormatting sqref="J6:J72">
    <cfRule type="cellIs" dxfId="6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fitToHeight="4" orientation="portrait" r:id="rId1"/>
  <headerFooter alignWithMargins="0">
    <oddHeader>&amp;A</oddHeader>
  </headerFooter>
  <rowBreaks count="1" manualBreakCount="1">
    <brk id="3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9906-7B4D-4B55-AEB3-72CBD9840408}">
  <dimension ref="A1:K166"/>
  <sheetViews>
    <sheetView zoomScale="80" zoomScaleNormal="80" zoomScaleSheetLayoutView="130" workbookViewId="0">
      <selection activeCell="L159" sqref="L159"/>
    </sheetView>
  </sheetViews>
  <sheetFormatPr defaultColWidth="9.140625" defaultRowHeight="12.75" x14ac:dyDescent="0.2"/>
  <cols>
    <col min="1" max="1" width="4.42578125" style="17" customWidth="1"/>
    <col min="2" max="2" width="35.7109375" style="17" bestFit="1" customWidth="1"/>
    <col min="3" max="3" width="14.42578125" style="17" customWidth="1"/>
    <col min="4" max="4" width="14.5703125" style="17" customWidth="1"/>
    <col min="5" max="5" width="13.7109375" style="17" customWidth="1"/>
    <col min="6" max="6" width="13.140625" style="17" customWidth="1"/>
    <col min="7" max="7" width="13.28515625" style="17" customWidth="1"/>
    <col min="8" max="8" width="13.42578125" style="17" customWidth="1"/>
    <col min="9" max="9" width="11.140625" style="17" bestFit="1" customWidth="1"/>
    <col min="10" max="16384" width="9.140625" style="17"/>
  </cols>
  <sheetData>
    <row r="1" spans="1:11" s="98" customFormat="1" ht="20.100000000000001" customHeight="1" x14ac:dyDescent="0.2">
      <c r="A1" s="453" t="s">
        <v>176</v>
      </c>
      <c r="B1" s="453"/>
      <c r="C1" s="453"/>
      <c r="D1" s="453"/>
      <c r="E1" s="453"/>
      <c r="F1" s="453"/>
      <c r="G1" s="453"/>
      <c r="H1" s="453"/>
    </row>
    <row r="2" spans="1:11" s="98" customFormat="1" ht="20.100000000000001" customHeight="1" x14ac:dyDescent="0.2">
      <c r="A2" s="317"/>
      <c r="B2" s="317"/>
      <c r="C2" s="317"/>
      <c r="D2" s="317"/>
      <c r="E2" s="317"/>
      <c r="F2" s="317"/>
      <c r="G2" s="317"/>
      <c r="H2" s="317"/>
    </row>
    <row r="3" spans="1:11" s="98" customFormat="1" ht="20.100000000000001" customHeight="1" thickBot="1" x14ac:dyDescent="0.25">
      <c r="A3" s="99"/>
      <c r="B3" s="99"/>
      <c r="C3" s="99"/>
      <c r="D3" s="99"/>
      <c r="E3" s="99"/>
      <c r="F3" s="99"/>
      <c r="G3" s="99"/>
      <c r="H3" s="99"/>
    </row>
    <row r="4" spans="1:11" ht="27.75" customHeight="1" thickBot="1" x14ac:dyDescent="0.25">
      <c r="A4" s="100" t="s">
        <v>1</v>
      </c>
      <c r="B4" s="120" t="s">
        <v>2</v>
      </c>
      <c r="C4" s="454" t="s">
        <v>177</v>
      </c>
      <c r="D4" s="455"/>
      <c r="E4" s="120" t="s">
        <v>4</v>
      </c>
      <c r="F4" s="454" t="s">
        <v>178</v>
      </c>
      <c r="G4" s="488"/>
      <c r="H4" s="455"/>
    </row>
    <row r="5" spans="1:11" ht="20.100000000000001" customHeight="1" thickBot="1" x14ac:dyDescent="0.25">
      <c r="A5" s="105"/>
      <c r="B5" s="309"/>
      <c r="C5" s="36">
        <v>2022</v>
      </c>
      <c r="D5" s="36">
        <v>2023</v>
      </c>
      <c r="E5" s="36" t="s">
        <v>5</v>
      </c>
      <c r="F5" s="36">
        <v>2022</v>
      </c>
      <c r="G5" s="36">
        <v>2023</v>
      </c>
      <c r="H5" s="16" t="s">
        <v>179</v>
      </c>
    </row>
    <row r="6" spans="1:11" ht="20.100000000000001" customHeight="1" x14ac:dyDescent="0.2">
      <c r="A6" s="100" t="s">
        <v>6</v>
      </c>
      <c r="B6" s="106" t="s">
        <v>7</v>
      </c>
      <c r="C6" s="217">
        <f>+C37</f>
        <v>535746</v>
      </c>
      <c r="D6" s="217">
        <f>+D37</f>
        <v>606338</v>
      </c>
      <c r="E6" s="55">
        <f>+D6/C6</f>
        <v>1.1317639329085052</v>
      </c>
      <c r="F6" s="202">
        <v>2.5000000000000001E-2</v>
      </c>
      <c r="G6" s="202">
        <v>2.7E-2</v>
      </c>
      <c r="H6" s="319">
        <f>+(G6-F6)*100</f>
        <v>0.19999999999999984</v>
      </c>
      <c r="I6" s="150"/>
      <c r="J6" s="22"/>
      <c r="K6" s="22"/>
    </row>
    <row r="7" spans="1:11" ht="20.100000000000001" customHeight="1" thickBot="1" x14ac:dyDescent="0.25">
      <c r="A7" s="107" t="s">
        <v>8</v>
      </c>
      <c r="B7" s="57" t="s">
        <v>9</v>
      </c>
      <c r="C7" s="310">
        <f>+C72</f>
        <v>10295852</v>
      </c>
      <c r="D7" s="310">
        <f>+D72</f>
        <v>11183996</v>
      </c>
      <c r="E7" s="55">
        <f>+D7/C7</f>
        <v>1.0862623122399195</v>
      </c>
      <c r="F7" s="206">
        <v>0.20300000000000001</v>
      </c>
      <c r="G7" s="206">
        <v>0.2</v>
      </c>
      <c r="H7" s="319">
        <f>+(G7-F7)*100</f>
        <v>-0.30000000000000027</v>
      </c>
      <c r="I7" s="150"/>
      <c r="J7" s="22"/>
      <c r="K7" s="22"/>
    </row>
    <row r="8" spans="1:11" s="98" customFormat="1" ht="20.100000000000001" customHeight="1" thickBot="1" x14ac:dyDescent="0.25">
      <c r="A8" s="108"/>
      <c r="B8" s="109" t="s">
        <v>128</v>
      </c>
      <c r="C8" s="95">
        <f>SUM(C6:C7)</f>
        <v>10831598</v>
      </c>
      <c r="D8" s="95">
        <f>SUM(D6:D7)</f>
        <v>11790334</v>
      </c>
      <c r="E8" s="30">
        <f>+D8/C8</f>
        <v>1.0885128860949234</v>
      </c>
      <c r="F8" s="211">
        <v>0.15</v>
      </c>
      <c r="G8" s="211">
        <v>0.14899999999999999</v>
      </c>
      <c r="H8" s="320">
        <f>+(G8-F8)*100</f>
        <v>-0.10000000000000009</v>
      </c>
      <c r="I8" s="150"/>
      <c r="J8" s="22"/>
      <c r="K8" s="22"/>
    </row>
    <row r="9" spans="1:11" ht="20.100000000000001" customHeight="1" x14ac:dyDescent="0.2">
      <c r="A9" s="111"/>
    </row>
    <row r="10" spans="1:11" s="98" customFormat="1" ht="20.100000000000001" customHeight="1" x14ac:dyDescent="0.2">
      <c r="A10" s="472" t="s">
        <v>180</v>
      </c>
      <c r="B10" s="472"/>
      <c r="C10" s="472"/>
      <c r="D10" s="472"/>
      <c r="E10" s="472"/>
      <c r="F10" s="472"/>
      <c r="G10" s="472"/>
      <c r="H10" s="472"/>
    </row>
    <row r="11" spans="1:11" s="98" customFormat="1" ht="20.100000000000001" customHeight="1" thickBot="1" x14ac:dyDescent="0.25">
      <c r="A11" s="99"/>
      <c r="B11" s="99"/>
      <c r="C11" s="99"/>
      <c r="D11" s="99"/>
      <c r="E11" s="99"/>
      <c r="F11" s="99"/>
      <c r="G11" s="99"/>
      <c r="H11" s="99"/>
    </row>
    <row r="12" spans="1:11" ht="30" customHeight="1" thickBot="1" x14ac:dyDescent="0.25">
      <c r="A12" s="100" t="s">
        <v>1</v>
      </c>
      <c r="B12" s="120" t="s">
        <v>12</v>
      </c>
      <c r="C12" s="321" t="s">
        <v>177</v>
      </c>
      <c r="D12" s="308"/>
      <c r="E12" s="120" t="s">
        <v>4</v>
      </c>
      <c r="F12" s="454" t="s">
        <v>178</v>
      </c>
      <c r="G12" s="488"/>
      <c r="H12" s="455"/>
    </row>
    <row r="13" spans="1:11" ht="20.100000000000001" customHeight="1" thickBot="1" x14ac:dyDescent="0.25">
      <c r="A13" s="105"/>
      <c r="B13" s="309"/>
      <c r="C13" s="36">
        <f>+C5</f>
        <v>2022</v>
      </c>
      <c r="D13" s="36">
        <f>+D5</f>
        <v>2023</v>
      </c>
      <c r="E13" s="36" t="str">
        <f>+E5</f>
        <v>23/22</v>
      </c>
      <c r="F13" s="36">
        <f>+F5</f>
        <v>2022</v>
      </c>
      <c r="G13" s="36">
        <f>+G5</f>
        <v>2023</v>
      </c>
      <c r="H13" s="16" t="s">
        <v>179</v>
      </c>
    </row>
    <row r="14" spans="1:11" ht="20.100000000000001" customHeight="1" x14ac:dyDescent="0.2">
      <c r="A14" s="10" t="s">
        <v>6</v>
      </c>
      <c r="B14" s="37" t="s">
        <v>13</v>
      </c>
      <c r="C14" s="265">
        <v>2068</v>
      </c>
      <c r="D14" s="265">
        <v>2561</v>
      </c>
      <c r="E14" s="55">
        <f t="shared" ref="E14:E36" si="0">+IF(C14=0,"X",D14/C14)</f>
        <v>1.238394584139265</v>
      </c>
      <c r="F14" s="322">
        <v>5.0000000000000001E-3</v>
      </c>
      <c r="G14" s="322">
        <v>6.0000000000000001E-3</v>
      </c>
      <c r="H14" s="319">
        <f t="shared" ref="H14:H37" si="1">+(G14-F14)*100</f>
        <v>0.1</v>
      </c>
      <c r="I14" s="150"/>
      <c r="J14" s="22"/>
      <c r="K14" s="22"/>
    </row>
    <row r="15" spans="1:11" ht="20.100000000000001" customHeight="1" x14ac:dyDescent="0.2">
      <c r="A15" s="23" t="s">
        <v>8</v>
      </c>
      <c r="B15" s="37" t="s">
        <v>14</v>
      </c>
      <c r="C15" s="265">
        <v>62440</v>
      </c>
      <c r="D15" s="265">
        <v>109281</v>
      </c>
      <c r="E15" s="55">
        <f t="shared" si="0"/>
        <v>1.7501761691223574</v>
      </c>
      <c r="F15" s="322">
        <v>2.5000000000000001E-2</v>
      </c>
      <c r="G15" s="322">
        <v>4.2000000000000003E-2</v>
      </c>
      <c r="H15" s="319">
        <f t="shared" si="1"/>
        <v>1.7000000000000002</v>
      </c>
      <c r="I15" s="150"/>
      <c r="J15" s="22"/>
      <c r="K15" s="22"/>
    </row>
    <row r="16" spans="1:11" ht="20.100000000000001" customHeight="1" x14ac:dyDescent="0.2">
      <c r="A16" s="23" t="s">
        <v>15</v>
      </c>
      <c r="B16" s="37" t="s">
        <v>16</v>
      </c>
      <c r="C16" s="265">
        <v>8235</v>
      </c>
      <c r="D16" s="265">
        <v>9367</v>
      </c>
      <c r="E16" s="55">
        <f t="shared" si="0"/>
        <v>1.1374620522161505</v>
      </c>
      <c r="F16" s="322">
        <v>1.7999999999999999E-2</v>
      </c>
      <c r="G16" s="322">
        <v>0.02</v>
      </c>
      <c r="H16" s="319">
        <f t="shared" si="1"/>
        <v>0.20000000000000018</v>
      </c>
      <c r="I16" s="150"/>
      <c r="J16" s="22"/>
      <c r="K16" s="22"/>
    </row>
    <row r="17" spans="1:11" ht="20.100000000000001" customHeight="1" x14ac:dyDescent="0.2">
      <c r="A17" s="23" t="s">
        <v>17</v>
      </c>
      <c r="B17" s="37" t="s">
        <v>18</v>
      </c>
      <c r="C17" s="265">
        <v>2870</v>
      </c>
      <c r="D17" s="265">
        <v>6625</v>
      </c>
      <c r="E17" s="55">
        <f t="shared" si="0"/>
        <v>2.3083623693379791</v>
      </c>
      <c r="F17" s="322">
        <v>1.2E-2</v>
      </c>
      <c r="G17" s="322">
        <v>2.3E-2</v>
      </c>
      <c r="H17" s="319">
        <f t="shared" si="1"/>
        <v>1.0999999999999999</v>
      </c>
      <c r="I17" s="150"/>
      <c r="J17" s="22"/>
      <c r="K17" s="22"/>
    </row>
    <row r="18" spans="1:11" ht="20.100000000000001" customHeight="1" x14ac:dyDescent="0.2">
      <c r="A18" s="23" t="s">
        <v>19</v>
      </c>
      <c r="B18" s="37" t="s">
        <v>20</v>
      </c>
      <c r="C18" s="265">
        <v>33015</v>
      </c>
      <c r="D18" s="265">
        <v>31604</v>
      </c>
      <c r="E18" s="55">
        <f t="shared" si="0"/>
        <v>0.9572618506739361</v>
      </c>
      <c r="F18" s="322">
        <v>0.03</v>
      </c>
      <c r="G18" s="322">
        <v>2.5999999999999999E-2</v>
      </c>
      <c r="H18" s="319">
        <f t="shared" si="1"/>
        <v>-0.4</v>
      </c>
      <c r="I18" s="150"/>
      <c r="J18" s="22"/>
      <c r="K18" s="22"/>
    </row>
    <row r="19" spans="1:11" ht="20.100000000000001" customHeight="1" x14ac:dyDescent="0.2">
      <c r="A19" s="23" t="s">
        <v>21</v>
      </c>
      <c r="B19" s="37" t="s">
        <v>22</v>
      </c>
      <c r="C19" s="265">
        <v>40803</v>
      </c>
      <c r="D19" s="265">
        <v>45055</v>
      </c>
      <c r="E19" s="55">
        <f t="shared" si="0"/>
        <v>1.1042080239198098</v>
      </c>
      <c r="F19" s="322">
        <v>8.2000000000000003E-2</v>
      </c>
      <c r="G19" s="322">
        <v>7.6999999999999999E-2</v>
      </c>
      <c r="H19" s="319">
        <f t="shared" si="1"/>
        <v>-0.50000000000000044</v>
      </c>
      <c r="I19" s="150"/>
      <c r="J19" s="22"/>
      <c r="K19" s="22"/>
    </row>
    <row r="20" spans="1:11" ht="20.100000000000001" customHeight="1" x14ac:dyDescent="0.2">
      <c r="A20" s="23" t="s">
        <v>23</v>
      </c>
      <c r="B20" s="37" t="s">
        <v>24</v>
      </c>
      <c r="C20" s="265">
        <v>64</v>
      </c>
      <c r="D20" s="265">
        <v>53</v>
      </c>
      <c r="E20" s="55">
        <f t="shared" si="0"/>
        <v>0.828125</v>
      </c>
      <c r="F20" s="322">
        <v>0</v>
      </c>
      <c r="G20" s="322">
        <v>0</v>
      </c>
      <c r="H20" s="319">
        <f t="shared" si="1"/>
        <v>0</v>
      </c>
      <c r="I20" s="150"/>
      <c r="J20" s="22"/>
      <c r="K20" s="22"/>
    </row>
    <row r="21" spans="1:11" ht="20.100000000000001" customHeight="1" x14ac:dyDescent="0.2">
      <c r="A21" s="23" t="s">
        <v>25</v>
      </c>
      <c r="B21" s="37" t="s">
        <v>26</v>
      </c>
      <c r="C21" s="265">
        <v>217856</v>
      </c>
      <c r="D21" s="265">
        <v>188724</v>
      </c>
      <c r="E21" s="55">
        <f t="shared" si="0"/>
        <v>0.86627864277320799</v>
      </c>
      <c r="F21" s="322">
        <v>0.221</v>
      </c>
      <c r="G21" s="322">
        <v>0.19800000000000001</v>
      </c>
      <c r="H21" s="319">
        <f t="shared" si="1"/>
        <v>-2.2999999999999994</v>
      </c>
      <c r="I21" s="150"/>
      <c r="J21" s="22"/>
      <c r="K21" s="22"/>
    </row>
    <row r="22" spans="1:11" ht="20.100000000000001" customHeight="1" x14ac:dyDescent="0.2">
      <c r="A22" s="23" t="s">
        <v>27</v>
      </c>
      <c r="B22" s="37" t="s">
        <v>28</v>
      </c>
      <c r="C22" s="265">
        <v>1246</v>
      </c>
      <c r="D22" s="265">
        <v>1297</v>
      </c>
      <c r="E22" s="55">
        <f t="shared" si="0"/>
        <v>1.0409309791332264</v>
      </c>
      <c r="F22" s="322">
        <v>6.4000000000000001E-2</v>
      </c>
      <c r="G22" s="322">
        <v>6.5000000000000002E-2</v>
      </c>
      <c r="H22" s="319">
        <f t="shared" si="1"/>
        <v>0.10000000000000009</v>
      </c>
      <c r="I22" s="150"/>
      <c r="J22" s="22"/>
      <c r="K22" s="22"/>
    </row>
    <row r="23" spans="1:11" ht="20.100000000000001" customHeight="1" x14ac:dyDescent="0.2">
      <c r="A23" s="23" t="s">
        <v>29</v>
      </c>
      <c r="B23" s="37" t="s">
        <v>30</v>
      </c>
      <c r="C23" s="265">
        <v>28623</v>
      </c>
      <c r="D23" s="265">
        <v>34314</v>
      </c>
      <c r="E23" s="55">
        <f t="shared" si="0"/>
        <v>1.1988261188554659</v>
      </c>
      <c r="F23" s="322">
        <v>1.2999999999999999E-2</v>
      </c>
      <c r="G23" s="322">
        <v>1.4999999999999999E-2</v>
      </c>
      <c r="H23" s="319">
        <f t="shared" si="1"/>
        <v>0.2</v>
      </c>
      <c r="I23" s="150"/>
      <c r="J23" s="22"/>
      <c r="K23" s="22"/>
    </row>
    <row r="24" spans="1:11" ht="20.100000000000001" customHeight="1" x14ac:dyDescent="0.2">
      <c r="A24" s="23" t="s">
        <v>31</v>
      </c>
      <c r="B24" s="37" t="s">
        <v>32</v>
      </c>
      <c r="C24" s="265">
        <v>237</v>
      </c>
      <c r="D24" s="265">
        <v>201</v>
      </c>
      <c r="E24" s="55">
        <f t="shared" si="0"/>
        <v>0.84810126582278478</v>
      </c>
      <c r="F24" s="322">
        <v>2E-3</v>
      </c>
      <c r="G24" s="322">
        <v>2E-3</v>
      </c>
      <c r="H24" s="319">
        <f t="shared" si="1"/>
        <v>0</v>
      </c>
      <c r="I24" s="150"/>
      <c r="J24" s="22"/>
      <c r="K24" s="22"/>
    </row>
    <row r="25" spans="1:11" ht="20.100000000000001" customHeight="1" x14ac:dyDescent="0.2">
      <c r="A25" s="23" t="s">
        <v>33</v>
      </c>
      <c r="B25" s="37" t="s">
        <v>34</v>
      </c>
      <c r="C25" s="265">
        <v>15790</v>
      </c>
      <c r="D25" s="265">
        <v>19271</v>
      </c>
      <c r="E25" s="55">
        <f t="shared" si="0"/>
        <v>1.2204559848005065</v>
      </c>
      <c r="F25" s="322">
        <v>3.2000000000000001E-2</v>
      </c>
      <c r="G25" s="322">
        <v>3.5000000000000003E-2</v>
      </c>
      <c r="H25" s="319">
        <f t="shared" si="1"/>
        <v>0.30000000000000027</v>
      </c>
      <c r="I25" s="150"/>
      <c r="J25" s="22"/>
      <c r="K25" s="22"/>
    </row>
    <row r="26" spans="1:11" ht="20.100000000000001" customHeight="1" x14ac:dyDescent="0.2">
      <c r="A26" s="23" t="s">
        <v>35</v>
      </c>
      <c r="B26" s="37" t="s">
        <v>36</v>
      </c>
      <c r="C26" s="265">
        <v>211</v>
      </c>
      <c r="D26" s="265">
        <v>181</v>
      </c>
      <c r="E26" s="55">
        <f t="shared" si="0"/>
        <v>0.85781990521327012</v>
      </c>
      <c r="F26" s="322">
        <v>3.0000000000000001E-3</v>
      </c>
      <c r="G26" s="322">
        <v>2E-3</v>
      </c>
      <c r="H26" s="319">
        <f t="shared" si="1"/>
        <v>-0.1</v>
      </c>
      <c r="I26" s="150"/>
      <c r="J26" s="22"/>
      <c r="K26" s="22"/>
    </row>
    <row r="27" spans="1:11" ht="20.100000000000001" customHeight="1" x14ac:dyDescent="0.2">
      <c r="A27" s="23" t="s">
        <v>37</v>
      </c>
      <c r="B27" s="37" t="s">
        <v>38</v>
      </c>
      <c r="C27" s="265">
        <v>0</v>
      </c>
      <c r="D27" s="265">
        <v>0</v>
      </c>
      <c r="E27" s="55" t="str">
        <f t="shared" si="0"/>
        <v>X</v>
      </c>
      <c r="F27" s="322">
        <v>0</v>
      </c>
      <c r="G27" s="322">
        <v>0</v>
      </c>
      <c r="H27" s="319">
        <f t="shared" si="1"/>
        <v>0</v>
      </c>
      <c r="I27" s="150"/>
      <c r="J27" s="22"/>
      <c r="K27" s="22"/>
    </row>
    <row r="28" spans="1:11" ht="20.100000000000001" customHeight="1" x14ac:dyDescent="0.2">
      <c r="A28" s="23" t="s">
        <v>39</v>
      </c>
      <c r="B28" s="37" t="s">
        <v>40</v>
      </c>
      <c r="C28" s="265">
        <v>3158</v>
      </c>
      <c r="D28" s="265">
        <v>4084</v>
      </c>
      <c r="E28" s="55">
        <f t="shared" si="0"/>
        <v>1.2932235592146928</v>
      </c>
      <c r="F28" s="322">
        <v>0</v>
      </c>
      <c r="G28" s="322">
        <v>0</v>
      </c>
      <c r="H28" s="319">
        <f t="shared" si="1"/>
        <v>0</v>
      </c>
      <c r="I28" s="150"/>
      <c r="J28" s="22"/>
      <c r="K28" s="22"/>
    </row>
    <row r="29" spans="1:11" ht="20.100000000000001" customHeight="1" x14ac:dyDescent="0.2">
      <c r="A29" s="23" t="s">
        <v>41</v>
      </c>
      <c r="B29" s="37" t="s">
        <v>42</v>
      </c>
      <c r="C29" s="265">
        <v>0</v>
      </c>
      <c r="D29" s="265">
        <v>0</v>
      </c>
      <c r="E29" s="55" t="str">
        <f t="shared" si="0"/>
        <v>X</v>
      </c>
      <c r="F29" s="322">
        <v>0</v>
      </c>
      <c r="G29" s="322">
        <v>0</v>
      </c>
      <c r="H29" s="319">
        <f t="shared" si="1"/>
        <v>0</v>
      </c>
      <c r="I29" s="150"/>
      <c r="J29" s="22"/>
      <c r="K29" s="22"/>
    </row>
    <row r="30" spans="1:11" ht="20.100000000000001" customHeight="1" x14ac:dyDescent="0.2">
      <c r="A30" s="23" t="s">
        <v>43</v>
      </c>
      <c r="B30" s="37" t="s">
        <v>44</v>
      </c>
      <c r="C30" s="265">
        <v>2009</v>
      </c>
      <c r="D30" s="265">
        <v>2487</v>
      </c>
      <c r="E30" s="55">
        <f t="shared" si="0"/>
        <v>1.237929318068691</v>
      </c>
      <c r="F30" s="322">
        <v>2.7E-2</v>
      </c>
      <c r="G30" s="322">
        <v>4.9000000000000002E-2</v>
      </c>
      <c r="H30" s="319">
        <f t="shared" si="1"/>
        <v>2.2000000000000002</v>
      </c>
      <c r="I30" s="150"/>
      <c r="J30" s="22"/>
      <c r="K30" s="22"/>
    </row>
    <row r="31" spans="1:11" ht="20.100000000000001" customHeight="1" x14ac:dyDescent="0.2">
      <c r="A31" s="23" t="s">
        <v>45</v>
      </c>
      <c r="B31" s="37" t="s">
        <v>46</v>
      </c>
      <c r="C31" s="265">
        <v>12281</v>
      </c>
      <c r="D31" s="265">
        <v>16875</v>
      </c>
      <c r="E31" s="55">
        <f t="shared" si="0"/>
        <v>1.3740737724940966</v>
      </c>
      <c r="F31" s="322">
        <v>2.7E-2</v>
      </c>
      <c r="G31" s="322">
        <v>3.5999999999999997E-2</v>
      </c>
      <c r="H31" s="319">
        <f t="shared" si="1"/>
        <v>0.8999999999999998</v>
      </c>
      <c r="I31" s="150"/>
      <c r="J31" s="22"/>
      <c r="K31" s="22"/>
    </row>
    <row r="32" spans="1:11" ht="20.100000000000001" customHeight="1" x14ac:dyDescent="0.2">
      <c r="A32" s="23" t="s">
        <v>47</v>
      </c>
      <c r="B32" s="37" t="s">
        <v>48</v>
      </c>
      <c r="C32" s="265">
        <v>587</v>
      </c>
      <c r="D32" s="265">
        <v>808</v>
      </c>
      <c r="E32" s="55">
        <f t="shared" si="0"/>
        <v>1.3764906303236797</v>
      </c>
      <c r="F32" s="322">
        <v>1.4E-2</v>
      </c>
      <c r="G32" s="322">
        <v>1.7000000000000001E-2</v>
      </c>
      <c r="H32" s="319">
        <f t="shared" si="1"/>
        <v>0.3000000000000001</v>
      </c>
      <c r="I32" s="150"/>
      <c r="J32" s="22"/>
      <c r="K32" s="22"/>
    </row>
    <row r="33" spans="1:11" ht="20.100000000000001" customHeight="1" x14ac:dyDescent="0.2">
      <c r="A33" s="23" t="s">
        <v>49</v>
      </c>
      <c r="B33" s="37" t="s">
        <v>50</v>
      </c>
      <c r="C33" s="265">
        <v>78834</v>
      </c>
      <c r="D33" s="265">
        <v>96738</v>
      </c>
      <c r="E33" s="55">
        <f t="shared" si="0"/>
        <v>1.227110130146891</v>
      </c>
      <c r="F33" s="322">
        <v>9.1999999999999998E-2</v>
      </c>
      <c r="G33" s="322">
        <v>0.104</v>
      </c>
      <c r="H33" s="319">
        <f t="shared" si="1"/>
        <v>1.1999999999999997</v>
      </c>
      <c r="I33" s="150"/>
      <c r="J33" s="22"/>
      <c r="K33" s="22"/>
    </row>
    <row r="34" spans="1:11" ht="20.100000000000001" customHeight="1" x14ac:dyDescent="0.2">
      <c r="A34" s="23" t="s">
        <v>51</v>
      </c>
      <c r="B34" s="37" t="s">
        <v>52</v>
      </c>
      <c r="C34" s="265">
        <v>13812</v>
      </c>
      <c r="D34" s="265">
        <v>20113</v>
      </c>
      <c r="E34" s="55">
        <f t="shared" si="0"/>
        <v>1.4561975094121054</v>
      </c>
      <c r="F34" s="322">
        <v>3.3000000000000002E-2</v>
      </c>
      <c r="G34" s="322">
        <v>3.7999999999999999E-2</v>
      </c>
      <c r="H34" s="319">
        <f t="shared" si="1"/>
        <v>0.49999999999999978</v>
      </c>
      <c r="I34" s="150"/>
      <c r="J34" s="22"/>
      <c r="K34" s="22"/>
    </row>
    <row r="35" spans="1:11" ht="20.100000000000001" customHeight="1" x14ac:dyDescent="0.2">
      <c r="A35" s="23" t="s">
        <v>53</v>
      </c>
      <c r="B35" s="37" t="s">
        <v>54</v>
      </c>
      <c r="C35" s="265">
        <v>1396</v>
      </c>
      <c r="D35" s="265">
        <v>2000</v>
      </c>
      <c r="E35" s="55">
        <f t="shared" si="0"/>
        <v>1.4326647564469914</v>
      </c>
      <c r="F35" s="322">
        <v>4.0000000000000001E-3</v>
      </c>
      <c r="G35" s="322">
        <v>5.0000000000000001E-3</v>
      </c>
      <c r="H35" s="319">
        <f t="shared" si="1"/>
        <v>0.1</v>
      </c>
      <c r="I35" s="150"/>
      <c r="J35" s="22"/>
      <c r="K35" s="22"/>
    </row>
    <row r="36" spans="1:11" ht="20.100000000000001" customHeight="1" thickBot="1" x14ac:dyDescent="0.25">
      <c r="A36" s="23" t="s">
        <v>55</v>
      </c>
      <c r="B36" s="37" t="s">
        <v>56</v>
      </c>
      <c r="C36" s="265">
        <v>10211</v>
      </c>
      <c r="D36" s="265">
        <v>14699</v>
      </c>
      <c r="E36" s="55">
        <f t="shared" si="0"/>
        <v>1.4395260013710705</v>
      </c>
      <c r="F36" s="322">
        <v>8.9999999999999993E-3</v>
      </c>
      <c r="G36" s="322">
        <v>1.0999999999999999E-2</v>
      </c>
      <c r="H36" s="319">
        <f t="shared" si="1"/>
        <v>0.2</v>
      </c>
      <c r="I36" s="150"/>
      <c r="J36" s="22"/>
      <c r="K36" s="22"/>
    </row>
    <row r="37" spans="1:11" ht="20.100000000000001" customHeight="1" thickBot="1" x14ac:dyDescent="0.25">
      <c r="A37" s="132"/>
      <c r="B37" s="133" t="s">
        <v>10</v>
      </c>
      <c r="C37" s="48">
        <f>SUM(C14:C36)</f>
        <v>535746</v>
      </c>
      <c r="D37" s="48">
        <f>SUM(D14:D36)</f>
        <v>606338</v>
      </c>
      <c r="E37" s="30">
        <f>+D37/C37</f>
        <v>1.1317639329085052</v>
      </c>
      <c r="F37" s="323">
        <v>2.5000000000000001E-2</v>
      </c>
      <c r="G37" s="323">
        <v>2.7E-2</v>
      </c>
      <c r="H37" s="320">
        <f t="shared" si="1"/>
        <v>0.19999999999999984</v>
      </c>
      <c r="I37" s="150"/>
      <c r="J37" s="22"/>
      <c r="K37" s="22"/>
    </row>
    <row r="38" spans="1:11" ht="20.100000000000001" customHeight="1" x14ac:dyDescent="0.2">
      <c r="C38" s="22"/>
      <c r="D38" s="22"/>
      <c r="E38" s="22"/>
      <c r="F38" s="22"/>
      <c r="G38" s="22"/>
      <c r="H38" s="22"/>
    </row>
    <row r="39" spans="1:11" s="98" customFormat="1" ht="20.100000000000001" customHeight="1" x14ac:dyDescent="0.2">
      <c r="A39" s="472" t="s">
        <v>181</v>
      </c>
      <c r="B39" s="472"/>
      <c r="C39" s="472"/>
      <c r="D39" s="472"/>
      <c r="E39" s="472"/>
      <c r="F39" s="472"/>
      <c r="G39" s="472"/>
      <c r="H39" s="472"/>
    </row>
    <row r="40" spans="1:11" s="98" customFormat="1" ht="20.100000000000001" customHeight="1" thickBot="1" x14ac:dyDescent="0.25">
      <c r="A40" s="99"/>
      <c r="B40" s="99"/>
      <c r="C40" s="99"/>
      <c r="D40" s="99"/>
      <c r="E40" s="99"/>
      <c r="F40" s="99"/>
      <c r="G40" s="99"/>
      <c r="H40" s="99"/>
    </row>
    <row r="41" spans="1:11" ht="31.5" customHeight="1" thickBot="1" x14ac:dyDescent="0.25">
      <c r="A41" s="100" t="s">
        <v>1</v>
      </c>
      <c r="B41" s="120" t="s">
        <v>12</v>
      </c>
      <c r="C41" s="454" t="s">
        <v>177</v>
      </c>
      <c r="D41" s="455"/>
      <c r="E41" s="120" t="s">
        <v>4</v>
      </c>
      <c r="F41" s="454" t="s">
        <v>178</v>
      </c>
      <c r="G41" s="488"/>
      <c r="H41" s="455"/>
    </row>
    <row r="42" spans="1:11" ht="20.100000000000001" customHeight="1" thickBot="1" x14ac:dyDescent="0.25">
      <c r="A42" s="105"/>
      <c r="B42" s="309"/>
      <c r="C42" s="36">
        <f>+C5</f>
        <v>2022</v>
      </c>
      <c r="D42" s="36">
        <f>+D5</f>
        <v>2023</v>
      </c>
      <c r="E42" s="36" t="str">
        <f>+E5</f>
        <v>23/22</v>
      </c>
      <c r="F42" s="36">
        <f>+F5</f>
        <v>2022</v>
      </c>
      <c r="G42" s="36">
        <f>+G5</f>
        <v>2023</v>
      </c>
      <c r="H42" s="16" t="s">
        <v>179</v>
      </c>
    </row>
    <row r="43" spans="1:11" ht="20.100000000000001" customHeight="1" x14ac:dyDescent="0.2">
      <c r="A43" s="10" t="s">
        <v>6</v>
      </c>
      <c r="B43" s="17" t="s">
        <v>58</v>
      </c>
      <c r="C43" s="265">
        <v>232715</v>
      </c>
      <c r="D43" s="265">
        <v>300993</v>
      </c>
      <c r="E43" s="55">
        <f t="shared" ref="E43:E72" si="2">+IF(C43=0,"X",D43/C43)</f>
        <v>1.2933975033839675</v>
      </c>
      <c r="F43" s="322">
        <v>0.46600000000000003</v>
      </c>
      <c r="G43" s="322">
        <v>0.57499999999999996</v>
      </c>
      <c r="H43" s="319">
        <f t="shared" ref="H43:H72" si="3">+(G43-F43)*100</f>
        <v>10.899999999999993</v>
      </c>
      <c r="I43" s="150"/>
      <c r="J43" s="22"/>
      <c r="K43" s="22"/>
    </row>
    <row r="44" spans="1:11" ht="20.100000000000001" customHeight="1" x14ac:dyDescent="0.2">
      <c r="A44" s="23" t="s">
        <v>8</v>
      </c>
      <c r="B44" s="17" t="s">
        <v>59</v>
      </c>
      <c r="C44" s="265">
        <v>409828</v>
      </c>
      <c r="D44" s="265">
        <v>455362</v>
      </c>
      <c r="E44" s="55">
        <f t="shared" si="2"/>
        <v>1.1111051465492841</v>
      </c>
      <c r="F44" s="322">
        <v>0.18</v>
      </c>
      <c r="G44" s="322">
        <v>0.20399999999999999</v>
      </c>
      <c r="H44" s="319">
        <f t="shared" si="3"/>
        <v>2.3999999999999995</v>
      </c>
      <c r="I44" s="150"/>
      <c r="J44" s="22"/>
      <c r="K44" s="22"/>
    </row>
    <row r="45" spans="1:11" ht="20.100000000000001" customHeight="1" x14ac:dyDescent="0.2">
      <c r="A45" s="23" t="s">
        <v>15</v>
      </c>
      <c r="B45" s="17" t="s">
        <v>60</v>
      </c>
      <c r="C45" s="265">
        <v>603350</v>
      </c>
      <c r="D45" s="265">
        <v>648449</v>
      </c>
      <c r="E45" s="55">
        <f t="shared" si="2"/>
        <v>1.0747476589044502</v>
      </c>
      <c r="F45" s="322">
        <v>0.26800000000000002</v>
      </c>
      <c r="G45" s="322">
        <v>0.25900000000000001</v>
      </c>
      <c r="H45" s="319">
        <f t="shared" si="3"/>
        <v>-0.9000000000000008</v>
      </c>
      <c r="I45" s="150"/>
      <c r="J45" s="22"/>
      <c r="K45" s="22"/>
    </row>
    <row r="46" spans="1:11" ht="20.100000000000001" customHeight="1" x14ac:dyDescent="0.2">
      <c r="A46" s="23" t="s">
        <v>17</v>
      </c>
      <c r="B46" s="17" t="s">
        <v>61</v>
      </c>
      <c r="C46" s="265">
        <v>440</v>
      </c>
      <c r="D46" s="265">
        <v>781</v>
      </c>
      <c r="E46" s="55">
        <f t="shared" si="2"/>
        <v>1.7749999999999999</v>
      </c>
      <c r="F46" s="322">
        <v>6.0000000000000001E-3</v>
      </c>
      <c r="G46" s="322">
        <v>0.01</v>
      </c>
      <c r="H46" s="319">
        <f t="shared" si="3"/>
        <v>0.4</v>
      </c>
      <c r="I46" s="150"/>
      <c r="J46" s="22"/>
      <c r="K46" s="22"/>
    </row>
    <row r="47" spans="1:11" ht="20.100000000000001" customHeight="1" x14ac:dyDescent="0.2">
      <c r="A47" s="23" t="s">
        <v>19</v>
      </c>
      <c r="B47" s="17" t="s">
        <v>62</v>
      </c>
      <c r="C47" s="265">
        <v>2510</v>
      </c>
      <c r="D47" s="265">
        <v>2941</v>
      </c>
      <c r="E47" s="55">
        <f t="shared" si="2"/>
        <v>1.1717131474103586</v>
      </c>
      <c r="F47" s="322">
        <v>3.3000000000000002E-2</v>
      </c>
      <c r="G47" s="322">
        <v>3.5999999999999997E-2</v>
      </c>
      <c r="H47" s="319">
        <f t="shared" si="3"/>
        <v>0.2999999999999996</v>
      </c>
      <c r="I47" s="150"/>
      <c r="J47" s="22"/>
      <c r="K47" s="22"/>
    </row>
    <row r="48" spans="1:11" ht="20.100000000000001" customHeight="1" x14ac:dyDescent="0.2">
      <c r="A48" s="23" t="s">
        <v>21</v>
      </c>
      <c r="B48" s="17" t="s">
        <v>63</v>
      </c>
      <c r="C48" s="265">
        <v>810220</v>
      </c>
      <c r="D48" s="265">
        <v>931775</v>
      </c>
      <c r="E48" s="55">
        <f t="shared" si="2"/>
        <v>1.1500271531189059</v>
      </c>
      <c r="F48" s="322">
        <v>0.105</v>
      </c>
      <c r="G48" s="322">
        <v>0.108</v>
      </c>
      <c r="H48" s="319">
        <f t="shared" si="3"/>
        <v>0.30000000000000027</v>
      </c>
      <c r="I48" s="150"/>
      <c r="J48" s="22"/>
      <c r="K48" s="22"/>
    </row>
    <row r="49" spans="1:11" ht="20.100000000000001" customHeight="1" x14ac:dyDescent="0.2">
      <c r="A49" s="23" t="s">
        <v>23</v>
      </c>
      <c r="B49" s="17" t="s">
        <v>64</v>
      </c>
      <c r="C49" s="265">
        <v>315984</v>
      </c>
      <c r="D49" s="265">
        <v>354163</v>
      </c>
      <c r="E49" s="55">
        <f t="shared" si="2"/>
        <v>1.1208257380120512</v>
      </c>
      <c r="F49" s="322">
        <v>0.68300000000000005</v>
      </c>
      <c r="G49" s="322">
        <v>0.71299999999999997</v>
      </c>
      <c r="H49" s="319">
        <f t="shared" si="3"/>
        <v>2.9999999999999916</v>
      </c>
      <c r="I49" s="150"/>
      <c r="J49" s="22"/>
      <c r="K49" s="22"/>
    </row>
    <row r="50" spans="1:11" ht="20.100000000000001" customHeight="1" x14ac:dyDescent="0.2">
      <c r="A50" s="23" t="s">
        <v>25</v>
      </c>
      <c r="B50" s="17" t="s">
        <v>65</v>
      </c>
      <c r="C50" s="265">
        <v>41296</v>
      </c>
      <c r="D50" s="265">
        <v>43733</v>
      </c>
      <c r="E50" s="55">
        <f t="shared" si="2"/>
        <v>1.0590129794653236</v>
      </c>
      <c r="F50" s="322">
        <v>0.15</v>
      </c>
      <c r="G50" s="322">
        <v>0.154</v>
      </c>
      <c r="H50" s="319">
        <f t="shared" si="3"/>
        <v>0.40000000000000036</v>
      </c>
      <c r="I50" s="150"/>
      <c r="J50" s="22"/>
      <c r="K50" s="22"/>
    </row>
    <row r="51" spans="1:11" ht="20.100000000000001" customHeight="1" x14ac:dyDescent="0.2">
      <c r="A51" s="23" t="s">
        <v>27</v>
      </c>
      <c r="B51" s="17" t="s">
        <v>66</v>
      </c>
      <c r="C51" s="265">
        <v>1402792</v>
      </c>
      <c r="D51" s="265">
        <v>1289345</v>
      </c>
      <c r="E51" s="55">
        <f t="shared" si="2"/>
        <v>0.91912771102201896</v>
      </c>
      <c r="F51" s="322">
        <v>0.52600000000000002</v>
      </c>
      <c r="G51" s="322">
        <v>0.50900000000000001</v>
      </c>
      <c r="H51" s="319">
        <f t="shared" si="3"/>
        <v>-1.7000000000000015</v>
      </c>
      <c r="I51" s="150"/>
      <c r="J51" s="22"/>
      <c r="K51" s="22"/>
    </row>
    <row r="52" spans="1:11" ht="20.100000000000001" customHeight="1" x14ac:dyDescent="0.2">
      <c r="A52" s="23" t="s">
        <v>29</v>
      </c>
      <c r="B52" s="17" t="s">
        <v>67</v>
      </c>
      <c r="C52" s="265">
        <v>43228</v>
      </c>
      <c r="D52" s="265">
        <v>48741</v>
      </c>
      <c r="E52" s="55">
        <f t="shared" si="2"/>
        <v>1.1275330804108448</v>
      </c>
      <c r="F52" s="322">
        <v>0.23899999999999999</v>
      </c>
      <c r="G52" s="322">
        <v>0.23300000000000001</v>
      </c>
      <c r="H52" s="319">
        <f t="shared" si="3"/>
        <v>-0.59999999999999776</v>
      </c>
      <c r="I52" s="150"/>
      <c r="J52" s="22"/>
      <c r="K52" s="22"/>
    </row>
    <row r="53" spans="1:11" ht="20.100000000000001" customHeight="1" x14ac:dyDescent="0.2">
      <c r="A53" s="23" t="s">
        <v>31</v>
      </c>
      <c r="B53" s="17" t="s">
        <v>68</v>
      </c>
      <c r="C53" s="265">
        <v>522427</v>
      </c>
      <c r="D53" s="265">
        <v>583293</v>
      </c>
      <c r="E53" s="55">
        <f t="shared" si="2"/>
        <v>1.1165062295784867</v>
      </c>
      <c r="F53" s="322">
        <v>0.33300000000000002</v>
      </c>
      <c r="G53" s="322">
        <v>0.34599999999999997</v>
      </c>
      <c r="H53" s="319">
        <f t="shared" si="3"/>
        <v>1.2999999999999956</v>
      </c>
      <c r="I53" s="150"/>
      <c r="J53" s="22"/>
      <c r="K53" s="22"/>
    </row>
    <row r="54" spans="1:11" ht="20.100000000000001" customHeight="1" x14ac:dyDescent="0.2">
      <c r="A54" s="23" t="s">
        <v>33</v>
      </c>
      <c r="B54" s="17" t="s">
        <v>69</v>
      </c>
      <c r="C54" s="265">
        <v>80410</v>
      </c>
      <c r="D54" s="265">
        <v>89176</v>
      </c>
      <c r="E54" s="55">
        <f t="shared" si="2"/>
        <v>1.1090162915060315</v>
      </c>
      <c r="F54" s="322">
        <v>0.44400000000000001</v>
      </c>
      <c r="G54" s="322">
        <v>0.47199999999999998</v>
      </c>
      <c r="H54" s="319">
        <f t="shared" si="3"/>
        <v>2.7999999999999972</v>
      </c>
      <c r="I54" s="150"/>
      <c r="J54" s="22"/>
      <c r="K54" s="22"/>
    </row>
    <row r="55" spans="1:11" ht="20.100000000000001" customHeight="1" x14ac:dyDescent="0.2">
      <c r="A55" s="23" t="s">
        <v>35</v>
      </c>
      <c r="B55" s="17" t="s">
        <v>70</v>
      </c>
      <c r="C55" s="265">
        <v>740289</v>
      </c>
      <c r="D55" s="265">
        <v>723431</v>
      </c>
      <c r="E55" s="55">
        <f t="shared" si="2"/>
        <v>0.97722781238138079</v>
      </c>
      <c r="F55" s="322">
        <v>0.60299999999999998</v>
      </c>
      <c r="G55" s="322">
        <v>0.58299999999999996</v>
      </c>
      <c r="H55" s="319">
        <f t="shared" si="3"/>
        <v>-2.0000000000000018</v>
      </c>
      <c r="I55" s="150"/>
      <c r="J55" s="22"/>
      <c r="K55" s="22"/>
    </row>
    <row r="56" spans="1:11" ht="20.100000000000001" customHeight="1" x14ac:dyDescent="0.2">
      <c r="A56" s="23" t="s">
        <v>37</v>
      </c>
      <c r="B56" s="17" t="s">
        <v>71</v>
      </c>
      <c r="C56" s="265">
        <v>23757</v>
      </c>
      <c r="D56" s="265">
        <v>75237</v>
      </c>
      <c r="E56" s="55">
        <f t="shared" si="2"/>
        <v>3.1669402702361409</v>
      </c>
      <c r="F56" s="322">
        <v>0.308</v>
      </c>
      <c r="G56" s="322">
        <v>0.58599999999999997</v>
      </c>
      <c r="H56" s="319">
        <f t="shared" si="3"/>
        <v>27.799999999999997</v>
      </c>
      <c r="I56" s="150"/>
      <c r="J56" s="22"/>
      <c r="K56" s="22"/>
    </row>
    <row r="57" spans="1:11" ht="20.100000000000001" customHeight="1" x14ac:dyDescent="0.2">
      <c r="A57" s="23" t="s">
        <v>39</v>
      </c>
      <c r="B57" s="17" t="s">
        <v>72</v>
      </c>
      <c r="C57" s="265">
        <v>87</v>
      </c>
      <c r="D57" s="265">
        <v>63</v>
      </c>
      <c r="E57" s="55">
        <f t="shared" si="2"/>
        <v>0.72413793103448276</v>
      </c>
      <c r="F57" s="322">
        <v>1.2E-2</v>
      </c>
      <c r="G57" s="322">
        <v>8.0000000000000002E-3</v>
      </c>
      <c r="H57" s="319">
        <f t="shared" si="3"/>
        <v>-0.4</v>
      </c>
      <c r="I57" s="150"/>
      <c r="J57" s="22"/>
      <c r="K57" s="22"/>
    </row>
    <row r="58" spans="1:11" ht="20.100000000000001" customHeight="1" x14ac:dyDescent="0.2">
      <c r="A58" s="23" t="s">
        <v>41</v>
      </c>
      <c r="B58" s="17" t="s">
        <v>73</v>
      </c>
      <c r="C58" s="265">
        <v>19774</v>
      </c>
      <c r="D58" s="265">
        <v>49277</v>
      </c>
      <c r="E58" s="55">
        <f t="shared" si="2"/>
        <v>2.4920097097198339</v>
      </c>
      <c r="F58" s="322">
        <v>3.5999999999999997E-2</v>
      </c>
      <c r="G58" s="322">
        <v>7.2999999999999995E-2</v>
      </c>
      <c r="H58" s="319">
        <f t="shared" si="3"/>
        <v>3.6999999999999997</v>
      </c>
      <c r="I58" s="150"/>
      <c r="J58" s="22"/>
      <c r="K58" s="22"/>
    </row>
    <row r="59" spans="1:11" ht="20.100000000000001" customHeight="1" x14ac:dyDescent="0.2">
      <c r="A59" s="23" t="s">
        <v>43</v>
      </c>
      <c r="B59" s="17" t="s">
        <v>74</v>
      </c>
      <c r="C59" s="265">
        <v>133201</v>
      </c>
      <c r="D59" s="265">
        <v>119333</v>
      </c>
      <c r="E59" s="55">
        <f t="shared" si="2"/>
        <v>0.89588666751751111</v>
      </c>
      <c r="F59" s="322">
        <v>0.72</v>
      </c>
      <c r="G59" s="322">
        <v>0.70199999999999996</v>
      </c>
      <c r="H59" s="319">
        <f t="shared" si="3"/>
        <v>-1.8000000000000016</v>
      </c>
      <c r="I59" s="150"/>
      <c r="J59" s="22"/>
      <c r="K59" s="22"/>
    </row>
    <row r="60" spans="1:11" ht="20.100000000000001" customHeight="1" x14ac:dyDescent="0.2">
      <c r="A60" s="23" t="s">
        <v>45</v>
      </c>
      <c r="B60" s="17" t="s">
        <v>75</v>
      </c>
      <c r="C60" s="265">
        <v>31354</v>
      </c>
      <c r="D60" s="265">
        <v>73424</v>
      </c>
      <c r="E60" s="55">
        <f t="shared" si="2"/>
        <v>2.341774574217006</v>
      </c>
      <c r="F60" s="322">
        <v>5.1999999999999998E-2</v>
      </c>
      <c r="G60" s="322">
        <v>8.5000000000000006E-2</v>
      </c>
      <c r="H60" s="319">
        <f t="shared" si="3"/>
        <v>3.3000000000000007</v>
      </c>
      <c r="I60" s="150"/>
      <c r="J60" s="22"/>
      <c r="K60" s="22"/>
    </row>
    <row r="61" spans="1:11" ht="20.100000000000001" customHeight="1" x14ac:dyDescent="0.2">
      <c r="A61" s="23" t="s">
        <v>47</v>
      </c>
      <c r="B61" s="17" t="s">
        <v>76</v>
      </c>
      <c r="C61" s="265">
        <v>1457523</v>
      </c>
      <c r="D61" s="265">
        <v>1702095</v>
      </c>
      <c r="E61" s="55">
        <f t="shared" si="2"/>
        <v>1.1677997534172702</v>
      </c>
      <c r="F61" s="322">
        <v>9.9000000000000005E-2</v>
      </c>
      <c r="G61" s="322">
        <v>0.105</v>
      </c>
      <c r="H61" s="319">
        <f t="shared" si="3"/>
        <v>0.5999999999999992</v>
      </c>
      <c r="I61" s="150"/>
      <c r="J61" s="22"/>
      <c r="K61" s="22"/>
    </row>
    <row r="62" spans="1:11" ht="20.100000000000001" customHeight="1" x14ac:dyDescent="0.2">
      <c r="A62" s="23" t="s">
        <v>49</v>
      </c>
      <c r="B62" s="17" t="s">
        <v>77</v>
      </c>
      <c r="C62" s="265">
        <v>811188</v>
      </c>
      <c r="D62" s="265">
        <v>841574</v>
      </c>
      <c r="E62" s="55">
        <f t="shared" si="2"/>
        <v>1.0374586409069169</v>
      </c>
      <c r="F62" s="322">
        <v>0.77700000000000002</v>
      </c>
      <c r="G62" s="322">
        <v>0.73099999999999998</v>
      </c>
      <c r="H62" s="319">
        <f t="shared" si="3"/>
        <v>-4.6000000000000041</v>
      </c>
      <c r="I62" s="150"/>
      <c r="J62" s="22"/>
      <c r="K62" s="22"/>
    </row>
    <row r="63" spans="1:11" ht="20.100000000000001" customHeight="1" x14ac:dyDescent="0.2">
      <c r="A63" s="23" t="s">
        <v>51</v>
      </c>
      <c r="B63" s="17" t="s">
        <v>78</v>
      </c>
      <c r="C63" s="265">
        <v>1605</v>
      </c>
      <c r="D63" s="265">
        <v>2266</v>
      </c>
      <c r="E63" s="55">
        <f t="shared" si="2"/>
        <v>1.4118380062305296</v>
      </c>
      <c r="F63" s="322">
        <v>8.9999999999999993E-3</v>
      </c>
      <c r="G63" s="322">
        <v>1.0999999999999999E-2</v>
      </c>
      <c r="H63" s="319">
        <f t="shared" si="3"/>
        <v>0.2</v>
      </c>
      <c r="I63" s="150"/>
      <c r="J63" s="22"/>
      <c r="K63" s="22"/>
    </row>
    <row r="64" spans="1:11" ht="20.100000000000001" customHeight="1" x14ac:dyDescent="0.2">
      <c r="A64" s="23" t="s">
        <v>53</v>
      </c>
      <c r="B64" s="17" t="s">
        <v>79</v>
      </c>
      <c r="C64" s="265">
        <v>3687</v>
      </c>
      <c r="D64" s="265">
        <v>9573</v>
      </c>
      <c r="E64" s="55">
        <f t="shared" si="2"/>
        <v>2.5964198535394631</v>
      </c>
      <c r="F64" s="322">
        <v>3.1E-2</v>
      </c>
      <c r="G64" s="322">
        <v>7.4999999999999997E-2</v>
      </c>
      <c r="H64" s="319">
        <f t="shared" si="3"/>
        <v>4.3999999999999995</v>
      </c>
      <c r="I64" s="150"/>
      <c r="J64" s="22"/>
      <c r="K64" s="22"/>
    </row>
    <row r="65" spans="1:11" ht="20.100000000000001" customHeight="1" x14ac:dyDescent="0.2">
      <c r="A65" s="23" t="s">
        <v>55</v>
      </c>
      <c r="B65" s="37" t="s">
        <v>80</v>
      </c>
      <c r="C65" s="265">
        <v>958</v>
      </c>
      <c r="D65" s="265">
        <v>942</v>
      </c>
      <c r="E65" s="55">
        <f t="shared" si="2"/>
        <v>0.98329853862212946</v>
      </c>
      <c r="F65" s="322">
        <v>1.2999999999999999E-2</v>
      </c>
      <c r="G65" s="322">
        <v>8.0000000000000002E-3</v>
      </c>
      <c r="H65" s="319">
        <f t="shared" si="3"/>
        <v>-0.49999999999999994</v>
      </c>
      <c r="I65" s="150"/>
      <c r="J65" s="22"/>
      <c r="K65" s="22"/>
    </row>
    <row r="66" spans="1:11" ht="20.100000000000001" customHeight="1" x14ac:dyDescent="0.2">
      <c r="A66" s="23" t="s">
        <v>81</v>
      </c>
      <c r="B66" s="17" t="s">
        <v>82</v>
      </c>
      <c r="C66" s="265">
        <v>382979</v>
      </c>
      <c r="D66" s="265">
        <v>406958</v>
      </c>
      <c r="E66" s="55">
        <f t="shared" si="2"/>
        <v>1.0626117881137085</v>
      </c>
      <c r="F66" s="322">
        <v>0.53500000000000003</v>
      </c>
      <c r="G66" s="322">
        <v>0.56499999999999995</v>
      </c>
      <c r="H66" s="319">
        <f t="shared" si="3"/>
        <v>2.9999999999999916</v>
      </c>
      <c r="I66" s="150"/>
      <c r="J66" s="22"/>
      <c r="K66" s="22"/>
    </row>
    <row r="67" spans="1:11" ht="20.100000000000001" customHeight="1" x14ac:dyDescent="0.2">
      <c r="A67" s="23" t="s">
        <v>83</v>
      </c>
      <c r="B67" s="17" t="s">
        <v>84</v>
      </c>
      <c r="C67" s="265">
        <v>153502</v>
      </c>
      <c r="D67" s="265">
        <v>144477</v>
      </c>
      <c r="E67" s="55">
        <f t="shared" si="2"/>
        <v>0.94120597777227655</v>
      </c>
      <c r="F67" s="322">
        <v>0.39700000000000002</v>
      </c>
      <c r="G67" s="322">
        <v>0.32600000000000001</v>
      </c>
      <c r="H67" s="319">
        <f t="shared" si="3"/>
        <v>-7.1000000000000005</v>
      </c>
      <c r="I67" s="150"/>
      <c r="J67" s="22"/>
      <c r="K67" s="22"/>
    </row>
    <row r="68" spans="1:11" ht="20.100000000000001" customHeight="1" x14ac:dyDescent="0.2">
      <c r="A68" s="23" t="s">
        <v>85</v>
      </c>
      <c r="B68" s="17" t="s">
        <v>86</v>
      </c>
      <c r="C68" s="265">
        <v>1371381</v>
      </c>
      <c r="D68" s="265">
        <v>1476832</v>
      </c>
      <c r="E68" s="55">
        <f t="shared" si="2"/>
        <v>1.0768940214280349</v>
      </c>
      <c r="F68" s="322">
        <v>0.40500000000000003</v>
      </c>
      <c r="G68" s="322">
        <v>0.39600000000000002</v>
      </c>
      <c r="H68" s="319">
        <f t="shared" si="3"/>
        <v>-0.9000000000000008</v>
      </c>
      <c r="I68" s="150"/>
      <c r="J68" s="22"/>
      <c r="K68" s="22"/>
    </row>
    <row r="69" spans="1:11" ht="20.100000000000001" customHeight="1" x14ac:dyDescent="0.2">
      <c r="A69" s="23" t="s">
        <v>87</v>
      </c>
      <c r="B69" s="17" t="s">
        <v>88</v>
      </c>
      <c r="C69" s="265">
        <v>420551</v>
      </c>
      <c r="D69" s="265">
        <v>518092</v>
      </c>
      <c r="E69" s="55">
        <f t="shared" si="2"/>
        <v>1.2319361979878778</v>
      </c>
      <c r="F69" s="322">
        <v>5.1999999999999998E-2</v>
      </c>
      <c r="G69" s="322">
        <v>5.5E-2</v>
      </c>
      <c r="H69" s="319">
        <f t="shared" si="3"/>
        <v>0.30000000000000027</v>
      </c>
      <c r="I69" s="150"/>
      <c r="J69" s="22"/>
      <c r="K69" s="22"/>
    </row>
    <row r="70" spans="1:11" ht="20.100000000000001" customHeight="1" x14ac:dyDescent="0.2">
      <c r="A70" s="23" t="s">
        <v>89</v>
      </c>
      <c r="B70" s="17" t="s">
        <v>90</v>
      </c>
      <c r="C70" s="265">
        <v>278816</v>
      </c>
      <c r="D70" s="265">
        <v>291670</v>
      </c>
      <c r="E70" s="55">
        <f t="shared" si="2"/>
        <v>1.0461020888327786</v>
      </c>
      <c r="F70" s="322">
        <v>0.245</v>
      </c>
      <c r="G70" s="322">
        <v>0.22600000000000001</v>
      </c>
      <c r="H70" s="319">
        <f t="shared" si="3"/>
        <v>-1.899999999999999</v>
      </c>
      <c r="I70" s="150"/>
      <c r="J70" s="22"/>
      <c r="K70" s="22"/>
    </row>
    <row r="71" spans="1:11" ht="20.100000000000001" customHeight="1" thickBot="1" x14ac:dyDescent="0.25">
      <c r="A71" s="23" t="s">
        <v>91</v>
      </c>
      <c r="B71" s="17" t="s">
        <v>92</v>
      </c>
      <c r="C71" s="265">
        <v>0</v>
      </c>
      <c r="D71" s="265">
        <v>0</v>
      </c>
      <c r="E71" s="55" t="str">
        <f t="shared" si="2"/>
        <v>X</v>
      </c>
      <c r="F71" s="322">
        <v>0</v>
      </c>
      <c r="G71" s="322">
        <v>0</v>
      </c>
      <c r="H71" s="319">
        <f t="shared" si="3"/>
        <v>0</v>
      </c>
      <c r="I71" s="150"/>
      <c r="J71" s="22"/>
      <c r="K71" s="22"/>
    </row>
    <row r="72" spans="1:11" ht="20.100000000000001" customHeight="1" thickBot="1" x14ac:dyDescent="0.25">
      <c r="A72" s="27"/>
      <c r="B72" s="133" t="s">
        <v>10</v>
      </c>
      <c r="C72" s="210">
        <f>SUM(C43:C71)</f>
        <v>10295852</v>
      </c>
      <c r="D72" s="210">
        <f>SUM(D43:D71)</f>
        <v>11183996</v>
      </c>
      <c r="E72" s="30">
        <f t="shared" si="2"/>
        <v>1.0862623122399195</v>
      </c>
      <c r="F72" s="324">
        <v>0.20300000000000001</v>
      </c>
      <c r="G72" s="324">
        <v>0.2</v>
      </c>
      <c r="H72" s="320">
        <f t="shared" si="3"/>
        <v>-0.30000000000000027</v>
      </c>
      <c r="I72" s="150"/>
      <c r="J72" s="22"/>
      <c r="K72" s="22"/>
    </row>
    <row r="73" spans="1:11" ht="20.100000000000001" customHeight="1" x14ac:dyDescent="0.2">
      <c r="C73" s="43"/>
      <c r="D73" s="43"/>
      <c r="E73" s="22"/>
      <c r="F73" s="22"/>
      <c r="G73" s="22"/>
      <c r="H73" s="22"/>
    </row>
    <row r="74" spans="1:11" s="98" customFormat="1" ht="20.100000000000001" customHeight="1" x14ac:dyDescent="0.2">
      <c r="A74" s="453" t="s">
        <v>182</v>
      </c>
      <c r="B74" s="453"/>
      <c r="C74" s="453"/>
      <c r="D74" s="453"/>
      <c r="E74" s="453"/>
      <c r="F74" s="453"/>
      <c r="G74" s="453"/>
      <c r="H74" s="453"/>
    </row>
    <row r="75" spans="1:11" s="98" customFormat="1" ht="20.100000000000001" customHeight="1" thickBot="1" x14ac:dyDescent="0.25">
      <c r="A75" s="99"/>
      <c r="B75" s="99"/>
      <c r="C75" s="99"/>
      <c r="D75" s="99"/>
      <c r="E75" s="99"/>
      <c r="F75" s="99"/>
      <c r="G75" s="99"/>
      <c r="H75" s="99"/>
    </row>
    <row r="76" spans="1:11" ht="20.100000000000001" customHeight="1" x14ac:dyDescent="0.2">
      <c r="A76" s="100" t="s">
        <v>1</v>
      </c>
      <c r="B76" s="475" t="s">
        <v>2</v>
      </c>
      <c r="C76" s="456" t="s">
        <v>183</v>
      </c>
      <c r="D76" s="457"/>
      <c r="E76" s="475" t="s">
        <v>4</v>
      </c>
      <c r="F76" s="456" t="s">
        <v>183</v>
      </c>
      <c r="G76" s="485"/>
      <c r="H76" s="457"/>
    </row>
    <row r="77" spans="1:11" ht="20.100000000000001" customHeight="1" thickBot="1" x14ac:dyDescent="0.25">
      <c r="A77" s="107"/>
      <c r="B77" s="484"/>
      <c r="C77" s="458"/>
      <c r="D77" s="459"/>
      <c r="E77" s="476"/>
      <c r="F77" s="458"/>
      <c r="G77" s="486"/>
      <c r="H77" s="459"/>
    </row>
    <row r="78" spans="1:11" ht="20.100000000000001" customHeight="1" thickBot="1" x14ac:dyDescent="0.25">
      <c r="A78" s="105"/>
      <c r="B78" s="476"/>
      <c r="C78" s="36">
        <f>+C5</f>
        <v>2022</v>
      </c>
      <c r="D78" s="36">
        <f>+D5</f>
        <v>2023</v>
      </c>
      <c r="E78" s="36" t="str">
        <f>+E5</f>
        <v>23/22</v>
      </c>
      <c r="F78" s="36">
        <f>+F5</f>
        <v>2022</v>
      </c>
      <c r="G78" s="36">
        <f>+G5</f>
        <v>2023</v>
      </c>
      <c r="H78" s="16" t="s">
        <v>179</v>
      </c>
    </row>
    <row r="79" spans="1:11" ht="20.100000000000001" customHeight="1" x14ac:dyDescent="0.2">
      <c r="A79" s="100" t="s">
        <v>6</v>
      </c>
      <c r="B79" s="106" t="s">
        <v>7</v>
      </c>
      <c r="C79" s="217">
        <f>+C111</f>
        <v>258134</v>
      </c>
      <c r="D79" s="217">
        <f>+D111</f>
        <v>277280</v>
      </c>
      <c r="E79" s="55">
        <f>+D79/C79</f>
        <v>1.074170779517615</v>
      </c>
      <c r="F79" s="202">
        <f>+F111</f>
        <v>1.4E-2</v>
      </c>
      <c r="G79" s="202">
        <f>+G111</f>
        <v>1.7000000000000001E-2</v>
      </c>
      <c r="H79" s="319">
        <f>+(G79-F79)*100</f>
        <v>0.3000000000000001</v>
      </c>
      <c r="I79" s="150"/>
      <c r="J79" s="22"/>
      <c r="K79" s="22"/>
    </row>
    <row r="80" spans="1:11" ht="20.100000000000001" customHeight="1" thickBot="1" x14ac:dyDescent="0.25">
      <c r="A80" s="107" t="s">
        <v>8</v>
      </c>
      <c r="B80" s="57" t="s">
        <v>9</v>
      </c>
      <c r="C80" s="310">
        <f>+C147</f>
        <v>4260575</v>
      </c>
      <c r="D80" s="310">
        <f>+D147</f>
        <v>4494203</v>
      </c>
      <c r="E80" s="55">
        <f>+D80/C80</f>
        <v>1.054834852103296</v>
      </c>
      <c r="F80" s="218">
        <f>+F147</f>
        <v>0.16700000000000001</v>
      </c>
      <c r="G80" s="218">
        <f>+G147</f>
        <v>0.16</v>
      </c>
      <c r="H80" s="319">
        <f>+(G80-F80)*100</f>
        <v>-0.70000000000000062</v>
      </c>
      <c r="I80" s="150"/>
      <c r="J80" s="22"/>
      <c r="K80" s="22"/>
    </row>
    <row r="81" spans="1:11" s="98" customFormat="1" ht="20.100000000000001" customHeight="1" thickBot="1" x14ac:dyDescent="0.25">
      <c r="A81" s="108"/>
      <c r="B81" s="109" t="s">
        <v>128</v>
      </c>
      <c r="C81" s="95">
        <f>SUM(C79:C80)</f>
        <v>4518709</v>
      </c>
      <c r="D81" s="95">
        <f>SUM(D79:D80)</f>
        <v>4771483</v>
      </c>
      <c r="E81" s="30">
        <f>+D81/C81</f>
        <v>1.0559394287173616</v>
      </c>
      <c r="F81" s="211">
        <v>0.10199999999999999</v>
      </c>
      <c r="G81" s="211">
        <v>0.108</v>
      </c>
      <c r="H81" s="320">
        <f>+(G81-F81)*100</f>
        <v>0.60000000000000053</v>
      </c>
      <c r="I81" s="150"/>
      <c r="J81" s="22"/>
      <c r="K81" s="22"/>
    </row>
    <row r="82" spans="1:11" ht="20.100000000000001" customHeight="1" x14ac:dyDescent="0.2">
      <c r="A82" s="111"/>
    </row>
    <row r="83" spans="1:11" s="98" customFormat="1" ht="20.100000000000001" customHeight="1" x14ac:dyDescent="0.2">
      <c r="A83" s="472" t="s">
        <v>184</v>
      </c>
      <c r="B83" s="472"/>
      <c r="C83" s="472"/>
      <c r="D83" s="472"/>
      <c r="E83" s="472"/>
      <c r="F83" s="472"/>
      <c r="G83" s="472"/>
      <c r="H83" s="472"/>
    </row>
    <row r="84" spans="1:11" s="98" customFormat="1" ht="20.100000000000001" customHeight="1" thickBot="1" x14ac:dyDescent="0.25">
      <c r="A84" s="99"/>
      <c r="B84" s="99"/>
      <c r="C84" s="99"/>
      <c r="D84" s="99"/>
      <c r="E84" s="99"/>
      <c r="F84" s="99"/>
      <c r="G84" s="99"/>
      <c r="H84" s="99"/>
    </row>
    <row r="85" spans="1:11" ht="20.100000000000001" customHeight="1" x14ac:dyDescent="0.2">
      <c r="A85" s="475" t="s">
        <v>1</v>
      </c>
      <c r="B85" s="475" t="s">
        <v>12</v>
      </c>
      <c r="C85" s="456" t="s">
        <v>185</v>
      </c>
      <c r="D85" s="457"/>
      <c r="E85" s="475" t="s">
        <v>4</v>
      </c>
      <c r="F85" s="456" t="s">
        <v>183</v>
      </c>
      <c r="G85" s="485"/>
      <c r="H85" s="457"/>
    </row>
    <row r="86" spans="1:11" ht="20.100000000000001" customHeight="1" thickBot="1" x14ac:dyDescent="0.25">
      <c r="A86" s="484"/>
      <c r="B86" s="484"/>
      <c r="C86" s="458"/>
      <c r="D86" s="459"/>
      <c r="E86" s="476"/>
      <c r="F86" s="458"/>
      <c r="G86" s="486"/>
      <c r="H86" s="459"/>
    </row>
    <row r="87" spans="1:11" ht="20.100000000000001" customHeight="1" thickBot="1" x14ac:dyDescent="0.25">
      <c r="A87" s="476"/>
      <c r="B87" s="489"/>
      <c r="C87" s="36">
        <f>+C5</f>
        <v>2022</v>
      </c>
      <c r="D87" s="36">
        <f>+D5</f>
        <v>2023</v>
      </c>
      <c r="E87" s="325" t="str">
        <f>+E5</f>
        <v>23/22</v>
      </c>
      <c r="F87" s="36">
        <f>+F5</f>
        <v>2022</v>
      </c>
      <c r="G87" s="36">
        <f>+G5</f>
        <v>2023</v>
      </c>
      <c r="H87" s="16" t="s">
        <v>179</v>
      </c>
    </row>
    <row r="88" spans="1:11" ht="20.100000000000001" customHeight="1" x14ac:dyDescent="0.2">
      <c r="A88" s="10" t="s">
        <v>6</v>
      </c>
      <c r="B88" s="37" t="s">
        <v>13</v>
      </c>
      <c r="C88" s="38">
        <v>551</v>
      </c>
      <c r="D88" s="315">
        <v>791</v>
      </c>
      <c r="E88" s="55">
        <f t="shared" ref="E88:E110" si="4">+IFERROR(IF(D88/C88&gt;0,D88/C88,"X"),"X")</f>
        <v>1.4355716878402904</v>
      </c>
      <c r="F88" s="326">
        <v>1E-3</v>
      </c>
      <c r="G88" s="326">
        <v>2E-3</v>
      </c>
      <c r="H88" s="319">
        <f t="shared" ref="H88:H111" si="5">+(G88-F88)*100</f>
        <v>0.1</v>
      </c>
      <c r="I88" s="150"/>
      <c r="J88" s="22"/>
      <c r="K88" s="22"/>
    </row>
    <row r="89" spans="1:11" ht="20.100000000000001" customHeight="1" x14ac:dyDescent="0.2">
      <c r="A89" s="23" t="s">
        <v>8</v>
      </c>
      <c r="B89" s="37" t="s">
        <v>14</v>
      </c>
      <c r="C89" s="38">
        <v>30671</v>
      </c>
      <c r="D89" s="315">
        <v>46836</v>
      </c>
      <c r="E89" s="55">
        <f t="shared" si="4"/>
        <v>1.5270450914544684</v>
      </c>
      <c r="F89" s="326">
        <v>1.4999999999999999E-2</v>
      </c>
      <c r="G89" s="326">
        <v>2.4E-2</v>
      </c>
      <c r="H89" s="319">
        <f t="shared" si="5"/>
        <v>0.90000000000000013</v>
      </c>
      <c r="I89" s="150"/>
      <c r="J89" s="22"/>
      <c r="K89" s="22"/>
    </row>
    <row r="90" spans="1:11" ht="20.100000000000001" customHeight="1" x14ac:dyDescent="0.2">
      <c r="A90" s="23" t="s">
        <v>15</v>
      </c>
      <c r="B90" s="37" t="s">
        <v>16</v>
      </c>
      <c r="C90" s="38">
        <v>3878</v>
      </c>
      <c r="D90" s="315">
        <v>4769</v>
      </c>
      <c r="E90" s="55">
        <f t="shared" si="4"/>
        <v>1.2297576070139247</v>
      </c>
      <c r="F90" s="326">
        <v>1.9E-2</v>
      </c>
      <c r="G90" s="326">
        <v>2.5999999999999999E-2</v>
      </c>
      <c r="H90" s="319">
        <f t="shared" si="5"/>
        <v>0.7</v>
      </c>
      <c r="I90" s="150"/>
      <c r="J90" s="22"/>
      <c r="K90" s="22"/>
    </row>
    <row r="91" spans="1:11" ht="20.100000000000001" customHeight="1" x14ac:dyDescent="0.2">
      <c r="A91" s="23" t="s">
        <v>17</v>
      </c>
      <c r="B91" s="37" t="s">
        <v>18</v>
      </c>
      <c r="C91" s="38">
        <v>835</v>
      </c>
      <c r="D91" s="315">
        <v>852</v>
      </c>
      <c r="E91" s="55">
        <f t="shared" si="4"/>
        <v>1.0203592814371258</v>
      </c>
      <c r="F91" s="326">
        <v>2.1000000000000001E-2</v>
      </c>
      <c r="G91" s="326">
        <v>2.1000000000000001E-2</v>
      </c>
      <c r="H91" s="319">
        <f t="shared" si="5"/>
        <v>0</v>
      </c>
      <c r="I91" s="150"/>
      <c r="J91" s="22"/>
      <c r="K91" s="22"/>
    </row>
    <row r="92" spans="1:11" ht="20.100000000000001" customHeight="1" x14ac:dyDescent="0.2">
      <c r="A92" s="23" t="s">
        <v>19</v>
      </c>
      <c r="B92" s="37" t="s">
        <v>20</v>
      </c>
      <c r="C92" s="38">
        <v>9650</v>
      </c>
      <c r="D92" s="315">
        <v>9525</v>
      </c>
      <c r="E92" s="55">
        <f t="shared" si="4"/>
        <v>0.98704663212435229</v>
      </c>
      <c r="F92" s="326">
        <v>0.01</v>
      </c>
      <c r="G92" s="326">
        <v>8.9999999999999993E-3</v>
      </c>
      <c r="H92" s="319">
        <f t="shared" si="5"/>
        <v>-0.10000000000000009</v>
      </c>
      <c r="I92" s="150"/>
      <c r="J92" s="22"/>
      <c r="K92" s="22"/>
    </row>
    <row r="93" spans="1:11" ht="20.100000000000001" customHeight="1" x14ac:dyDescent="0.2">
      <c r="A93" s="23" t="s">
        <v>21</v>
      </c>
      <c r="B93" s="37" t="s">
        <v>22</v>
      </c>
      <c r="C93" s="38">
        <v>18232</v>
      </c>
      <c r="D93" s="315">
        <v>14402</v>
      </c>
      <c r="E93" s="55">
        <f t="shared" si="4"/>
        <v>0.78992979376919703</v>
      </c>
      <c r="F93" s="326">
        <v>6.6000000000000003E-2</v>
      </c>
      <c r="G93" s="326">
        <v>5.0999999999999997E-2</v>
      </c>
      <c r="H93" s="319">
        <f t="shared" si="5"/>
        <v>-1.5000000000000007</v>
      </c>
      <c r="I93" s="150"/>
      <c r="J93" s="22"/>
      <c r="K93" s="22"/>
    </row>
    <row r="94" spans="1:11" ht="20.100000000000001" customHeight="1" x14ac:dyDescent="0.2">
      <c r="A94" s="23" t="s">
        <v>23</v>
      </c>
      <c r="B94" s="37" t="s">
        <v>24</v>
      </c>
      <c r="C94" s="38">
        <v>0</v>
      </c>
      <c r="D94" s="315">
        <v>0</v>
      </c>
      <c r="E94" s="55" t="str">
        <f t="shared" si="4"/>
        <v>X</v>
      </c>
      <c r="F94" s="326">
        <v>0</v>
      </c>
      <c r="G94" s="326">
        <v>0</v>
      </c>
      <c r="H94" s="319">
        <f t="shared" si="5"/>
        <v>0</v>
      </c>
      <c r="I94" s="150"/>
      <c r="J94" s="22"/>
      <c r="K94" s="22"/>
    </row>
    <row r="95" spans="1:11" ht="20.100000000000001" customHeight="1" x14ac:dyDescent="0.2">
      <c r="A95" s="23" t="s">
        <v>25</v>
      </c>
      <c r="B95" s="37" t="s">
        <v>26</v>
      </c>
      <c r="C95" s="38">
        <v>119247</v>
      </c>
      <c r="D95" s="315">
        <v>99929</v>
      </c>
      <c r="E95" s="55">
        <f t="shared" si="4"/>
        <v>0.83800011740337288</v>
      </c>
      <c r="F95" s="326">
        <v>0.128</v>
      </c>
      <c r="G95" s="326">
        <v>0.122</v>
      </c>
      <c r="H95" s="319">
        <f t="shared" si="5"/>
        <v>-0.60000000000000053</v>
      </c>
      <c r="I95" s="150"/>
      <c r="J95" s="22"/>
      <c r="K95" s="22"/>
    </row>
    <row r="96" spans="1:11" ht="20.100000000000001" customHeight="1" x14ac:dyDescent="0.2">
      <c r="A96" s="23" t="s">
        <v>27</v>
      </c>
      <c r="B96" s="37" t="s">
        <v>28</v>
      </c>
      <c r="C96" s="38">
        <v>417</v>
      </c>
      <c r="D96" s="315">
        <v>548</v>
      </c>
      <c r="E96" s="55">
        <f t="shared" si="4"/>
        <v>1.3141486810551559</v>
      </c>
      <c r="F96" s="326">
        <v>3.6999999999999998E-2</v>
      </c>
      <c r="G96" s="326">
        <v>5.3999999999999999E-2</v>
      </c>
      <c r="H96" s="319">
        <f t="shared" si="5"/>
        <v>1.7000000000000002</v>
      </c>
      <c r="I96" s="150"/>
      <c r="J96" s="22"/>
      <c r="K96" s="22"/>
    </row>
    <row r="97" spans="1:11" ht="20.100000000000001" customHeight="1" x14ac:dyDescent="0.2">
      <c r="A97" s="23" t="s">
        <v>29</v>
      </c>
      <c r="B97" s="37" t="s">
        <v>30</v>
      </c>
      <c r="C97" s="38">
        <v>13286</v>
      </c>
      <c r="D97" s="315">
        <v>18397</v>
      </c>
      <c r="E97" s="55">
        <f t="shared" si="4"/>
        <v>1.3846906518139395</v>
      </c>
      <c r="F97" s="326">
        <v>7.0000000000000001E-3</v>
      </c>
      <c r="G97" s="326">
        <v>0.01</v>
      </c>
      <c r="H97" s="319">
        <f t="shared" si="5"/>
        <v>0.3</v>
      </c>
      <c r="I97" s="150"/>
      <c r="J97" s="22"/>
      <c r="K97" s="22"/>
    </row>
    <row r="98" spans="1:11" ht="20.100000000000001" customHeight="1" x14ac:dyDescent="0.2">
      <c r="A98" s="23" t="s">
        <v>31</v>
      </c>
      <c r="B98" s="37" t="s">
        <v>32</v>
      </c>
      <c r="C98" s="38">
        <v>0</v>
      </c>
      <c r="D98" s="315">
        <v>0</v>
      </c>
      <c r="E98" s="55" t="str">
        <f t="shared" si="4"/>
        <v>X</v>
      </c>
      <c r="F98" s="326">
        <v>0</v>
      </c>
      <c r="G98" s="326">
        <v>0</v>
      </c>
      <c r="H98" s="319">
        <f t="shared" si="5"/>
        <v>0</v>
      </c>
      <c r="I98" s="150"/>
      <c r="J98" s="22"/>
      <c r="K98" s="22"/>
    </row>
    <row r="99" spans="1:11" ht="19.5" customHeight="1" x14ac:dyDescent="0.2">
      <c r="A99" s="23" t="s">
        <v>33</v>
      </c>
      <c r="B99" s="37" t="s">
        <v>34</v>
      </c>
      <c r="C99" s="38">
        <v>7033</v>
      </c>
      <c r="D99" s="315">
        <v>7498</v>
      </c>
      <c r="E99" s="55">
        <f t="shared" si="4"/>
        <v>1.0661168775771364</v>
      </c>
      <c r="F99" s="326">
        <v>1.9E-2</v>
      </c>
      <c r="G99" s="326">
        <v>2.9000000000000001E-2</v>
      </c>
      <c r="H99" s="319">
        <f t="shared" si="5"/>
        <v>1.0000000000000002</v>
      </c>
      <c r="I99" s="150"/>
      <c r="J99" s="22"/>
      <c r="K99" s="22"/>
    </row>
    <row r="100" spans="1:11" ht="20.100000000000001" customHeight="1" x14ac:dyDescent="0.2">
      <c r="A100" s="23" t="s">
        <v>35</v>
      </c>
      <c r="B100" s="37" t="s">
        <v>36</v>
      </c>
      <c r="C100" s="38">
        <v>0</v>
      </c>
      <c r="D100" s="315">
        <v>0</v>
      </c>
      <c r="E100" s="55" t="str">
        <f t="shared" si="4"/>
        <v>X</v>
      </c>
      <c r="F100" s="326">
        <v>0</v>
      </c>
      <c r="G100" s="326">
        <v>0</v>
      </c>
      <c r="H100" s="319">
        <f t="shared" si="5"/>
        <v>0</v>
      </c>
      <c r="I100" s="150"/>
      <c r="J100" s="22"/>
      <c r="K100" s="22"/>
    </row>
    <row r="101" spans="1:11" ht="20.100000000000001" customHeight="1" x14ac:dyDescent="0.2">
      <c r="A101" s="23" t="s">
        <v>37</v>
      </c>
      <c r="B101" s="37" t="s">
        <v>38</v>
      </c>
      <c r="C101" s="38">
        <v>0</v>
      </c>
      <c r="D101" s="315">
        <v>0</v>
      </c>
      <c r="E101" s="55" t="str">
        <f t="shared" si="4"/>
        <v>X</v>
      </c>
      <c r="F101" s="326">
        <v>0</v>
      </c>
      <c r="G101" s="326">
        <v>0</v>
      </c>
      <c r="H101" s="319">
        <f t="shared" si="5"/>
        <v>0</v>
      </c>
      <c r="I101" s="150"/>
      <c r="J101" s="22"/>
      <c r="K101" s="22"/>
    </row>
    <row r="102" spans="1:11" ht="20.100000000000001" customHeight="1" x14ac:dyDescent="0.2">
      <c r="A102" s="23" t="s">
        <v>39</v>
      </c>
      <c r="B102" s="37" t="s">
        <v>40</v>
      </c>
      <c r="C102" s="38">
        <v>13</v>
      </c>
      <c r="D102" s="315">
        <v>10</v>
      </c>
      <c r="E102" s="55">
        <f t="shared" si="4"/>
        <v>0.76923076923076927</v>
      </c>
      <c r="F102" s="326">
        <v>0</v>
      </c>
      <c r="G102" s="326">
        <v>0</v>
      </c>
      <c r="H102" s="319">
        <f t="shared" si="5"/>
        <v>0</v>
      </c>
      <c r="I102" s="150"/>
      <c r="J102" s="22"/>
      <c r="K102" s="22"/>
    </row>
    <row r="103" spans="1:11" ht="20.100000000000001" customHeight="1" x14ac:dyDescent="0.2">
      <c r="A103" s="23" t="s">
        <v>41</v>
      </c>
      <c r="B103" s="37" t="s">
        <v>42</v>
      </c>
      <c r="C103" s="38">
        <v>0</v>
      </c>
      <c r="D103" s="315">
        <v>0</v>
      </c>
      <c r="E103" s="55" t="str">
        <f t="shared" si="4"/>
        <v>X</v>
      </c>
      <c r="F103" s="326">
        <v>0</v>
      </c>
      <c r="G103" s="326">
        <v>0</v>
      </c>
      <c r="H103" s="319">
        <f t="shared" si="5"/>
        <v>0</v>
      </c>
      <c r="I103" s="150"/>
      <c r="J103" s="22"/>
      <c r="K103" s="22"/>
    </row>
    <row r="104" spans="1:11" ht="20.100000000000001" customHeight="1" x14ac:dyDescent="0.2">
      <c r="A104" s="23" t="s">
        <v>43</v>
      </c>
      <c r="B104" s="37" t="s">
        <v>44</v>
      </c>
      <c r="C104" s="38">
        <v>1628</v>
      </c>
      <c r="D104" s="315">
        <v>1356</v>
      </c>
      <c r="E104" s="55">
        <f t="shared" si="4"/>
        <v>0.83292383292383287</v>
      </c>
      <c r="F104" s="326">
        <v>7.9000000000000001E-2</v>
      </c>
      <c r="G104" s="326">
        <v>8.4000000000000005E-2</v>
      </c>
      <c r="H104" s="319">
        <f t="shared" si="5"/>
        <v>0.50000000000000044</v>
      </c>
      <c r="I104" s="150"/>
      <c r="J104" s="22"/>
      <c r="K104" s="22"/>
    </row>
    <row r="105" spans="1:11" ht="20.100000000000001" customHeight="1" x14ac:dyDescent="0.2">
      <c r="A105" s="23" t="s">
        <v>45</v>
      </c>
      <c r="B105" s="37" t="s">
        <v>46</v>
      </c>
      <c r="C105" s="38">
        <v>6723</v>
      </c>
      <c r="D105" s="315">
        <v>9201</v>
      </c>
      <c r="E105" s="55">
        <f t="shared" si="4"/>
        <v>1.3685854529228023</v>
      </c>
      <c r="F105" s="326">
        <v>8.4000000000000005E-2</v>
      </c>
      <c r="G105" s="326">
        <v>9.6000000000000002E-2</v>
      </c>
      <c r="H105" s="319">
        <f t="shared" si="5"/>
        <v>1.1999999999999997</v>
      </c>
      <c r="I105" s="150"/>
      <c r="J105" s="22"/>
      <c r="K105" s="22"/>
    </row>
    <row r="106" spans="1:11" ht="20.100000000000001" customHeight="1" x14ac:dyDescent="0.2">
      <c r="A106" s="23" t="s">
        <v>47</v>
      </c>
      <c r="B106" s="37" t="s">
        <v>48</v>
      </c>
      <c r="C106" s="38">
        <v>13</v>
      </c>
      <c r="D106" s="315">
        <v>318</v>
      </c>
      <c r="E106" s="55">
        <f t="shared" si="4"/>
        <v>24.46153846153846</v>
      </c>
      <c r="F106" s="326">
        <v>1E-3</v>
      </c>
      <c r="G106" s="326">
        <v>1.2999999999999999E-2</v>
      </c>
      <c r="H106" s="319">
        <f t="shared" si="5"/>
        <v>1.2</v>
      </c>
      <c r="I106" s="150"/>
      <c r="J106" s="22"/>
      <c r="K106" s="22"/>
    </row>
    <row r="107" spans="1:11" ht="20.100000000000001" customHeight="1" x14ac:dyDescent="0.2">
      <c r="A107" s="23" t="s">
        <v>49</v>
      </c>
      <c r="B107" s="37" t="s">
        <v>50</v>
      </c>
      <c r="C107" s="38">
        <v>36905</v>
      </c>
      <c r="D107" s="315">
        <v>52639</v>
      </c>
      <c r="E107" s="55">
        <f t="shared" si="4"/>
        <v>1.4263378945942284</v>
      </c>
      <c r="F107" s="326">
        <v>3.9E-2</v>
      </c>
      <c r="G107" s="326">
        <v>6.7000000000000004E-2</v>
      </c>
      <c r="H107" s="319">
        <f t="shared" si="5"/>
        <v>2.8000000000000003</v>
      </c>
      <c r="I107" s="150"/>
      <c r="J107" s="22"/>
      <c r="K107" s="22"/>
    </row>
    <row r="108" spans="1:11" ht="20.100000000000001" customHeight="1" x14ac:dyDescent="0.2">
      <c r="A108" s="23" t="s">
        <v>51</v>
      </c>
      <c r="B108" s="37" t="s">
        <v>52</v>
      </c>
      <c r="C108" s="38">
        <v>4156</v>
      </c>
      <c r="D108" s="315">
        <v>4177</v>
      </c>
      <c r="E108" s="55">
        <f t="shared" si="4"/>
        <v>1.0050529355149183</v>
      </c>
      <c r="F108" s="326">
        <v>2.3E-2</v>
      </c>
      <c r="G108" s="326">
        <v>1.9E-2</v>
      </c>
      <c r="H108" s="319">
        <f t="shared" si="5"/>
        <v>-0.4</v>
      </c>
      <c r="I108" s="150"/>
      <c r="J108" s="22"/>
      <c r="K108" s="22"/>
    </row>
    <row r="109" spans="1:11" ht="20.100000000000001" customHeight="1" x14ac:dyDescent="0.2">
      <c r="A109" s="23" t="s">
        <v>53</v>
      </c>
      <c r="B109" s="37" t="s">
        <v>54</v>
      </c>
      <c r="C109" s="38">
        <v>132</v>
      </c>
      <c r="D109" s="315">
        <v>648</v>
      </c>
      <c r="E109" s="55">
        <f t="shared" si="4"/>
        <v>4.9090909090909092</v>
      </c>
      <c r="F109" s="326">
        <v>0</v>
      </c>
      <c r="G109" s="326">
        <v>2E-3</v>
      </c>
      <c r="H109" s="319">
        <f t="shared" si="5"/>
        <v>0.2</v>
      </c>
      <c r="I109" s="150"/>
      <c r="J109" s="22"/>
      <c r="K109" s="22"/>
    </row>
    <row r="110" spans="1:11" ht="20.100000000000001" customHeight="1" thickBot="1" x14ac:dyDescent="0.25">
      <c r="A110" s="23" t="s">
        <v>55</v>
      </c>
      <c r="B110" s="37" t="s">
        <v>56</v>
      </c>
      <c r="C110" s="38">
        <v>4764</v>
      </c>
      <c r="D110" s="315">
        <v>5384</v>
      </c>
      <c r="E110" s="55">
        <f t="shared" si="4"/>
        <v>1.1301427371956339</v>
      </c>
      <c r="F110" s="326">
        <v>6.0000000000000001E-3</v>
      </c>
      <c r="G110" s="326">
        <v>7.0000000000000001E-3</v>
      </c>
      <c r="H110" s="319">
        <f t="shared" si="5"/>
        <v>0.1</v>
      </c>
      <c r="I110" s="150"/>
      <c r="J110" s="22"/>
      <c r="K110" s="22"/>
    </row>
    <row r="111" spans="1:11" s="98" customFormat="1" ht="20.100000000000001" customHeight="1" thickBot="1" x14ac:dyDescent="0.25">
      <c r="A111" s="132"/>
      <c r="B111" s="133" t="s">
        <v>10</v>
      </c>
      <c r="C111" s="95">
        <f>SUM(C88:C110)</f>
        <v>258134</v>
      </c>
      <c r="D111" s="95">
        <f>SUM(D88:D110)</f>
        <v>277280</v>
      </c>
      <c r="E111" s="30">
        <f>+D111/C111</f>
        <v>1.074170779517615</v>
      </c>
      <c r="F111" s="212">
        <v>1.4E-2</v>
      </c>
      <c r="G111" s="212">
        <v>1.7000000000000001E-2</v>
      </c>
      <c r="H111" s="320">
        <f t="shared" si="5"/>
        <v>0.3000000000000001</v>
      </c>
      <c r="I111" s="150"/>
      <c r="J111" s="22"/>
      <c r="K111" s="22"/>
    </row>
    <row r="112" spans="1:11" ht="20.100000000000001" customHeight="1" x14ac:dyDescent="0.2">
      <c r="C112" s="22">
        <v>0</v>
      </c>
      <c r="D112" s="22">
        <v>0</v>
      </c>
      <c r="E112" s="22"/>
      <c r="F112" s="22"/>
      <c r="G112" s="22"/>
      <c r="H112" s="22"/>
    </row>
    <row r="113" spans="1:11" s="98" customFormat="1" ht="20.100000000000001" customHeight="1" x14ac:dyDescent="0.2">
      <c r="A113" s="472" t="s">
        <v>186</v>
      </c>
      <c r="B113" s="472"/>
      <c r="C113" s="472"/>
      <c r="D113" s="472"/>
      <c r="E113" s="472"/>
      <c r="F113" s="472"/>
      <c r="G113" s="472"/>
      <c r="H113" s="472"/>
    </row>
    <row r="114" spans="1:11" s="98" customFormat="1" ht="20.100000000000001" customHeight="1" thickBot="1" x14ac:dyDescent="0.25">
      <c r="A114" s="99"/>
      <c r="B114" s="99"/>
      <c r="C114" s="99"/>
      <c r="D114" s="99"/>
      <c r="E114" s="99"/>
      <c r="F114" s="99"/>
      <c r="G114" s="99"/>
      <c r="H114" s="99"/>
    </row>
    <row r="115" spans="1:11" ht="20.100000000000001" customHeight="1" x14ac:dyDescent="0.2">
      <c r="A115" s="475" t="s">
        <v>1</v>
      </c>
      <c r="B115" s="475" t="s">
        <v>12</v>
      </c>
      <c r="C115" s="456" t="s">
        <v>185</v>
      </c>
      <c r="D115" s="485"/>
      <c r="E115" s="475" t="s">
        <v>4</v>
      </c>
      <c r="F115" s="456" t="s">
        <v>183</v>
      </c>
      <c r="G115" s="485"/>
      <c r="H115" s="457"/>
    </row>
    <row r="116" spans="1:11" ht="20.100000000000001" customHeight="1" thickBot="1" x14ac:dyDescent="0.25">
      <c r="A116" s="484"/>
      <c r="B116" s="484"/>
      <c r="C116" s="458"/>
      <c r="D116" s="486"/>
      <c r="E116" s="476"/>
      <c r="F116" s="458"/>
      <c r="G116" s="486"/>
      <c r="H116" s="459"/>
    </row>
    <row r="117" spans="1:11" ht="20.100000000000001" customHeight="1" thickBot="1" x14ac:dyDescent="0.25">
      <c r="A117" s="476"/>
      <c r="B117" s="476"/>
      <c r="C117" s="36">
        <f>+C5</f>
        <v>2022</v>
      </c>
      <c r="D117" s="314">
        <f>+D5</f>
        <v>2023</v>
      </c>
      <c r="E117" s="36" t="str">
        <f>+E5</f>
        <v>23/22</v>
      </c>
      <c r="F117" s="36">
        <f>+F5</f>
        <v>2022</v>
      </c>
      <c r="G117" s="327">
        <f>+G5</f>
        <v>2023</v>
      </c>
      <c r="H117" s="16" t="s">
        <v>179</v>
      </c>
    </row>
    <row r="118" spans="1:11" ht="20.100000000000001" customHeight="1" x14ac:dyDescent="0.2">
      <c r="A118" s="10" t="s">
        <v>6</v>
      </c>
      <c r="B118" s="17" t="s">
        <v>58</v>
      </c>
      <c r="C118" s="265">
        <v>89506</v>
      </c>
      <c r="D118" s="265">
        <v>159150</v>
      </c>
      <c r="E118" s="55">
        <f t="shared" ref="E118:E146" si="6">+IFERROR(IF(D118/C118&gt;0,D118/C118,"X"),"X")</f>
        <v>1.7780930887314816</v>
      </c>
      <c r="F118" s="219">
        <v>0.52900000000000003</v>
      </c>
      <c r="G118" s="213">
        <v>0.57899999999999996</v>
      </c>
      <c r="H118" s="319">
        <f t="shared" ref="H118:H147" si="7">+(G118-F118)*100</f>
        <v>4.9999999999999929</v>
      </c>
      <c r="I118" s="150"/>
      <c r="J118" s="22"/>
      <c r="K118" s="22"/>
    </row>
    <row r="119" spans="1:11" ht="20.100000000000001" customHeight="1" x14ac:dyDescent="0.2">
      <c r="A119" s="23" t="s">
        <v>8</v>
      </c>
      <c r="B119" s="17" t="s">
        <v>59</v>
      </c>
      <c r="C119" s="265">
        <v>123766</v>
      </c>
      <c r="D119" s="265">
        <v>132678</v>
      </c>
      <c r="E119" s="55">
        <f t="shared" si="6"/>
        <v>1.0720068516393839</v>
      </c>
      <c r="F119" s="219">
        <v>0.1</v>
      </c>
      <c r="G119" s="213">
        <v>0.112</v>
      </c>
      <c r="H119" s="319">
        <f t="shared" si="7"/>
        <v>1.1999999999999997</v>
      </c>
      <c r="I119" s="150"/>
      <c r="J119" s="22"/>
      <c r="K119" s="22"/>
    </row>
    <row r="120" spans="1:11" ht="20.100000000000001" customHeight="1" x14ac:dyDescent="0.2">
      <c r="A120" s="23" t="s">
        <v>15</v>
      </c>
      <c r="B120" s="17" t="s">
        <v>60</v>
      </c>
      <c r="C120" s="265">
        <v>360699</v>
      </c>
      <c r="D120" s="265">
        <v>357815</v>
      </c>
      <c r="E120" s="55">
        <f t="shared" si="6"/>
        <v>0.99200441365238057</v>
      </c>
      <c r="F120" s="219">
        <v>0.26700000000000002</v>
      </c>
      <c r="G120" s="213">
        <v>0.24399999999999999</v>
      </c>
      <c r="H120" s="319">
        <f t="shared" si="7"/>
        <v>-2.300000000000002</v>
      </c>
      <c r="I120" s="150"/>
      <c r="J120" s="22"/>
      <c r="K120" s="22"/>
    </row>
    <row r="121" spans="1:11" ht="20.100000000000001" customHeight="1" x14ac:dyDescent="0.2">
      <c r="A121" s="23" t="s">
        <v>17</v>
      </c>
      <c r="B121" s="17" t="s">
        <v>61</v>
      </c>
      <c r="C121" s="265">
        <v>175</v>
      </c>
      <c r="D121" s="265">
        <v>178</v>
      </c>
      <c r="E121" s="55">
        <f t="shared" si="6"/>
        <v>1.0171428571428571</v>
      </c>
      <c r="F121" s="219">
        <v>1.4E-2</v>
      </c>
      <c r="G121" s="213">
        <v>1.2999999999999999E-2</v>
      </c>
      <c r="H121" s="319">
        <f t="shared" si="7"/>
        <v>-0.10000000000000009</v>
      </c>
      <c r="I121" s="150"/>
      <c r="J121" s="22"/>
      <c r="K121" s="22"/>
    </row>
    <row r="122" spans="1:11" ht="20.100000000000001" customHeight="1" x14ac:dyDescent="0.2">
      <c r="A122" s="23" t="s">
        <v>19</v>
      </c>
      <c r="B122" s="17" t="s">
        <v>62</v>
      </c>
      <c r="C122" s="265">
        <v>0</v>
      </c>
      <c r="D122" s="265">
        <v>0</v>
      </c>
      <c r="E122" s="55" t="str">
        <f t="shared" si="6"/>
        <v>X</v>
      </c>
      <c r="F122" s="219">
        <v>0</v>
      </c>
      <c r="G122" s="213">
        <v>0</v>
      </c>
      <c r="H122" s="319">
        <f t="shared" si="7"/>
        <v>0</v>
      </c>
      <c r="I122" s="150"/>
      <c r="J122" s="22"/>
      <c r="K122" s="22"/>
    </row>
    <row r="123" spans="1:11" ht="20.100000000000001" customHeight="1" x14ac:dyDescent="0.2">
      <c r="A123" s="23" t="s">
        <v>21</v>
      </c>
      <c r="B123" s="17" t="s">
        <v>63</v>
      </c>
      <c r="C123" s="265">
        <v>293982</v>
      </c>
      <c r="D123" s="265">
        <v>417172</v>
      </c>
      <c r="E123" s="55">
        <f t="shared" si="6"/>
        <v>1.4190392609071303</v>
      </c>
      <c r="F123" s="219">
        <v>7.4999999999999997E-2</v>
      </c>
      <c r="G123" s="213">
        <v>9.1999999999999998E-2</v>
      </c>
      <c r="H123" s="319">
        <f t="shared" si="7"/>
        <v>1.7000000000000002</v>
      </c>
      <c r="I123" s="150"/>
      <c r="J123" s="22"/>
      <c r="K123" s="22"/>
    </row>
    <row r="124" spans="1:11" ht="20.100000000000001" customHeight="1" x14ac:dyDescent="0.2">
      <c r="A124" s="23" t="s">
        <v>23</v>
      </c>
      <c r="B124" s="17" t="s">
        <v>64</v>
      </c>
      <c r="C124" s="265">
        <v>70256</v>
      </c>
      <c r="D124" s="265">
        <v>121498</v>
      </c>
      <c r="E124" s="55">
        <f t="shared" si="6"/>
        <v>1.7293611933500341</v>
      </c>
      <c r="F124" s="219">
        <v>0.752</v>
      </c>
      <c r="G124" s="213">
        <v>0.79500000000000004</v>
      </c>
      <c r="H124" s="319">
        <f t="shared" si="7"/>
        <v>4.3000000000000043</v>
      </c>
      <c r="I124" s="150"/>
      <c r="J124" s="22"/>
      <c r="K124" s="22"/>
    </row>
    <row r="125" spans="1:11" ht="20.100000000000001" customHeight="1" x14ac:dyDescent="0.2">
      <c r="A125" s="23" t="s">
        <v>25</v>
      </c>
      <c r="B125" s="17" t="s">
        <v>65</v>
      </c>
      <c r="C125" s="265">
        <v>13640</v>
      </c>
      <c r="D125" s="265">
        <v>13542</v>
      </c>
      <c r="E125" s="55">
        <f t="shared" si="6"/>
        <v>0.99281524926686215</v>
      </c>
      <c r="F125" s="219">
        <v>0.16700000000000001</v>
      </c>
      <c r="G125" s="213">
        <v>0.17499999999999999</v>
      </c>
      <c r="H125" s="319">
        <f t="shared" si="7"/>
        <v>0.79999999999999793</v>
      </c>
      <c r="I125" s="150"/>
      <c r="J125" s="22"/>
      <c r="K125" s="22"/>
    </row>
    <row r="126" spans="1:11" ht="20.100000000000001" customHeight="1" x14ac:dyDescent="0.2">
      <c r="A126" s="23" t="s">
        <v>27</v>
      </c>
      <c r="B126" s="17" t="s">
        <v>66</v>
      </c>
      <c r="C126" s="265">
        <v>588172</v>
      </c>
      <c r="D126" s="265">
        <v>462426</v>
      </c>
      <c r="E126" s="55">
        <f t="shared" si="6"/>
        <v>0.78620879606645677</v>
      </c>
      <c r="F126" s="219">
        <v>0.45100000000000001</v>
      </c>
      <c r="G126" s="213">
        <v>0.39700000000000002</v>
      </c>
      <c r="H126" s="319">
        <f t="shared" si="7"/>
        <v>-5.3999999999999995</v>
      </c>
      <c r="I126" s="150"/>
      <c r="J126" s="22"/>
      <c r="K126" s="22"/>
    </row>
    <row r="127" spans="1:11" ht="20.100000000000001" customHeight="1" x14ac:dyDescent="0.2">
      <c r="A127" s="23" t="s">
        <v>29</v>
      </c>
      <c r="B127" s="17" t="s">
        <v>67</v>
      </c>
      <c r="C127" s="265">
        <v>6112</v>
      </c>
      <c r="D127" s="265">
        <v>6610</v>
      </c>
      <c r="E127" s="55">
        <f t="shared" si="6"/>
        <v>1.0814790575916231</v>
      </c>
      <c r="F127" s="219">
        <v>0.106</v>
      </c>
      <c r="G127" s="213">
        <v>9.7000000000000003E-2</v>
      </c>
      <c r="H127" s="319">
        <f t="shared" si="7"/>
        <v>-0.89999999999999947</v>
      </c>
      <c r="I127" s="150"/>
      <c r="J127" s="22"/>
      <c r="K127" s="22"/>
    </row>
    <row r="128" spans="1:11" ht="20.100000000000001" customHeight="1" x14ac:dyDescent="0.2">
      <c r="A128" s="23" t="s">
        <v>31</v>
      </c>
      <c r="B128" s="17" t="s">
        <v>68</v>
      </c>
      <c r="C128" s="265">
        <v>280737</v>
      </c>
      <c r="D128" s="265">
        <v>247916</v>
      </c>
      <c r="E128" s="55">
        <f t="shared" si="6"/>
        <v>0.88308986702857117</v>
      </c>
      <c r="F128" s="219">
        <v>0.315</v>
      </c>
      <c r="G128" s="213">
        <v>0.28100000000000003</v>
      </c>
      <c r="H128" s="319">
        <f t="shared" si="7"/>
        <v>-3.3999999999999977</v>
      </c>
      <c r="I128" s="150"/>
      <c r="J128" s="22"/>
      <c r="K128" s="22"/>
    </row>
    <row r="129" spans="1:11" ht="20.100000000000001" customHeight="1" x14ac:dyDescent="0.2">
      <c r="A129" s="23" t="s">
        <v>33</v>
      </c>
      <c r="B129" s="17" t="s">
        <v>69</v>
      </c>
      <c r="C129" s="265">
        <v>8891</v>
      </c>
      <c r="D129" s="265">
        <v>28460</v>
      </c>
      <c r="E129" s="55">
        <f t="shared" si="6"/>
        <v>3.2009897649308288</v>
      </c>
      <c r="F129" s="219">
        <v>0.33900000000000002</v>
      </c>
      <c r="G129" s="213">
        <v>0.376</v>
      </c>
      <c r="H129" s="319">
        <f t="shared" si="7"/>
        <v>3.6999999999999975</v>
      </c>
      <c r="I129" s="150"/>
      <c r="J129" s="22"/>
      <c r="K129" s="22"/>
    </row>
    <row r="130" spans="1:11" ht="20.100000000000001" customHeight="1" x14ac:dyDescent="0.2">
      <c r="A130" s="23" t="s">
        <v>35</v>
      </c>
      <c r="B130" s="17" t="s">
        <v>70</v>
      </c>
      <c r="C130" s="265">
        <v>432053</v>
      </c>
      <c r="D130" s="265">
        <v>543246</v>
      </c>
      <c r="E130" s="55">
        <f t="shared" si="6"/>
        <v>1.2573596294899005</v>
      </c>
      <c r="F130" s="219">
        <v>0.58399999999999996</v>
      </c>
      <c r="G130" s="213">
        <v>0.60499999999999998</v>
      </c>
      <c r="H130" s="319">
        <f t="shared" si="7"/>
        <v>2.1000000000000019</v>
      </c>
      <c r="I130" s="150"/>
      <c r="J130" s="22"/>
      <c r="K130" s="22"/>
    </row>
    <row r="131" spans="1:11" ht="20.100000000000001" customHeight="1" x14ac:dyDescent="0.2">
      <c r="A131" s="23" t="s">
        <v>37</v>
      </c>
      <c r="B131" s="17" t="s">
        <v>71</v>
      </c>
      <c r="C131" s="265">
        <v>13637</v>
      </c>
      <c r="D131" s="265">
        <v>20161</v>
      </c>
      <c r="E131" s="55">
        <f t="shared" si="6"/>
        <v>1.4784043411307473</v>
      </c>
      <c r="F131" s="219">
        <v>0.79600000000000004</v>
      </c>
      <c r="G131" s="213">
        <v>0.70399999999999996</v>
      </c>
      <c r="H131" s="319">
        <f t="shared" si="7"/>
        <v>-9.2000000000000082</v>
      </c>
      <c r="I131" s="150"/>
      <c r="J131" s="22"/>
      <c r="K131" s="22"/>
    </row>
    <row r="132" spans="1:11" ht="20.100000000000001" customHeight="1" x14ac:dyDescent="0.2">
      <c r="A132" s="23" t="s">
        <v>39</v>
      </c>
      <c r="B132" s="17" t="s">
        <v>72</v>
      </c>
      <c r="C132" s="265">
        <v>0</v>
      </c>
      <c r="D132" s="265">
        <v>0</v>
      </c>
      <c r="E132" s="55" t="str">
        <f t="shared" si="6"/>
        <v>X</v>
      </c>
      <c r="F132" s="219">
        <v>1E-3</v>
      </c>
      <c r="G132" s="213">
        <v>1E-3</v>
      </c>
      <c r="H132" s="319">
        <f t="shared" si="7"/>
        <v>0</v>
      </c>
      <c r="I132" s="150"/>
      <c r="J132" s="22"/>
      <c r="K132" s="22"/>
    </row>
    <row r="133" spans="1:11" ht="20.100000000000001" customHeight="1" x14ac:dyDescent="0.2">
      <c r="A133" s="23" t="s">
        <v>41</v>
      </c>
      <c r="B133" s="17" t="s">
        <v>73</v>
      </c>
      <c r="C133" s="265">
        <v>30144</v>
      </c>
      <c r="D133" s="265">
        <v>38750</v>
      </c>
      <c r="E133" s="55">
        <f t="shared" si="6"/>
        <v>1.2854962845010616</v>
      </c>
      <c r="F133" s="219">
        <v>0.253</v>
      </c>
      <c r="G133" s="213">
        <v>0.223</v>
      </c>
      <c r="H133" s="319">
        <f t="shared" si="7"/>
        <v>-3</v>
      </c>
      <c r="I133" s="150"/>
      <c r="J133" s="22"/>
      <c r="K133" s="22"/>
    </row>
    <row r="134" spans="1:11" ht="20.100000000000001" customHeight="1" x14ac:dyDescent="0.2">
      <c r="A134" s="23" t="s">
        <v>43</v>
      </c>
      <c r="B134" s="17" t="s">
        <v>74</v>
      </c>
      <c r="C134" s="265">
        <v>46213</v>
      </c>
      <c r="D134" s="265">
        <v>7426</v>
      </c>
      <c r="E134" s="55">
        <f t="shared" si="6"/>
        <v>0.16069071473394933</v>
      </c>
      <c r="F134" s="219">
        <v>0.75</v>
      </c>
      <c r="G134" s="213">
        <v>0.27600000000000002</v>
      </c>
      <c r="H134" s="319">
        <f t="shared" si="7"/>
        <v>-47.4</v>
      </c>
      <c r="I134" s="150"/>
      <c r="J134" s="22"/>
      <c r="K134" s="22"/>
    </row>
    <row r="135" spans="1:11" ht="20.100000000000001" customHeight="1" x14ac:dyDescent="0.2">
      <c r="A135" s="23" t="s">
        <v>45</v>
      </c>
      <c r="B135" s="17" t="s">
        <v>75</v>
      </c>
      <c r="C135" s="265">
        <v>6839</v>
      </c>
      <c r="D135" s="265">
        <v>57462</v>
      </c>
      <c r="E135" s="55">
        <f t="shared" si="6"/>
        <v>8.4021055709899102</v>
      </c>
      <c r="F135" s="219">
        <v>1.7999999999999999E-2</v>
      </c>
      <c r="G135" s="213">
        <v>0.11799999999999999</v>
      </c>
      <c r="H135" s="319">
        <f t="shared" si="7"/>
        <v>10</v>
      </c>
      <c r="I135" s="150"/>
      <c r="J135" s="22"/>
      <c r="K135" s="22"/>
    </row>
    <row r="136" spans="1:11" ht="20.100000000000001" customHeight="1" x14ac:dyDescent="0.2">
      <c r="A136" s="23" t="s">
        <v>47</v>
      </c>
      <c r="B136" s="17" t="s">
        <v>76</v>
      </c>
      <c r="C136" s="265">
        <v>251867</v>
      </c>
      <c r="D136" s="265">
        <v>249449</v>
      </c>
      <c r="E136" s="55">
        <f t="shared" si="6"/>
        <v>0.99039969507716374</v>
      </c>
      <c r="F136" s="219">
        <v>3.4000000000000002E-2</v>
      </c>
      <c r="G136" s="213">
        <v>3.1E-2</v>
      </c>
      <c r="H136" s="319">
        <f t="shared" si="7"/>
        <v>-0.30000000000000027</v>
      </c>
      <c r="I136" s="150"/>
      <c r="J136" s="22"/>
      <c r="K136" s="22"/>
    </row>
    <row r="137" spans="1:11" ht="20.100000000000001" customHeight="1" x14ac:dyDescent="0.2">
      <c r="A137" s="23" t="s">
        <v>49</v>
      </c>
      <c r="B137" s="17" t="s">
        <v>77</v>
      </c>
      <c r="C137" s="265">
        <v>246811</v>
      </c>
      <c r="D137" s="265">
        <v>156248</v>
      </c>
      <c r="E137" s="55">
        <f t="shared" si="6"/>
        <v>0.63306740785459314</v>
      </c>
      <c r="F137" s="219">
        <v>0.75600000000000001</v>
      </c>
      <c r="G137" s="213">
        <v>0.59499999999999997</v>
      </c>
      <c r="H137" s="319">
        <f t="shared" si="7"/>
        <v>-16.100000000000001</v>
      </c>
      <c r="I137" s="150"/>
      <c r="J137" s="22"/>
      <c r="K137" s="22"/>
    </row>
    <row r="138" spans="1:11" ht="20.100000000000001" customHeight="1" x14ac:dyDescent="0.2">
      <c r="A138" s="23" t="s">
        <v>51</v>
      </c>
      <c r="B138" s="17" t="s">
        <v>78</v>
      </c>
      <c r="C138" s="265">
        <v>16</v>
      </c>
      <c r="D138" s="265">
        <v>103</v>
      </c>
      <c r="E138" s="55">
        <f t="shared" si="6"/>
        <v>6.4375</v>
      </c>
      <c r="F138" s="219">
        <v>0</v>
      </c>
      <c r="G138" s="213">
        <v>2E-3</v>
      </c>
      <c r="H138" s="319">
        <f t="shared" si="7"/>
        <v>0.2</v>
      </c>
      <c r="I138" s="150"/>
      <c r="J138" s="22"/>
      <c r="K138" s="22"/>
    </row>
    <row r="139" spans="1:11" ht="20.100000000000001" customHeight="1" x14ac:dyDescent="0.2">
      <c r="A139" s="23" t="s">
        <v>53</v>
      </c>
      <c r="B139" s="17" t="s">
        <v>79</v>
      </c>
      <c r="C139" s="265">
        <v>148</v>
      </c>
      <c r="D139" s="265">
        <v>244</v>
      </c>
      <c r="E139" s="55">
        <f t="shared" si="6"/>
        <v>1.6486486486486487</v>
      </c>
      <c r="F139" s="219">
        <v>7.0000000000000001E-3</v>
      </c>
      <c r="G139" s="213">
        <v>8.9999999999999993E-3</v>
      </c>
      <c r="H139" s="319">
        <f t="shared" si="7"/>
        <v>0.19999999999999993</v>
      </c>
      <c r="I139" s="150"/>
      <c r="J139" s="22"/>
      <c r="K139" s="22"/>
    </row>
    <row r="140" spans="1:11" ht="20.100000000000001" customHeight="1" x14ac:dyDescent="0.2">
      <c r="A140" s="23" t="s">
        <v>55</v>
      </c>
      <c r="B140" s="17" t="s">
        <v>80</v>
      </c>
      <c r="C140" s="265">
        <v>223</v>
      </c>
      <c r="D140" s="265">
        <v>145</v>
      </c>
      <c r="E140" s="55">
        <f t="shared" si="6"/>
        <v>0.65022421524663676</v>
      </c>
      <c r="F140" s="219">
        <v>5.0000000000000001E-3</v>
      </c>
      <c r="G140" s="213">
        <v>3.0000000000000001E-3</v>
      </c>
      <c r="H140" s="319">
        <f t="shared" si="7"/>
        <v>-0.2</v>
      </c>
      <c r="I140" s="150"/>
      <c r="J140" s="22"/>
      <c r="K140" s="22"/>
    </row>
    <row r="141" spans="1:11" ht="20.100000000000001" customHeight="1" x14ac:dyDescent="0.2">
      <c r="A141" s="23" t="s">
        <v>81</v>
      </c>
      <c r="B141" s="17" t="s">
        <v>82</v>
      </c>
      <c r="C141" s="265">
        <v>250206</v>
      </c>
      <c r="D141" s="265">
        <v>240152</v>
      </c>
      <c r="E141" s="55">
        <f t="shared" si="6"/>
        <v>0.95981711070078257</v>
      </c>
      <c r="F141" s="219">
        <v>0.55200000000000005</v>
      </c>
      <c r="G141" s="213">
        <v>0.53600000000000003</v>
      </c>
      <c r="H141" s="319">
        <f t="shared" si="7"/>
        <v>-1.6000000000000014</v>
      </c>
      <c r="I141" s="150"/>
      <c r="J141" s="22"/>
      <c r="K141" s="22"/>
    </row>
    <row r="142" spans="1:11" ht="20.100000000000001" customHeight="1" x14ac:dyDescent="0.2">
      <c r="A142" s="23" t="s">
        <v>83</v>
      </c>
      <c r="B142" s="17" t="s">
        <v>84</v>
      </c>
      <c r="C142" s="265">
        <v>137998</v>
      </c>
      <c r="D142" s="265">
        <v>122691</v>
      </c>
      <c r="E142" s="55">
        <f t="shared" si="6"/>
        <v>0.88907810258119679</v>
      </c>
      <c r="F142" s="219">
        <v>0.52400000000000002</v>
      </c>
      <c r="G142" s="213">
        <v>0.46899999999999997</v>
      </c>
      <c r="H142" s="319">
        <f t="shared" si="7"/>
        <v>-5.5000000000000053</v>
      </c>
      <c r="I142" s="150"/>
      <c r="J142" s="22"/>
      <c r="K142" s="22"/>
    </row>
    <row r="143" spans="1:11" ht="20.100000000000001" customHeight="1" x14ac:dyDescent="0.2">
      <c r="A143" s="23" t="s">
        <v>85</v>
      </c>
      <c r="B143" s="17" t="s">
        <v>86</v>
      </c>
      <c r="C143" s="265">
        <v>754809</v>
      </c>
      <c r="D143" s="265">
        <v>786220</v>
      </c>
      <c r="E143" s="55">
        <f t="shared" si="6"/>
        <v>1.0416145011519471</v>
      </c>
      <c r="F143" s="219">
        <v>0.42199999999999999</v>
      </c>
      <c r="G143" s="213">
        <v>0.42599999999999999</v>
      </c>
      <c r="H143" s="319">
        <f t="shared" si="7"/>
        <v>0.40000000000000036</v>
      </c>
      <c r="I143" s="150"/>
      <c r="J143" s="22"/>
      <c r="K143" s="22"/>
    </row>
    <row r="144" spans="1:11" ht="20.100000000000001" customHeight="1" x14ac:dyDescent="0.2">
      <c r="A144" s="23" t="s">
        <v>87</v>
      </c>
      <c r="B144" s="17" t="s">
        <v>88</v>
      </c>
      <c r="C144" s="265">
        <v>112648</v>
      </c>
      <c r="D144" s="265">
        <v>187058</v>
      </c>
      <c r="E144" s="55">
        <f t="shared" si="6"/>
        <v>1.6605532277537107</v>
      </c>
      <c r="F144" s="219">
        <v>2.8000000000000001E-2</v>
      </c>
      <c r="G144" s="213">
        <v>3.9E-2</v>
      </c>
      <c r="H144" s="319">
        <f t="shared" si="7"/>
        <v>1.0999999999999999</v>
      </c>
      <c r="I144" s="150"/>
      <c r="J144" s="22"/>
      <c r="K144" s="22"/>
    </row>
    <row r="145" spans="1:11" ht="20.100000000000001" customHeight="1" x14ac:dyDescent="0.2">
      <c r="A145" s="23" t="s">
        <v>89</v>
      </c>
      <c r="B145" s="17" t="s">
        <v>90</v>
      </c>
      <c r="C145" s="265">
        <v>141027</v>
      </c>
      <c r="D145" s="265">
        <v>137403</v>
      </c>
      <c r="E145" s="55">
        <f t="shared" si="6"/>
        <v>0.97430279308217571</v>
      </c>
      <c r="F145" s="219">
        <v>0.26400000000000001</v>
      </c>
      <c r="G145" s="213">
        <v>0.23</v>
      </c>
      <c r="H145" s="319">
        <f t="shared" si="7"/>
        <v>-3.4000000000000004</v>
      </c>
      <c r="I145" s="150"/>
      <c r="J145" s="22"/>
      <c r="K145" s="22"/>
    </row>
    <row r="146" spans="1:11" ht="20.100000000000001" customHeight="1" thickBot="1" x14ac:dyDescent="0.25">
      <c r="A146" s="23" t="s">
        <v>91</v>
      </c>
      <c r="B146" s="17" t="s">
        <v>92</v>
      </c>
      <c r="C146" s="265">
        <v>0</v>
      </c>
      <c r="D146" s="265">
        <v>0</v>
      </c>
      <c r="E146" s="55" t="str">
        <f t="shared" si="6"/>
        <v>X</v>
      </c>
      <c r="F146" s="219">
        <v>0</v>
      </c>
      <c r="G146" s="213">
        <v>0</v>
      </c>
      <c r="H146" s="319">
        <f t="shared" si="7"/>
        <v>0</v>
      </c>
      <c r="I146" s="150"/>
      <c r="J146" s="22"/>
      <c r="K146" s="22"/>
    </row>
    <row r="147" spans="1:11" ht="20.100000000000001" customHeight="1" thickBot="1" x14ac:dyDescent="0.25">
      <c r="A147" s="94"/>
      <c r="B147" s="41" t="s">
        <v>10</v>
      </c>
      <c r="C147" s="210">
        <f>SUM(C118:C146)</f>
        <v>4260575</v>
      </c>
      <c r="D147" s="210">
        <f>SUM(D118:D146)</f>
        <v>4494203</v>
      </c>
      <c r="E147" s="30">
        <f>+IF(C147=0,"X",D147/C147)</f>
        <v>1.054834852103296</v>
      </c>
      <c r="F147" s="212">
        <v>0.16700000000000001</v>
      </c>
      <c r="G147" s="328">
        <v>0.16</v>
      </c>
      <c r="H147" s="320">
        <f t="shared" si="7"/>
        <v>-0.70000000000000062</v>
      </c>
      <c r="I147" s="150"/>
      <c r="J147" s="22"/>
      <c r="K147" s="22"/>
    </row>
    <row r="148" spans="1:11" ht="20.100000000000001" customHeight="1" x14ac:dyDescent="0.2">
      <c r="A148" s="96"/>
      <c r="B148" s="66"/>
      <c r="C148" s="43"/>
      <c r="D148" s="43"/>
      <c r="E148" s="22"/>
      <c r="F148" s="22"/>
      <c r="G148" s="22"/>
      <c r="H148" s="22"/>
    </row>
    <row r="149" spans="1:11" s="98" customFormat="1" ht="20.100000000000001" customHeight="1" x14ac:dyDescent="0.2">
      <c r="A149" s="487" t="s">
        <v>187</v>
      </c>
      <c r="B149" s="487"/>
      <c r="C149" s="487"/>
      <c r="D149" s="487"/>
      <c r="E149" s="487"/>
      <c r="F149" s="487"/>
      <c r="G149" s="487"/>
      <c r="H149" s="487"/>
    </row>
    <row r="150" spans="1:11" s="98" customFormat="1" ht="20.100000000000001" customHeight="1" thickBot="1" x14ac:dyDescent="0.25">
      <c r="A150" s="99"/>
      <c r="B150" s="99"/>
      <c r="C150" s="99"/>
      <c r="D150" s="99"/>
      <c r="E150" s="99"/>
      <c r="F150" s="99"/>
      <c r="G150" s="99"/>
      <c r="H150" s="99"/>
    </row>
    <row r="151" spans="1:11" ht="31.5" customHeight="1" thickBot="1" x14ac:dyDescent="0.25">
      <c r="A151" s="475" t="s">
        <v>1</v>
      </c>
      <c r="B151" s="475" t="s">
        <v>2</v>
      </c>
      <c r="C151" s="454" t="s">
        <v>188</v>
      </c>
      <c r="D151" s="455"/>
      <c r="E151" s="120" t="s">
        <v>4</v>
      </c>
      <c r="F151" s="454" t="s">
        <v>189</v>
      </c>
      <c r="G151" s="488"/>
      <c r="H151" s="455"/>
    </row>
    <row r="152" spans="1:11" ht="20.100000000000001" customHeight="1" thickBot="1" x14ac:dyDescent="0.25">
      <c r="A152" s="476"/>
      <c r="B152" s="476"/>
      <c r="C152" s="36">
        <f>+C5</f>
        <v>2022</v>
      </c>
      <c r="D152" s="36">
        <f>+D5</f>
        <v>2023</v>
      </c>
      <c r="E152" s="36" t="str">
        <f>+E5</f>
        <v>23/22</v>
      </c>
      <c r="F152" s="36">
        <f>+F5</f>
        <v>2022</v>
      </c>
      <c r="G152" s="36">
        <f>+G5</f>
        <v>2023</v>
      </c>
      <c r="H152" s="16" t="s">
        <v>179</v>
      </c>
    </row>
    <row r="153" spans="1:11" ht="20.100000000000001" customHeight="1" x14ac:dyDescent="0.2">
      <c r="A153" s="100" t="s">
        <v>6</v>
      </c>
      <c r="B153" s="106" t="s">
        <v>7</v>
      </c>
      <c r="C153" s="217">
        <v>13</v>
      </c>
      <c r="D153" s="217">
        <v>3</v>
      </c>
      <c r="E153" s="55">
        <f>+IF(C153=0,"X",D153/C153)</f>
        <v>0.23076923076923078</v>
      </c>
      <c r="F153" s="203">
        <v>0</v>
      </c>
      <c r="G153" s="203">
        <v>0</v>
      </c>
      <c r="H153" s="319">
        <f>+(G153-F153)*100</f>
        <v>0</v>
      </c>
      <c r="I153" s="150"/>
      <c r="J153" s="22"/>
      <c r="K153" s="22"/>
    </row>
    <row r="154" spans="1:11" ht="20.100000000000001" customHeight="1" thickBot="1" x14ac:dyDescent="0.25">
      <c r="A154" s="107" t="s">
        <v>8</v>
      </c>
      <c r="B154" s="57" t="s">
        <v>9</v>
      </c>
      <c r="C154" s="310">
        <v>3334976</v>
      </c>
      <c r="D154" s="310">
        <v>3816105</v>
      </c>
      <c r="E154" s="55">
        <f>+IF(C154=0,"X",D154/C154)</f>
        <v>1.1442676049242932</v>
      </c>
      <c r="F154" s="207">
        <v>6.6000000000000003E-2</v>
      </c>
      <c r="G154" s="207">
        <v>6.8000000000000005E-2</v>
      </c>
      <c r="H154" s="319">
        <f>+(G154-F154)*100</f>
        <v>0.20000000000000018</v>
      </c>
      <c r="I154" s="150"/>
      <c r="J154" s="22"/>
      <c r="K154" s="22"/>
    </row>
    <row r="155" spans="1:11" s="98" customFormat="1" ht="20.100000000000001" customHeight="1" thickBot="1" x14ac:dyDescent="0.25">
      <c r="A155" s="108"/>
      <c r="B155" s="109" t="s">
        <v>128</v>
      </c>
      <c r="C155" s="329">
        <f>SUM(C153:C154)</f>
        <v>3334989</v>
      </c>
      <c r="D155" s="329">
        <f>SUM(D153:D154)</f>
        <v>3816108</v>
      </c>
      <c r="E155" s="30">
        <f>+IF(C155=0,"X",D155/C155)</f>
        <v>1.1442640440493208</v>
      </c>
      <c r="F155" s="330">
        <v>4.5999999999999999E-2</v>
      </c>
      <c r="G155" s="330">
        <v>4.8000000000000001E-2</v>
      </c>
      <c r="H155" s="320">
        <f>+(G155-F155)*100</f>
        <v>0.20000000000000018</v>
      </c>
      <c r="I155" s="150"/>
      <c r="J155" s="22"/>
      <c r="K155" s="22"/>
    </row>
    <row r="156" spans="1:11" ht="20.100000000000001" customHeight="1" x14ac:dyDescent="0.2">
      <c r="C156" s="22"/>
      <c r="D156" s="22"/>
      <c r="E156" s="40"/>
      <c r="F156" s="40"/>
    </row>
    <row r="157" spans="1:11" s="98" customFormat="1" ht="20.100000000000001" customHeight="1" x14ac:dyDescent="0.2">
      <c r="A157" s="487" t="s">
        <v>190</v>
      </c>
      <c r="B157" s="487"/>
      <c r="C157" s="487"/>
      <c r="D157" s="487"/>
      <c r="E157" s="487"/>
      <c r="F157" s="487"/>
      <c r="G157" s="487"/>
      <c r="H157" s="487"/>
    </row>
    <row r="158" spans="1:11" s="98" customFormat="1" ht="20.100000000000001" customHeight="1" thickBot="1" x14ac:dyDescent="0.25">
      <c r="A158" s="99"/>
      <c r="B158" s="99"/>
      <c r="C158" s="99"/>
      <c r="D158" s="99"/>
      <c r="E158" s="99"/>
      <c r="F158" s="99"/>
      <c r="G158" s="99"/>
      <c r="H158" s="99"/>
    </row>
    <row r="159" spans="1:11" ht="20.100000000000001" customHeight="1" x14ac:dyDescent="0.2">
      <c r="A159" s="475" t="s">
        <v>1</v>
      </c>
      <c r="B159" s="475" t="s">
        <v>2</v>
      </c>
      <c r="C159" s="456" t="s">
        <v>191</v>
      </c>
      <c r="D159" s="457"/>
      <c r="E159" s="475" t="s">
        <v>4</v>
      </c>
      <c r="F159" s="456" t="s">
        <v>192</v>
      </c>
      <c r="G159" s="485"/>
      <c r="H159" s="457"/>
    </row>
    <row r="160" spans="1:11" ht="37.5" customHeight="1" thickBot="1" x14ac:dyDescent="0.25">
      <c r="A160" s="484"/>
      <c r="B160" s="484"/>
      <c r="C160" s="458"/>
      <c r="D160" s="459"/>
      <c r="E160" s="476"/>
      <c r="F160" s="458"/>
      <c r="G160" s="486"/>
      <c r="H160" s="459"/>
    </row>
    <row r="161" spans="1:11" ht="20.100000000000001" customHeight="1" thickBot="1" x14ac:dyDescent="0.25">
      <c r="A161" s="476"/>
      <c r="B161" s="476"/>
      <c r="C161" s="36">
        <f>+C5</f>
        <v>2022</v>
      </c>
      <c r="D161" s="36">
        <f>+D5</f>
        <v>2023</v>
      </c>
      <c r="E161" s="36" t="str">
        <f>+E5</f>
        <v>23/22</v>
      </c>
      <c r="F161" s="36">
        <f>+F5</f>
        <v>2022</v>
      </c>
      <c r="G161" s="36">
        <f>+G5</f>
        <v>2023</v>
      </c>
      <c r="H161" s="16" t="s">
        <v>179</v>
      </c>
    </row>
    <row r="162" spans="1:11" ht="20.100000000000001" customHeight="1" x14ac:dyDescent="0.2">
      <c r="A162" s="100" t="s">
        <v>6</v>
      </c>
      <c r="B162" s="57" t="s">
        <v>7</v>
      </c>
      <c r="C162" s="217">
        <v>0</v>
      </c>
      <c r="D162" s="217">
        <v>0</v>
      </c>
      <c r="E162" s="55" t="str">
        <f>+IF(C162=0,"X",D162/C162)</f>
        <v>X</v>
      </c>
      <c r="F162" s="203">
        <v>0</v>
      </c>
      <c r="G162" s="203">
        <v>0</v>
      </c>
      <c r="H162" s="319">
        <f>+(G162-F162)*100</f>
        <v>0</v>
      </c>
      <c r="I162" s="150"/>
      <c r="J162" s="22"/>
      <c r="K162" s="22"/>
    </row>
    <row r="163" spans="1:11" ht="20.100000000000001" customHeight="1" thickBot="1" x14ac:dyDescent="0.25">
      <c r="A163" s="107" t="s">
        <v>8</v>
      </c>
      <c r="B163" s="57" t="s">
        <v>9</v>
      </c>
      <c r="C163" s="310">
        <v>1526295</v>
      </c>
      <c r="D163" s="310">
        <v>1748349</v>
      </c>
      <c r="E163" s="55">
        <f>+IF(C163=0,"X",D163/C163)</f>
        <v>1.1454856367871218</v>
      </c>
      <c r="F163" s="207">
        <v>0.06</v>
      </c>
      <c r="G163" s="207">
        <v>6.2E-2</v>
      </c>
      <c r="H163" s="319">
        <f>+(G163-F163)*100</f>
        <v>0.20000000000000018</v>
      </c>
      <c r="I163" s="150"/>
      <c r="J163" s="22"/>
      <c r="K163" s="22"/>
    </row>
    <row r="164" spans="1:11" s="98" customFormat="1" ht="19.5" customHeight="1" thickBot="1" x14ac:dyDescent="0.25">
      <c r="A164" s="108"/>
      <c r="B164" s="109" t="s">
        <v>128</v>
      </c>
      <c r="C164" s="329">
        <f>SUM(C162:C163)</f>
        <v>1526295</v>
      </c>
      <c r="D164" s="329">
        <f>SUM(D162:D163)</f>
        <v>1748349</v>
      </c>
      <c r="E164" s="30">
        <f>+IF(C164=0,"X",D164/C164)</f>
        <v>1.1454856367871218</v>
      </c>
      <c r="F164" s="330">
        <v>3.4000000000000002E-2</v>
      </c>
      <c r="G164" s="330">
        <v>0.04</v>
      </c>
      <c r="H164" s="320">
        <f>+(G164-F164)*100</f>
        <v>0.59999999999999987</v>
      </c>
      <c r="I164" s="150"/>
      <c r="J164" s="22"/>
      <c r="K164" s="22"/>
    </row>
    <row r="165" spans="1:11" x14ac:dyDescent="0.2">
      <c r="C165" s="22"/>
      <c r="D165" s="22"/>
      <c r="E165" s="40"/>
      <c r="F165" s="40"/>
    </row>
    <row r="166" spans="1:11" x14ac:dyDescent="0.2">
      <c r="C166" s="22"/>
      <c r="D166" s="22"/>
    </row>
  </sheetData>
  <mergeCells count="36">
    <mergeCell ref="A39:H39"/>
    <mergeCell ref="A1:H1"/>
    <mergeCell ref="C4:D4"/>
    <mergeCell ref="F4:H4"/>
    <mergeCell ref="A10:H10"/>
    <mergeCell ref="F12:H12"/>
    <mergeCell ref="C41:D41"/>
    <mergeCell ref="F41:H41"/>
    <mergeCell ref="A74:H74"/>
    <mergeCell ref="B76:B78"/>
    <mergeCell ref="C76:D77"/>
    <mergeCell ref="E76:E77"/>
    <mergeCell ref="F76:H77"/>
    <mergeCell ref="A83:H83"/>
    <mergeCell ref="A85:A87"/>
    <mergeCell ref="B85:B87"/>
    <mergeCell ref="C85:D86"/>
    <mergeCell ref="E85:E86"/>
    <mergeCell ref="F85:H86"/>
    <mergeCell ref="A157:H157"/>
    <mergeCell ref="A113:H113"/>
    <mergeCell ref="A115:A117"/>
    <mergeCell ref="B115:B117"/>
    <mergeCell ref="C115:D116"/>
    <mergeCell ref="E115:E116"/>
    <mergeCell ref="F115:H116"/>
    <mergeCell ref="A149:H149"/>
    <mergeCell ref="A151:A152"/>
    <mergeCell ref="B151:B152"/>
    <mergeCell ref="C151:D151"/>
    <mergeCell ref="F151:H151"/>
    <mergeCell ref="A159:A161"/>
    <mergeCell ref="B159:B161"/>
    <mergeCell ref="C159:D160"/>
    <mergeCell ref="E159:E160"/>
    <mergeCell ref="F159:H160"/>
  </mergeCells>
  <conditionalFormatting sqref="J6:K8 J14:K37 J79:K81 J88:K111 J118:K147 J153:K155 J162:K164">
    <cfRule type="cellIs" dxfId="5" priority="2" operator="notEqual">
      <formula>0</formula>
    </cfRule>
  </conditionalFormatting>
  <conditionalFormatting sqref="J43:K72">
    <cfRule type="cellIs" dxfId="4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fitToHeight="8" orientation="portrait" r:id="rId1"/>
  <headerFooter alignWithMargins="0">
    <oddHeader>&amp;A</oddHeader>
  </headerFooter>
  <rowBreaks count="3" manualBreakCount="3">
    <brk id="38" max="7" man="1"/>
    <brk id="82" max="7" man="1"/>
    <brk id="14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1612-D9F7-4E5C-83CB-EE09C6D224B1}">
  <dimension ref="A1:H439"/>
  <sheetViews>
    <sheetView zoomScale="80" zoomScaleNormal="80" zoomScaleSheetLayoutView="115" workbookViewId="0">
      <selection activeCell="I8" sqref="I8"/>
    </sheetView>
  </sheetViews>
  <sheetFormatPr defaultColWidth="9.140625" defaultRowHeight="12.75" x14ac:dyDescent="0.2"/>
  <cols>
    <col min="1" max="1" width="4" style="239" customWidth="1"/>
    <col min="2" max="2" width="37.7109375" style="239" customWidth="1"/>
    <col min="3" max="3" width="14.140625" style="267" customWidth="1"/>
    <col min="4" max="4" width="14.28515625" style="267" customWidth="1"/>
    <col min="5" max="5" width="13" style="267" customWidth="1"/>
    <col min="6" max="6" width="6.28515625" style="239" customWidth="1"/>
    <col min="7" max="16384" width="9.140625" style="239"/>
  </cols>
  <sheetData>
    <row r="1" spans="1:7" ht="20.100000000000001" customHeight="1" x14ac:dyDescent="0.2">
      <c r="A1" s="477" t="s">
        <v>197</v>
      </c>
      <c r="B1" s="477"/>
      <c r="C1" s="477"/>
      <c r="D1" s="477"/>
      <c r="E1" s="477"/>
    </row>
    <row r="2" spans="1:7" ht="20.100000000000001" customHeight="1" x14ac:dyDescent="0.2">
      <c r="A2" s="318"/>
      <c r="B2" s="318"/>
      <c r="C2" s="318"/>
      <c r="D2" s="318"/>
      <c r="E2" s="318"/>
    </row>
    <row r="3" spans="1:7" ht="20.100000000000001" customHeight="1" thickBot="1" x14ac:dyDescent="0.25">
      <c r="A3" s="338"/>
      <c r="B3" s="338"/>
      <c r="C3" s="337"/>
      <c r="D3" s="337"/>
      <c r="E3" s="337"/>
    </row>
    <row r="4" spans="1:7" ht="20.100000000000001" customHeight="1" thickBot="1" x14ac:dyDescent="0.25">
      <c r="A4" s="241" t="s">
        <v>1</v>
      </c>
      <c r="B4" s="263" t="s">
        <v>2</v>
      </c>
      <c r="C4" s="490" t="s">
        <v>197</v>
      </c>
      <c r="D4" s="491"/>
      <c r="E4" s="492"/>
    </row>
    <row r="5" spans="1:7" ht="20.100000000000001" customHeight="1" thickBot="1" x14ac:dyDescent="0.25">
      <c r="A5" s="245"/>
      <c r="B5" s="336"/>
      <c r="C5" s="36">
        <v>2022</v>
      </c>
      <c r="D5" s="36">
        <v>2023</v>
      </c>
      <c r="E5" s="346" t="s">
        <v>179</v>
      </c>
    </row>
    <row r="6" spans="1:7" ht="20.100000000000001" customHeight="1" x14ac:dyDescent="0.2">
      <c r="A6" s="247" t="s">
        <v>6</v>
      </c>
      <c r="B6" s="345" t="s">
        <v>7</v>
      </c>
      <c r="C6" s="347">
        <f>+C37</f>
        <v>0.97499999999999998</v>
      </c>
      <c r="D6" s="347">
        <f>+D37</f>
        <v>0.97299999999999998</v>
      </c>
      <c r="E6" s="319">
        <f>+(D6-C6)*100</f>
        <v>-0.20000000000000018</v>
      </c>
      <c r="F6" s="333"/>
      <c r="G6" s="332"/>
    </row>
    <row r="7" spans="1:7" ht="20.100000000000001" customHeight="1" thickBot="1" x14ac:dyDescent="0.25">
      <c r="A7" s="250" t="s">
        <v>8</v>
      </c>
      <c r="B7" s="344" t="s">
        <v>9</v>
      </c>
      <c r="C7" s="343">
        <f>+C72</f>
        <v>0.79700000000000004</v>
      </c>
      <c r="D7" s="343">
        <f>+D72</f>
        <v>0.8</v>
      </c>
      <c r="E7" s="319">
        <f>+(D7-C7)*100</f>
        <v>0.30000000000000027</v>
      </c>
      <c r="F7" s="333"/>
      <c r="G7" s="332"/>
    </row>
    <row r="8" spans="1:7" ht="20.100000000000001" customHeight="1" thickBot="1" x14ac:dyDescent="0.25">
      <c r="A8" s="108"/>
      <c r="B8" s="342" t="s">
        <v>10</v>
      </c>
      <c r="C8" s="212">
        <v>0.85</v>
      </c>
      <c r="D8" s="211">
        <v>0.85099999999999998</v>
      </c>
      <c r="E8" s="320">
        <f>+(D8-C8)*100</f>
        <v>0.10000000000000009</v>
      </c>
      <c r="F8" s="333"/>
      <c r="G8" s="332"/>
    </row>
    <row r="9" spans="1:7" ht="20.100000000000001" customHeight="1" x14ac:dyDescent="0.2"/>
    <row r="10" spans="1:7" ht="20.100000000000001" customHeight="1" x14ac:dyDescent="0.2">
      <c r="A10" s="477" t="s">
        <v>199</v>
      </c>
      <c r="B10" s="477"/>
      <c r="C10" s="477"/>
      <c r="D10" s="477"/>
      <c r="E10" s="477"/>
    </row>
    <row r="11" spans="1:7" ht="20.100000000000001" customHeight="1" thickBot="1" x14ac:dyDescent="0.25">
      <c r="A11" s="338"/>
      <c r="B11" s="338"/>
      <c r="C11" s="337"/>
      <c r="D11" s="337"/>
      <c r="E11" s="337"/>
    </row>
    <row r="12" spans="1:7" ht="20.100000000000001" customHeight="1" thickBot="1" x14ac:dyDescent="0.25">
      <c r="A12" s="241" t="s">
        <v>1</v>
      </c>
      <c r="B12" s="263" t="s">
        <v>12</v>
      </c>
      <c r="C12" s="490" t="s">
        <v>197</v>
      </c>
      <c r="D12" s="491"/>
      <c r="E12" s="492"/>
    </row>
    <row r="13" spans="1:7" ht="20.100000000000001" customHeight="1" thickBot="1" x14ac:dyDescent="0.25">
      <c r="A13" s="245"/>
      <c r="B13" s="336"/>
      <c r="C13" s="36">
        <f>+$C$5</f>
        <v>2022</v>
      </c>
      <c r="D13" s="36">
        <f>+$D$5</f>
        <v>2023</v>
      </c>
      <c r="E13" s="16" t="s">
        <v>179</v>
      </c>
    </row>
    <row r="14" spans="1:7" ht="20.100000000000001" customHeight="1" x14ac:dyDescent="0.2">
      <c r="A14" s="10" t="s">
        <v>6</v>
      </c>
      <c r="B14" s="37" t="s">
        <v>13</v>
      </c>
      <c r="C14" s="343">
        <v>0.995</v>
      </c>
      <c r="D14" s="334">
        <v>0.99399999999999999</v>
      </c>
      <c r="E14" s="319">
        <f t="shared" ref="E14:E37" si="0">+(D14-C14)*100</f>
        <v>-0.10000000000000009</v>
      </c>
      <c r="F14" s="333"/>
      <c r="G14" s="332"/>
    </row>
    <row r="15" spans="1:7" ht="20.100000000000001" customHeight="1" x14ac:dyDescent="0.2">
      <c r="A15" s="23" t="s">
        <v>8</v>
      </c>
      <c r="B15" s="37" t="s">
        <v>14</v>
      </c>
      <c r="C15" s="343">
        <v>0.97499999999999998</v>
      </c>
      <c r="D15" s="334">
        <v>0.95799999999999996</v>
      </c>
      <c r="E15" s="319">
        <f t="shared" si="0"/>
        <v>-1.7000000000000015</v>
      </c>
      <c r="F15" s="333"/>
      <c r="G15" s="332"/>
    </row>
    <row r="16" spans="1:7" ht="20.100000000000001" customHeight="1" x14ac:dyDescent="0.2">
      <c r="A16" s="23" t="s">
        <v>15</v>
      </c>
      <c r="B16" s="37" t="s">
        <v>16</v>
      </c>
      <c r="C16" s="343">
        <v>0.98199999999999998</v>
      </c>
      <c r="D16" s="334">
        <v>0.98</v>
      </c>
      <c r="E16" s="319">
        <f t="shared" si="0"/>
        <v>-0.20000000000000018</v>
      </c>
      <c r="F16" s="333"/>
      <c r="G16" s="332"/>
    </row>
    <row r="17" spans="1:7" ht="20.100000000000001" customHeight="1" x14ac:dyDescent="0.2">
      <c r="A17" s="23" t="s">
        <v>17</v>
      </c>
      <c r="B17" s="37" t="s">
        <v>18</v>
      </c>
      <c r="C17" s="343">
        <v>0.98799999999999999</v>
      </c>
      <c r="D17" s="334">
        <v>0.97699999999999998</v>
      </c>
      <c r="E17" s="319">
        <f t="shared" si="0"/>
        <v>-1.100000000000001</v>
      </c>
      <c r="F17" s="333"/>
      <c r="G17" s="332"/>
    </row>
    <row r="18" spans="1:7" ht="20.100000000000001" customHeight="1" x14ac:dyDescent="0.2">
      <c r="A18" s="23" t="s">
        <v>19</v>
      </c>
      <c r="B18" s="37" t="s">
        <v>20</v>
      </c>
      <c r="C18" s="343">
        <v>0.97</v>
      </c>
      <c r="D18" s="334">
        <v>0.97399999999999998</v>
      </c>
      <c r="E18" s="319">
        <f t="shared" si="0"/>
        <v>0.40000000000000036</v>
      </c>
      <c r="F18" s="333"/>
      <c r="G18" s="332"/>
    </row>
    <row r="19" spans="1:7" ht="20.100000000000001" customHeight="1" x14ac:dyDescent="0.2">
      <c r="A19" s="23" t="s">
        <v>21</v>
      </c>
      <c r="B19" s="37" t="s">
        <v>22</v>
      </c>
      <c r="C19" s="343">
        <v>0.91800000000000004</v>
      </c>
      <c r="D19" s="334">
        <v>0.92300000000000004</v>
      </c>
      <c r="E19" s="319">
        <f t="shared" si="0"/>
        <v>0.50000000000000044</v>
      </c>
      <c r="F19" s="333"/>
      <c r="G19" s="332"/>
    </row>
    <row r="20" spans="1:7" ht="20.100000000000001" customHeight="1" x14ac:dyDescent="0.2">
      <c r="A20" s="23" t="s">
        <v>23</v>
      </c>
      <c r="B20" s="37" t="s">
        <v>24</v>
      </c>
      <c r="C20" s="343">
        <v>1</v>
      </c>
      <c r="D20" s="334">
        <v>1</v>
      </c>
      <c r="E20" s="319">
        <f t="shared" si="0"/>
        <v>0</v>
      </c>
      <c r="F20" s="333"/>
      <c r="G20" s="332"/>
    </row>
    <row r="21" spans="1:7" ht="20.100000000000001" customHeight="1" x14ac:dyDescent="0.2">
      <c r="A21" s="23" t="s">
        <v>25</v>
      </c>
      <c r="B21" s="37" t="s">
        <v>26</v>
      </c>
      <c r="C21" s="343">
        <v>0.77900000000000003</v>
      </c>
      <c r="D21" s="334">
        <v>0.80200000000000005</v>
      </c>
      <c r="E21" s="319">
        <f t="shared" si="0"/>
        <v>2.300000000000002</v>
      </c>
      <c r="F21" s="333"/>
      <c r="G21" s="332"/>
    </row>
    <row r="22" spans="1:7" ht="20.100000000000001" customHeight="1" x14ac:dyDescent="0.2">
      <c r="A22" s="23" t="s">
        <v>27</v>
      </c>
      <c r="B22" s="37" t="s">
        <v>28</v>
      </c>
      <c r="C22" s="343">
        <v>0.93600000000000005</v>
      </c>
      <c r="D22" s="334">
        <v>0.93500000000000005</v>
      </c>
      <c r="E22" s="319">
        <f t="shared" si="0"/>
        <v>-0.10000000000000009</v>
      </c>
      <c r="F22" s="333"/>
      <c r="G22" s="332"/>
    </row>
    <row r="23" spans="1:7" ht="20.100000000000001" customHeight="1" x14ac:dyDescent="0.2">
      <c r="A23" s="23" t="s">
        <v>29</v>
      </c>
      <c r="B23" s="37" t="s">
        <v>30</v>
      </c>
      <c r="C23" s="343">
        <v>0.98699999999999999</v>
      </c>
      <c r="D23" s="334">
        <v>0.98499999999999999</v>
      </c>
      <c r="E23" s="319">
        <f t="shared" si="0"/>
        <v>-0.20000000000000018</v>
      </c>
      <c r="F23" s="333"/>
      <c r="G23" s="332"/>
    </row>
    <row r="24" spans="1:7" ht="20.100000000000001" customHeight="1" x14ac:dyDescent="0.2">
      <c r="A24" s="23" t="s">
        <v>31</v>
      </c>
      <c r="B24" s="37" t="s">
        <v>32</v>
      </c>
      <c r="C24" s="343">
        <v>0.998</v>
      </c>
      <c r="D24" s="334">
        <v>0.998</v>
      </c>
      <c r="E24" s="319">
        <f t="shared" si="0"/>
        <v>0</v>
      </c>
      <c r="F24" s="333"/>
      <c r="G24" s="332"/>
    </row>
    <row r="25" spans="1:7" ht="20.100000000000001" customHeight="1" x14ac:dyDescent="0.2">
      <c r="A25" s="23" t="s">
        <v>33</v>
      </c>
      <c r="B25" s="37" t="s">
        <v>34</v>
      </c>
      <c r="C25" s="343">
        <v>0.96799999999999997</v>
      </c>
      <c r="D25" s="334">
        <v>0.96499999999999997</v>
      </c>
      <c r="E25" s="319">
        <f t="shared" si="0"/>
        <v>-0.30000000000000027</v>
      </c>
      <c r="F25" s="333"/>
      <c r="G25" s="332"/>
    </row>
    <row r="26" spans="1:7" ht="20.100000000000001" customHeight="1" x14ac:dyDescent="0.2">
      <c r="A26" s="23" t="s">
        <v>35</v>
      </c>
      <c r="B26" s="37" t="s">
        <v>36</v>
      </c>
      <c r="C26" s="343">
        <v>0.997</v>
      </c>
      <c r="D26" s="334">
        <v>0.998</v>
      </c>
      <c r="E26" s="319">
        <f t="shared" si="0"/>
        <v>0.10000000000000009</v>
      </c>
      <c r="F26" s="333"/>
      <c r="G26" s="332"/>
    </row>
    <row r="27" spans="1:7" ht="20.100000000000001" customHeight="1" x14ac:dyDescent="0.2">
      <c r="A27" s="23" t="s">
        <v>37</v>
      </c>
      <c r="B27" s="37" t="s">
        <v>38</v>
      </c>
      <c r="C27" s="343">
        <v>1</v>
      </c>
      <c r="D27" s="334">
        <v>1</v>
      </c>
      <c r="E27" s="319">
        <f t="shared" si="0"/>
        <v>0</v>
      </c>
      <c r="F27" s="333"/>
      <c r="G27" s="332"/>
    </row>
    <row r="28" spans="1:7" ht="20.100000000000001" customHeight="1" x14ac:dyDescent="0.2">
      <c r="A28" s="23" t="s">
        <v>39</v>
      </c>
      <c r="B28" s="37" t="s">
        <v>40</v>
      </c>
      <c r="C28" s="343">
        <v>1</v>
      </c>
      <c r="D28" s="334">
        <v>1</v>
      </c>
      <c r="E28" s="319">
        <f t="shared" si="0"/>
        <v>0</v>
      </c>
      <c r="F28" s="333"/>
      <c r="G28" s="332"/>
    </row>
    <row r="29" spans="1:7" ht="20.100000000000001" customHeight="1" x14ac:dyDescent="0.2">
      <c r="A29" s="23" t="s">
        <v>41</v>
      </c>
      <c r="B29" s="37" t="s">
        <v>42</v>
      </c>
      <c r="C29" s="343">
        <v>1</v>
      </c>
      <c r="D29" s="334">
        <v>1</v>
      </c>
      <c r="E29" s="319">
        <f t="shared" si="0"/>
        <v>0</v>
      </c>
      <c r="F29" s="333"/>
      <c r="G29" s="332"/>
    </row>
    <row r="30" spans="1:7" ht="20.100000000000001" customHeight="1" x14ac:dyDescent="0.2">
      <c r="A30" s="23" t="s">
        <v>43</v>
      </c>
      <c r="B30" s="37" t="s">
        <v>44</v>
      </c>
      <c r="C30" s="343">
        <v>0.97299999999999998</v>
      </c>
      <c r="D30" s="334">
        <v>0.95099999999999996</v>
      </c>
      <c r="E30" s="319">
        <f t="shared" si="0"/>
        <v>-2.200000000000002</v>
      </c>
      <c r="F30" s="333"/>
      <c r="G30" s="332"/>
    </row>
    <row r="31" spans="1:7" ht="20.100000000000001" customHeight="1" x14ac:dyDescent="0.2">
      <c r="A31" s="23" t="s">
        <v>45</v>
      </c>
      <c r="B31" s="37" t="s">
        <v>46</v>
      </c>
      <c r="C31" s="343">
        <v>0.97299999999999998</v>
      </c>
      <c r="D31" s="334">
        <v>0.96399999999999997</v>
      </c>
      <c r="E31" s="319">
        <f t="shared" si="0"/>
        <v>-0.9000000000000008</v>
      </c>
      <c r="F31" s="333"/>
      <c r="G31" s="332"/>
    </row>
    <row r="32" spans="1:7" ht="20.100000000000001" customHeight="1" x14ac:dyDescent="0.2">
      <c r="A32" s="23" t="s">
        <v>47</v>
      </c>
      <c r="B32" s="37" t="s">
        <v>48</v>
      </c>
      <c r="C32" s="343">
        <v>0.98599999999999999</v>
      </c>
      <c r="D32" s="334">
        <v>0.98299999999999998</v>
      </c>
      <c r="E32" s="319">
        <f t="shared" si="0"/>
        <v>-0.30000000000000027</v>
      </c>
      <c r="F32" s="333"/>
      <c r="G32" s="332"/>
    </row>
    <row r="33" spans="1:8" ht="20.100000000000001" customHeight="1" x14ac:dyDescent="0.2">
      <c r="A33" s="23" t="s">
        <v>49</v>
      </c>
      <c r="B33" s="37" t="s">
        <v>50</v>
      </c>
      <c r="C33" s="343">
        <v>0.90800000000000003</v>
      </c>
      <c r="D33" s="334">
        <v>0.89600000000000002</v>
      </c>
      <c r="E33" s="319">
        <f t="shared" si="0"/>
        <v>-1.2000000000000011</v>
      </c>
      <c r="F33" s="333"/>
      <c r="G33" s="332"/>
    </row>
    <row r="34" spans="1:8" ht="20.100000000000001" customHeight="1" x14ac:dyDescent="0.2">
      <c r="A34" s="23" t="s">
        <v>51</v>
      </c>
      <c r="B34" s="37" t="s">
        <v>52</v>
      </c>
      <c r="C34" s="343">
        <v>0.96699999999999997</v>
      </c>
      <c r="D34" s="334">
        <v>0.96199999999999997</v>
      </c>
      <c r="E34" s="319">
        <f t="shared" si="0"/>
        <v>-0.50000000000000044</v>
      </c>
      <c r="F34" s="333"/>
      <c r="G34" s="332"/>
    </row>
    <row r="35" spans="1:8" ht="20.100000000000001" customHeight="1" x14ac:dyDescent="0.2">
      <c r="A35" s="23" t="s">
        <v>53</v>
      </c>
      <c r="B35" s="37" t="s">
        <v>54</v>
      </c>
      <c r="C35" s="343">
        <v>0.996</v>
      </c>
      <c r="D35" s="334">
        <v>0.995</v>
      </c>
      <c r="E35" s="319">
        <f t="shared" si="0"/>
        <v>-0.10000000000000009</v>
      </c>
      <c r="F35" s="333"/>
      <c r="G35" s="332"/>
    </row>
    <row r="36" spans="1:8" ht="20.100000000000001" customHeight="1" thickBot="1" x14ac:dyDescent="0.25">
      <c r="A36" s="23" t="s">
        <v>55</v>
      </c>
      <c r="B36" s="37" t="s">
        <v>56</v>
      </c>
      <c r="C36" s="343">
        <v>0.99099999999999999</v>
      </c>
      <c r="D36" s="334">
        <v>0.98899999999999999</v>
      </c>
      <c r="E36" s="319">
        <f t="shared" si="0"/>
        <v>-0.20000000000000018</v>
      </c>
      <c r="F36" s="333"/>
      <c r="G36" s="332"/>
    </row>
    <row r="37" spans="1:8" ht="20.100000000000001" customHeight="1" thickBot="1" x14ac:dyDescent="0.25">
      <c r="A37" s="132"/>
      <c r="B37" s="133" t="s">
        <v>10</v>
      </c>
      <c r="C37" s="212">
        <v>0.97499999999999998</v>
      </c>
      <c r="D37" s="212">
        <v>0.97299999999999998</v>
      </c>
      <c r="E37" s="320">
        <f t="shared" si="0"/>
        <v>-0.20000000000000018</v>
      </c>
      <c r="F37" s="333"/>
      <c r="G37" s="332"/>
      <c r="H37" s="45"/>
    </row>
    <row r="38" spans="1:8" ht="20.100000000000001" customHeight="1" x14ac:dyDescent="0.2">
      <c r="C38" s="331"/>
      <c r="D38" s="331"/>
      <c r="E38" s="333"/>
    </row>
    <row r="39" spans="1:8" ht="20.100000000000001" customHeight="1" x14ac:dyDescent="0.2">
      <c r="A39" s="477" t="s">
        <v>198</v>
      </c>
      <c r="B39" s="477"/>
      <c r="C39" s="477"/>
      <c r="D39" s="477"/>
      <c r="E39" s="477"/>
    </row>
    <row r="40" spans="1:8" ht="20.100000000000001" customHeight="1" thickBot="1" x14ac:dyDescent="0.25">
      <c r="A40" s="338"/>
      <c r="B40" s="338"/>
      <c r="C40" s="337"/>
      <c r="D40" s="337"/>
      <c r="E40" s="337"/>
    </row>
    <row r="41" spans="1:8" ht="20.100000000000001" customHeight="1" thickBot="1" x14ac:dyDescent="0.25">
      <c r="A41" s="241" t="s">
        <v>1</v>
      </c>
      <c r="B41" s="263" t="s">
        <v>12</v>
      </c>
      <c r="C41" s="490" t="s">
        <v>197</v>
      </c>
      <c r="D41" s="491"/>
      <c r="E41" s="492"/>
    </row>
    <row r="42" spans="1:8" ht="20.100000000000001" customHeight="1" thickBot="1" x14ac:dyDescent="0.25">
      <c r="A42" s="245"/>
      <c r="B42" s="336"/>
      <c r="C42" s="36">
        <f>+$C$5</f>
        <v>2022</v>
      </c>
      <c r="D42" s="36">
        <f>+$D$5</f>
        <v>2023</v>
      </c>
      <c r="E42" s="16" t="s">
        <v>179</v>
      </c>
    </row>
    <row r="43" spans="1:8" ht="20.100000000000001" customHeight="1" x14ac:dyDescent="0.2">
      <c r="A43" s="10" t="s">
        <v>6</v>
      </c>
      <c r="B43" s="17" t="s">
        <v>58</v>
      </c>
      <c r="C43" s="343">
        <v>0.53400000000000003</v>
      </c>
      <c r="D43" s="334">
        <v>0.42499999999999999</v>
      </c>
      <c r="E43" s="319">
        <f t="shared" ref="E43:E60" si="1">+(D43-C43)*100</f>
        <v>-10.900000000000004</v>
      </c>
      <c r="F43" s="333"/>
      <c r="G43" s="332"/>
    </row>
    <row r="44" spans="1:8" ht="20.100000000000001" customHeight="1" x14ac:dyDescent="0.2">
      <c r="A44" s="23" t="s">
        <v>8</v>
      </c>
      <c r="B44" s="17" t="s">
        <v>59</v>
      </c>
      <c r="C44" s="343">
        <v>0.82</v>
      </c>
      <c r="D44" s="334">
        <v>0.79600000000000004</v>
      </c>
      <c r="E44" s="319">
        <f t="shared" si="1"/>
        <v>-2.399999999999991</v>
      </c>
      <c r="F44" s="333"/>
      <c r="G44" s="332"/>
    </row>
    <row r="45" spans="1:8" ht="20.100000000000001" customHeight="1" x14ac:dyDescent="0.2">
      <c r="A45" s="23" t="s">
        <v>15</v>
      </c>
      <c r="B45" s="17" t="s">
        <v>60</v>
      </c>
      <c r="C45" s="343">
        <v>0.73199999999999998</v>
      </c>
      <c r="D45" s="334">
        <v>0.74099999999999999</v>
      </c>
      <c r="E45" s="319">
        <f t="shared" si="1"/>
        <v>0.9000000000000008</v>
      </c>
      <c r="F45" s="333"/>
      <c r="G45" s="332"/>
    </row>
    <row r="46" spans="1:8" ht="20.100000000000001" customHeight="1" x14ac:dyDescent="0.2">
      <c r="A46" s="23" t="s">
        <v>17</v>
      </c>
      <c r="B46" s="17" t="s">
        <v>61</v>
      </c>
      <c r="C46" s="343">
        <v>0.99399999999999999</v>
      </c>
      <c r="D46" s="334">
        <v>0.99</v>
      </c>
      <c r="E46" s="319">
        <f t="shared" si="1"/>
        <v>-0.40000000000000036</v>
      </c>
      <c r="F46" s="333"/>
      <c r="G46" s="332"/>
    </row>
    <row r="47" spans="1:8" ht="20.100000000000001" customHeight="1" x14ac:dyDescent="0.2">
      <c r="A47" s="23" t="s">
        <v>19</v>
      </c>
      <c r="B47" s="17" t="s">
        <v>62</v>
      </c>
      <c r="C47" s="343">
        <v>0.96699999999999997</v>
      </c>
      <c r="D47" s="334">
        <v>0.96399999999999997</v>
      </c>
      <c r="E47" s="319">
        <f t="shared" si="1"/>
        <v>-0.30000000000000027</v>
      </c>
      <c r="F47" s="333"/>
      <c r="G47" s="332"/>
    </row>
    <row r="48" spans="1:8" ht="20.100000000000001" customHeight="1" x14ac:dyDescent="0.2">
      <c r="A48" s="23" t="s">
        <v>21</v>
      </c>
      <c r="B48" s="17" t="s">
        <v>63</v>
      </c>
      <c r="C48" s="343">
        <v>0.89500000000000002</v>
      </c>
      <c r="D48" s="334">
        <v>0.89200000000000002</v>
      </c>
      <c r="E48" s="319">
        <f t="shared" si="1"/>
        <v>-0.30000000000000027</v>
      </c>
      <c r="F48" s="333"/>
      <c r="G48" s="332"/>
    </row>
    <row r="49" spans="1:7" ht="20.100000000000001" customHeight="1" x14ac:dyDescent="0.2">
      <c r="A49" s="23" t="s">
        <v>23</v>
      </c>
      <c r="B49" s="17" t="s">
        <v>64</v>
      </c>
      <c r="C49" s="343">
        <v>0.317</v>
      </c>
      <c r="D49" s="334">
        <v>0.28699999999999998</v>
      </c>
      <c r="E49" s="319">
        <f t="shared" si="1"/>
        <v>-3.0000000000000027</v>
      </c>
      <c r="F49" s="333"/>
      <c r="G49" s="332"/>
    </row>
    <row r="50" spans="1:7" ht="20.100000000000001" customHeight="1" x14ac:dyDescent="0.2">
      <c r="A50" s="23" t="s">
        <v>25</v>
      </c>
      <c r="B50" s="17" t="s">
        <v>65</v>
      </c>
      <c r="C50" s="343">
        <v>0.85</v>
      </c>
      <c r="D50" s="334">
        <v>0.84599999999999997</v>
      </c>
      <c r="E50" s="319">
        <f t="shared" si="1"/>
        <v>-0.40000000000000036</v>
      </c>
      <c r="F50" s="333"/>
      <c r="G50" s="332"/>
    </row>
    <row r="51" spans="1:7" ht="20.100000000000001" customHeight="1" x14ac:dyDescent="0.2">
      <c r="A51" s="23" t="s">
        <v>27</v>
      </c>
      <c r="B51" s="17" t="s">
        <v>66</v>
      </c>
      <c r="C51" s="343">
        <v>0.47399999999999998</v>
      </c>
      <c r="D51" s="334">
        <v>0.49099999999999999</v>
      </c>
      <c r="E51" s="319">
        <f t="shared" si="1"/>
        <v>1.7000000000000015</v>
      </c>
      <c r="F51" s="333"/>
      <c r="G51" s="332"/>
    </row>
    <row r="52" spans="1:7" ht="20.100000000000001" customHeight="1" x14ac:dyDescent="0.2">
      <c r="A52" s="23" t="s">
        <v>29</v>
      </c>
      <c r="B52" s="17" t="s">
        <v>67</v>
      </c>
      <c r="C52" s="343">
        <v>0.76100000000000001</v>
      </c>
      <c r="D52" s="334">
        <v>0.76700000000000002</v>
      </c>
      <c r="E52" s="319">
        <f t="shared" si="1"/>
        <v>0.60000000000000053</v>
      </c>
      <c r="F52" s="333"/>
      <c r="G52" s="332"/>
    </row>
    <row r="53" spans="1:7" ht="20.100000000000001" customHeight="1" x14ac:dyDescent="0.2">
      <c r="A53" s="23" t="s">
        <v>31</v>
      </c>
      <c r="B53" s="17" t="s">
        <v>68</v>
      </c>
      <c r="C53" s="343">
        <v>0.66700000000000004</v>
      </c>
      <c r="D53" s="334">
        <v>0.65400000000000003</v>
      </c>
      <c r="E53" s="319">
        <f t="shared" si="1"/>
        <v>-1.3000000000000012</v>
      </c>
      <c r="F53" s="333"/>
      <c r="G53" s="332"/>
    </row>
    <row r="54" spans="1:7" ht="20.100000000000001" customHeight="1" x14ac:dyDescent="0.2">
      <c r="A54" s="23" t="s">
        <v>33</v>
      </c>
      <c r="B54" s="17" t="s">
        <v>69</v>
      </c>
      <c r="C54" s="343">
        <v>0.55600000000000005</v>
      </c>
      <c r="D54" s="334">
        <v>0.52800000000000002</v>
      </c>
      <c r="E54" s="319">
        <f t="shared" si="1"/>
        <v>-2.8000000000000025</v>
      </c>
      <c r="F54" s="333"/>
      <c r="G54" s="332"/>
    </row>
    <row r="55" spans="1:7" ht="20.100000000000001" customHeight="1" x14ac:dyDescent="0.2">
      <c r="A55" s="23" t="s">
        <v>35</v>
      </c>
      <c r="B55" s="17" t="s">
        <v>70</v>
      </c>
      <c r="C55" s="343">
        <v>0.39700000000000002</v>
      </c>
      <c r="D55" s="334">
        <v>0.41699999999999998</v>
      </c>
      <c r="E55" s="319">
        <f t="shared" si="1"/>
        <v>1.9999999999999962</v>
      </c>
      <c r="F55" s="333"/>
      <c r="G55" s="332"/>
    </row>
    <row r="56" spans="1:7" ht="20.100000000000001" customHeight="1" x14ac:dyDescent="0.2">
      <c r="A56" s="23" t="s">
        <v>37</v>
      </c>
      <c r="B56" s="17" t="s">
        <v>71</v>
      </c>
      <c r="C56" s="343">
        <v>0.69199999999999995</v>
      </c>
      <c r="D56" s="334">
        <v>0.41399999999999998</v>
      </c>
      <c r="E56" s="319">
        <f t="shared" si="1"/>
        <v>-27.799999999999997</v>
      </c>
      <c r="F56" s="333"/>
      <c r="G56" s="332"/>
    </row>
    <row r="57" spans="1:7" ht="20.100000000000001" customHeight="1" x14ac:dyDescent="0.2">
      <c r="A57" s="23" t="s">
        <v>39</v>
      </c>
      <c r="B57" s="17" t="s">
        <v>72</v>
      </c>
      <c r="C57" s="343">
        <v>0.98799999999999999</v>
      </c>
      <c r="D57" s="334">
        <v>0.99199999999999999</v>
      </c>
      <c r="E57" s="319">
        <f t="shared" si="1"/>
        <v>0.40000000000000036</v>
      </c>
      <c r="F57" s="333"/>
      <c r="G57" s="332"/>
    </row>
    <row r="58" spans="1:7" ht="20.100000000000001" customHeight="1" x14ac:dyDescent="0.2">
      <c r="A58" s="23" t="s">
        <v>41</v>
      </c>
      <c r="B58" s="17" t="s">
        <v>73</v>
      </c>
      <c r="C58" s="343">
        <v>0.96399999999999997</v>
      </c>
      <c r="D58" s="334">
        <v>0.92700000000000005</v>
      </c>
      <c r="E58" s="319">
        <f t="shared" si="1"/>
        <v>-3.6999999999999922</v>
      </c>
      <c r="F58" s="333"/>
      <c r="G58" s="332"/>
    </row>
    <row r="59" spans="1:7" ht="20.100000000000001" customHeight="1" x14ac:dyDescent="0.2">
      <c r="A59" s="23" t="s">
        <v>43</v>
      </c>
      <c r="B59" s="17" t="s">
        <v>74</v>
      </c>
      <c r="C59" s="343">
        <v>0.28000000000000003</v>
      </c>
      <c r="D59" s="334">
        <v>0.29799999999999999</v>
      </c>
      <c r="E59" s="319">
        <f t="shared" si="1"/>
        <v>1.799999999999996</v>
      </c>
      <c r="F59" s="333"/>
      <c r="G59" s="332"/>
    </row>
    <row r="60" spans="1:7" ht="20.100000000000001" customHeight="1" x14ac:dyDescent="0.2">
      <c r="A60" s="23" t="s">
        <v>45</v>
      </c>
      <c r="B60" s="17" t="s">
        <v>75</v>
      </c>
      <c r="C60" s="343">
        <v>0.94799999999999995</v>
      </c>
      <c r="D60" s="334">
        <v>0.91500000000000004</v>
      </c>
      <c r="E60" s="319">
        <f t="shared" si="1"/>
        <v>-3.2999999999999918</v>
      </c>
      <c r="F60" s="333"/>
      <c r="G60" s="332"/>
    </row>
    <row r="61" spans="1:7" ht="20.100000000000001" customHeight="1" x14ac:dyDescent="0.2">
      <c r="A61" s="23" t="s">
        <v>47</v>
      </c>
      <c r="B61" s="17" t="s">
        <v>76</v>
      </c>
      <c r="C61" s="343">
        <v>0.90100000000000002</v>
      </c>
      <c r="D61" s="334">
        <v>0.89500000000000002</v>
      </c>
      <c r="E61" s="319" t="s">
        <v>195</v>
      </c>
      <c r="F61" s="333"/>
      <c r="G61" s="332"/>
    </row>
    <row r="62" spans="1:7" ht="20.100000000000001" customHeight="1" x14ac:dyDescent="0.2">
      <c r="A62" s="23" t="s">
        <v>49</v>
      </c>
      <c r="B62" s="17" t="s">
        <v>77</v>
      </c>
      <c r="C62" s="343">
        <v>0.223</v>
      </c>
      <c r="D62" s="334">
        <v>0.26900000000000002</v>
      </c>
      <c r="E62" s="319">
        <f t="shared" ref="E62:E72" si="2">+(D62-C62)*100</f>
        <v>4.6000000000000014</v>
      </c>
      <c r="F62" s="333"/>
      <c r="G62" s="332"/>
    </row>
    <row r="63" spans="1:7" ht="20.100000000000001" customHeight="1" x14ac:dyDescent="0.2">
      <c r="A63" s="23" t="s">
        <v>51</v>
      </c>
      <c r="B63" s="17" t="s">
        <v>78</v>
      </c>
      <c r="C63" s="343">
        <v>0.99099999999999999</v>
      </c>
      <c r="D63" s="334">
        <v>0.98899999999999999</v>
      </c>
      <c r="E63" s="319">
        <f t="shared" si="2"/>
        <v>-0.20000000000000018</v>
      </c>
      <c r="F63" s="333"/>
      <c r="G63" s="332"/>
    </row>
    <row r="64" spans="1:7" ht="20.100000000000001" customHeight="1" x14ac:dyDescent="0.2">
      <c r="A64" s="23" t="s">
        <v>53</v>
      </c>
      <c r="B64" s="17" t="s">
        <v>79</v>
      </c>
      <c r="C64" s="343">
        <v>0.96899999999999997</v>
      </c>
      <c r="D64" s="334">
        <v>0.92500000000000004</v>
      </c>
      <c r="E64" s="319">
        <f t="shared" si="2"/>
        <v>-4.3999999999999932</v>
      </c>
      <c r="F64" s="333"/>
      <c r="G64" s="332"/>
    </row>
    <row r="65" spans="1:7" ht="20.100000000000001" customHeight="1" x14ac:dyDescent="0.2">
      <c r="A65" s="23" t="s">
        <v>55</v>
      </c>
      <c r="B65" s="17" t="s">
        <v>80</v>
      </c>
      <c r="C65" s="343">
        <v>0.98699999999999999</v>
      </c>
      <c r="D65" s="334">
        <v>0.99199999999999999</v>
      </c>
      <c r="E65" s="319">
        <f t="shared" si="2"/>
        <v>0.50000000000000044</v>
      </c>
      <c r="F65" s="333"/>
      <c r="G65" s="332"/>
    </row>
    <row r="66" spans="1:7" ht="20.100000000000001" customHeight="1" x14ac:dyDescent="0.2">
      <c r="A66" s="23" t="s">
        <v>81</v>
      </c>
      <c r="B66" s="17" t="s">
        <v>82</v>
      </c>
      <c r="C66" s="343">
        <v>0.46500000000000002</v>
      </c>
      <c r="D66" s="334">
        <v>0.435</v>
      </c>
      <c r="E66" s="319">
        <f t="shared" si="2"/>
        <v>-3.0000000000000027</v>
      </c>
      <c r="F66" s="333"/>
      <c r="G66" s="332"/>
    </row>
    <row r="67" spans="1:7" ht="20.100000000000001" customHeight="1" x14ac:dyDescent="0.2">
      <c r="A67" s="23" t="s">
        <v>83</v>
      </c>
      <c r="B67" s="17" t="s">
        <v>84</v>
      </c>
      <c r="C67" s="343">
        <v>0.60299999999999998</v>
      </c>
      <c r="D67" s="334">
        <v>0.67400000000000004</v>
      </c>
      <c r="E67" s="319">
        <f t="shared" si="2"/>
        <v>7.1000000000000068</v>
      </c>
      <c r="F67" s="333"/>
      <c r="G67" s="332"/>
    </row>
    <row r="68" spans="1:7" ht="20.100000000000001" customHeight="1" x14ac:dyDescent="0.2">
      <c r="A68" s="23" t="s">
        <v>85</v>
      </c>
      <c r="B68" s="17" t="s">
        <v>86</v>
      </c>
      <c r="C68" s="343">
        <v>0.59499999999999997</v>
      </c>
      <c r="D68" s="334">
        <v>0.60399999999999998</v>
      </c>
      <c r="E68" s="319">
        <f t="shared" si="2"/>
        <v>0.9000000000000008</v>
      </c>
      <c r="F68" s="333"/>
      <c r="G68" s="332"/>
    </row>
    <row r="69" spans="1:7" ht="20.100000000000001" customHeight="1" x14ac:dyDescent="0.2">
      <c r="A69" s="23" t="s">
        <v>87</v>
      </c>
      <c r="B69" s="17" t="s">
        <v>88</v>
      </c>
      <c r="C69" s="343">
        <v>0.94799999999999995</v>
      </c>
      <c r="D69" s="334">
        <v>0.94499999999999995</v>
      </c>
      <c r="E69" s="319">
        <f t="shared" si="2"/>
        <v>-0.30000000000000027</v>
      </c>
      <c r="F69" s="333"/>
      <c r="G69" s="332"/>
    </row>
    <row r="70" spans="1:7" ht="20.100000000000001" customHeight="1" x14ac:dyDescent="0.2">
      <c r="A70" s="23" t="s">
        <v>89</v>
      </c>
      <c r="B70" s="17" t="s">
        <v>90</v>
      </c>
      <c r="C70" s="343">
        <v>0.755</v>
      </c>
      <c r="D70" s="334">
        <v>0.77400000000000002</v>
      </c>
      <c r="E70" s="319">
        <f t="shared" si="2"/>
        <v>1.9000000000000017</v>
      </c>
      <c r="F70" s="333"/>
      <c r="G70" s="332"/>
    </row>
    <row r="71" spans="1:7" ht="20.100000000000001" customHeight="1" thickBot="1" x14ac:dyDescent="0.25">
      <c r="A71" s="23" t="s">
        <v>91</v>
      </c>
      <c r="B71" s="17" t="s">
        <v>92</v>
      </c>
      <c r="C71" s="343">
        <v>1</v>
      </c>
      <c r="D71" s="334">
        <v>1</v>
      </c>
      <c r="E71" s="319">
        <f t="shared" si="2"/>
        <v>0</v>
      </c>
      <c r="F71" s="333"/>
      <c r="G71" s="332"/>
    </row>
    <row r="72" spans="1:7" ht="20.100000000000001" customHeight="1" thickBot="1" x14ac:dyDescent="0.25">
      <c r="A72" s="27"/>
      <c r="B72" s="133" t="s">
        <v>10</v>
      </c>
      <c r="C72" s="212">
        <v>0.79700000000000004</v>
      </c>
      <c r="D72" s="212">
        <v>0.8</v>
      </c>
      <c r="E72" s="320">
        <f t="shared" si="2"/>
        <v>0.30000000000000027</v>
      </c>
      <c r="F72" s="333"/>
      <c r="G72" s="332"/>
    </row>
    <row r="73" spans="1:7" ht="20.100000000000001" customHeight="1" x14ac:dyDescent="0.2"/>
    <row r="74" spans="1:7" ht="20.100000000000001" customHeight="1" x14ac:dyDescent="0.2">
      <c r="A74" s="340" t="s">
        <v>193</v>
      </c>
      <c r="B74" s="340"/>
      <c r="C74" s="339"/>
      <c r="D74" s="339"/>
      <c r="E74" s="339"/>
    </row>
    <row r="75" spans="1:7" ht="20.100000000000001" customHeight="1" thickBot="1" x14ac:dyDescent="0.25">
      <c r="A75" s="338"/>
      <c r="B75" s="338"/>
      <c r="C75" s="337"/>
      <c r="D75" s="337"/>
      <c r="E75" s="337"/>
    </row>
    <row r="76" spans="1:7" ht="20.100000000000001" customHeight="1" thickBot="1" x14ac:dyDescent="0.25">
      <c r="A76" s="241" t="s">
        <v>1</v>
      </c>
      <c r="B76" s="263" t="s">
        <v>2</v>
      </c>
      <c r="C76" s="490" t="s">
        <v>193</v>
      </c>
      <c r="D76" s="491"/>
      <c r="E76" s="492"/>
    </row>
    <row r="77" spans="1:7" ht="20.100000000000001" customHeight="1" thickBot="1" x14ac:dyDescent="0.25">
      <c r="A77" s="245"/>
      <c r="B77" s="336"/>
      <c r="C77" s="36">
        <f>+$C$5</f>
        <v>2022</v>
      </c>
      <c r="D77" s="36">
        <f>+$D$5</f>
        <v>2023</v>
      </c>
      <c r="E77" s="346" t="s">
        <v>179</v>
      </c>
    </row>
    <row r="78" spans="1:7" ht="20.100000000000001" customHeight="1" x14ac:dyDescent="0.2">
      <c r="A78" s="247" t="s">
        <v>6</v>
      </c>
      <c r="B78" s="345" t="s">
        <v>7</v>
      </c>
      <c r="C78" s="343">
        <f>+C109</f>
        <v>0.98599999999999999</v>
      </c>
      <c r="D78" s="343">
        <f>+D109</f>
        <v>0.98299999999999998</v>
      </c>
      <c r="E78" s="319">
        <f>+(D78-C78)*100</f>
        <v>-0.30000000000000027</v>
      </c>
      <c r="F78" s="333"/>
      <c r="G78" s="332"/>
    </row>
    <row r="79" spans="1:7" ht="20.100000000000001" customHeight="1" thickBot="1" x14ac:dyDescent="0.25">
      <c r="A79" s="250" t="s">
        <v>8</v>
      </c>
      <c r="B79" s="344" t="s">
        <v>9</v>
      </c>
      <c r="C79" s="343">
        <f>+C144</f>
        <v>0.83299999999999996</v>
      </c>
      <c r="D79" s="343">
        <f>+D144</f>
        <v>0.84</v>
      </c>
      <c r="E79" s="319">
        <f>+(D79-C79)*100</f>
        <v>0.70000000000000062</v>
      </c>
      <c r="F79" s="333"/>
      <c r="G79" s="332"/>
    </row>
    <row r="80" spans="1:7" ht="20.100000000000001" customHeight="1" thickBot="1" x14ac:dyDescent="0.25">
      <c r="A80" s="108"/>
      <c r="B80" s="342" t="s">
        <v>128</v>
      </c>
      <c r="C80" s="212">
        <v>0.89800000000000002</v>
      </c>
      <c r="D80" s="212">
        <v>0.89200000000000002</v>
      </c>
      <c r="E80" s="320">
        <f>+(D80-C80)*100</f>
        <v>-0.60000000000000053</v>
      </c>
      <c r="F80" s="333"/>
      <c r="G80" s="332"/>
    </row>
    <row r="81" spans="1:7" ht="20.100000000000001" customHeight="1" x14ac:dyDescent="0.2">
      <c r="G81" s="332"/>
    </row>
    <row r="82" spans="1:7" ht="20.100000000000001" customHeight="1" x14ac:dyDescent="0.2">
      <c r="A82" s="340" t="s">
        <v>196</v>
      </c>
      <c r="B82" s="340"/>
      <c r="C82" s="339"/>
      <c r="D82" s="339"/>
      <c r="E82" s="339"/>
      <c r="G82" s="332"/>
    </row>
    <row r="83" spans="1:7" ht="20.100000000000001" customHeight="1" thickBot="1" x14ac:dyDescent="0.25">
      <c r="A83" s="338"/>
      <c r="B83" s="338"/>
      <c r="C83" s="337"/>
      <c r="D83" s="337"/>
      <c r="E83" s="337"/>
      <c r="G83" s="332"/>
    </row>
    <row r="84" spans="1:7" ht="20.100000000000001" customHeight="1" thickBot="1" x14ac:dyDescent="0.25">
      <c r="A84" s="241" t="s">
        <v>1</v>
      </c>
      <c r="B84" s="263" t="s">
        <v>12</v>
      </c>
      <c r="C84" s="490" t="s">
        <v>193</v>
      </c>
      <c r="D84" s="491"/>
      <c r="E84" s="492"/>
      <c r="G84" s="332"/>
    </row>
    <row r="85" spans="1:7" ht="71.25" customHeight="1" thickBot="1" x14ac:dyDescent="0.25">
      <c r="A85" s="245"/>
      <c r="B85" s="336"/>
      <c r="C85" s="36">
        <f>+$C$5</f>
        <v>2022</v>
      </c>
      <c r="D85" s="36">
        <f>+$D$5</f>
        <v>2023</v>
      </c>
      <c r="E85" s="16" t="s">
        <v>179</v>
      </c>
      <c r="G85" s="332"/>
    </row>
    <row r="86" spans="1:7" ht="20.100000000000001" customHeight="1" x14ac:dyDescent="0.2">
      <c r="A86" s="10" t="s">
        <v>6</v>
      </c>
      <c r="B86" s="37" t="s">
        <v>13</v>
      </c>
      <c r="C86" s="341">
        <v>0.999</v>
      </c>
      <c r="D86" s="334">
        <v>0.998</v>
      </c>
      <c r="E86" s="319">
        <f t="shared" ref="E86:E99" si="3">+(D86-C86)*100</f>
        <v>-0.10000000000000009</v>
      </c>
      <c r="F86" s="333"/>
      <c r="G86" s="332"/>
    </row>
    <row r="87" spans="1:7" ht="20.100000000000001" customHeight="1" x14ac:dyDescent="0.2">
      <c r="A87" s="23" t="s">
        <v>8</v>
      </c>
      <c r="B87" s="37" t="s">
        <v>14</v>
      </c>
      <c r="C87" s="334">
        <v>0.98499999999999999</v>
      </c>
      <c r="D87" s="334">
        <v>0.97599999999999998</v>
      </c>
      <c r="E87" s="319">
        <f t="shared" si="3"/>
        <v>-0.9000000000000008</v>
      </c>
      <c r="F87" s="333"/>
      <c r="G87" s="332"/>
    </row>
    <row r="88" spans="1:7" ht="20.100000000000001" customHeight="1" x14ac:dyDescent="0.2">
      <c r="A88" s="23" t="s">
        <v>15</v>
      </c>
      <c r="B88" s="37" t="s">
        <v>16</v>
      </c>
      <c r="C88" s="334">
        <v>0.98099999999999998</v>
      </c>
      <c r="D88" s="334">
        <v>0.97399999999999998</v>
      </c>
      <c r="E88" s="319">
        <f t="shared" si="3"/>
        <v>-0.70000000000000062</v>
      </c>
      <c r="F88" s="333"/>
      <c r="G88" s="332"/>
    </row>
    <row r="89" spans="1:7" ht="20.100000000000001" customHeight="1" x14ac:dyDescent="0.2">
      <c r="A89" s="23" t="s">
        <v>17</v>
      </c>
      <c r="B89" s="37" t="s">
        <v>18</v>
      </c>
      <c r="C89" s="334">
        <v>0.97899999999999998</v>
      </c>
      <c r="D89" s="334">
        <v>0.97899999999999998</v>
      </c>
      <c r="E89" s="319">
        <f t="shared" si="3"/>
        <v>0</v>
      </c>
      <c r="F89" s="333"/>
      <c r="G89" s="332"/>
    </row>
    <row r="90" spans="1:7" ht="20.100000000000001" customHeight="1" x14ac:dyDescent="0.2">
      <c r="A90" s="23" t="s">
        <v>19</v>
      </c>
      <c r="B90" s="37" t="s">
        <v>20</v>
      </c>
      <c r="C90" s="334">
        <v>0.99</v>
      </c>
      <c r="D90" s="334">
        <v>0.99099999999999999</v>
      </c>
      <c r="E90" s="319">
        <f t="shared" si="3"/>
        <v>0.10000000000000009</v>
      </c>
      <c r="F90" s="333"/>
      <c r="G90" s="332"/>
    </row>
    <row r="91" spans="1:7" ht="20.100000000000001" customHeight="1" x14ac:dyDescent="0.2">
      <c r="A91" s="23" t="s">
        <v>21</v>
      </c>
      <c r="B91" s="37" t="s">
        <v>22</v>
      </c>
      <c r="C91" s="334">
        <v>0.93400000000000005</v>
      </c>
      <c r="D91" s="334">
        <v>0.94899999999999995</v>
      </c>
      <c r="E91" s="319">
        <f t="shared" si="3"/>
        <v>1.4999999999999902</v>
      </c>
      <c r="F91" s="333"/>
      <c r="G91" s="332"/>
    </row>
    <row r="92" spans="1:7" ht="20.100000000000001" customHeight="1" x14ac:dyDescent="0.2">
      <c r="A92" s="23" t="s">
        <v>23</v>
      </c>
      <c r="B92" s="37" t="s">
        <v>24</v>
      </c>
      <c r="C92" s="334">
        <v>1</v>
      </c>
      <c r="D92" s="334">
        <v>1</v>
      </c>
      <c r="E92" s="319">
        <f t="shared" si="3"/>
        <v>0</v>
      </c>
      <c r="F92" s="333"/>
      <c r="G92" s="332"/>
    </row>
    <row r="93" spans="1:7" ht="20.100000000000001" customHeight="1" x14ac:dyDescent="0.2">
      <c r="A93" s="23" t="s">
        <v>25</v>
      </c>
      <c r="B93" s="37" t="s">
        <v>26</v>
      </c>
      <c r="C93" s="334">
        <v>0.872</v>
      </c>
      <c r="D93" s="334">
        <v>0.878</v>
      </c>
      <c r="E93" s="319">
        <f t="shared" si="3"/>
        <v>0.60000000000000053</v>
      </c>
      <c r="F93" s="333"/>
      <c r="G93" s="332"/>
    </row>
    <row r="94" spans="1:7" ht="20.100000000000001" customHeight="1" x14ac:dyDescent="0.2">
      <c r="A94" s="23" t="s">
        <v>27</v>
      </c>
      <c r="B94" s="37" t="s">
        <v>28</v>
      </c>
      <c r="C94" s="334">
        <v>0.96299999999999997</v>
      </c>
      <c r="D94" s="334">
        <v>0.94599999999999995</v>
      </c>
      <c r="E94" s="319">
        <f t="shared" si="3"/>
        <v>-1.7000000000000015</v>
      </c>
      <c r="F94" s="333"/>
      <c r="G94" s="332"/>
    </row>
    <row r="95" spans="1:7" ht="20.100000000000001" customHeight="1" x14ac:dyDescent="0.2">
      <c r="A95" s="23" t="s">
        <v>29</v>
      </c>
      <c r="B95" s="37" t="s">
        <v>30</v>
      </c>
      <c r="C95" s="334">
        <v>0.99299999999999999</v>
      </c>
      <c r="D95" s="334">
        <v>0.99</v>
      </c>
      <c r="E95" s="319">
        <f t="shared" si="3"/>
        <v>-0.30000000000000027</v>
      </c>
      <c r="F95" s="333"/>
      <c r="G95" s="332"/>
    </row>
    <row r="96" spans="1:7" ht="20.100000000000001" customHeight="1" x14ac:dyDescent="0.2">
      <c r="A96" s="23" t="s">
        <v>31</v>
      </c>
      <c r="B96" s="37" t="s">
        <v>32</v>
      </c>
      <c r="C96" s="334">
        <v>1</v>
      </c>
      <c r="D96" s="334">
        <v>1</v>
      </c>
      <c r="E96" s="319">
        <f t="shared" si="3"/>
        <v>0</v>
      </c>
      <c r="F96" s="333"/>
      <c r="G96" s="332"/>
    </row>
    <row r="97" spans="1:7" ht="20.100000000000001" customHeight="1" x14ac:dyDescent="0.2">
      <c r="A97" s="23" t="s">
        <v>33</v>
      </c>
      <c r="B97" s="37" t="s">
        <v>34</v>
      </c>
      <c r="C97" s="334">
        <v>0.98099999999999998</v>
      </c>
      <c r="D97" s="334">
        <v>0.97099999999999997</v>
      </c>
      <c r="E97" s="319">
        <f t="shared" si="3"/>
        <v>-1.0000000000000009</v>
      </c>
      <c r="F97" s="333"/>
      <c r="G97" s="332"/>
    </row>
    <row r="98" spans="1:7" ht="20.100000000000001" customHeight="1" x14ac:dyDescent="0.2">
      <c r="A98" s="23" t="s">
        <v>35</v>
      </c>
      <c r="B98" s="37" t="s">
        <v>36</v>
      </c>
      <c r="C98" s="334">
        <v>1</v>
      </c>
      <c r="D98" s="334">
        <v>1</v>
      </c>
      <c r="E98" s="319">
        <f t="shared" si="3"/>
        <v>0</v>
      </c>
      <c r="F98" s="333"/>
      <c r="G98" s="332"/>
    </row>
    <row r="99" spans="1:7" ht="20.100000000000001" customHeight="1" x14ac:dyDescent="0.2">
      <c r="A99" s="23" t="s">
        <v>37</v>
      </c>
      <c r="B99" s="37" t="s">
        <v>38</v>
      </c>
      <c r="C99" s="334">
        <v>1</v>
      </c>
      <c r="D99" s="334">
        <v>1</v>
      </c>
      <c r="E99" s="319">
        <f t="shared" si="3"/>
        <v>0</v>
      </c>
      <c r="F99" s="333"/>
      <c r="G99" s="332"/>
    </row>
    <row r="100" spans="1:7" ht="20.100000000000001" customHeight="1" x14ac:dyDescent="0.2">
      <c r="A100" s="23" t="s">
        <v>39</v>
      </c>
      <c r="B100" s="37" t="s">
        <v>40</v>
      </c>
      <c r="C100" s="334">
        <v>1</v>
      </c>
      <c r="D100" s="334">
        <v>1</v>
      </c>
      <c r="E100" s="335" t="s">
        <v>195</v>
      </c>
      <c r="F100" s="333"/>
      <c r="G100" s="332"/>
    </row>
    <row r="101" spans="1:7" ht="20.100000000000001" customHeight="1" x14ac:dyDescent="0.2">
      <c r="A101" s="23" t="s">
        <v>41</v>
      </c>
      <c r="B101" s="37" t="s">
        <v>42</v>
      </c>
      <c r="C101" s="334">
        <v>1</v>
      </c>
      <c r="D101" s="334">
        <v>1</v>
      </c>
      <c r="E101" s="319">
        <f t="shared" ref="E101:E109" si="4">+(D101-C101)*100</f>
        <v>0</v>
      </c>
      <c r="F101" s="333"/>
      <c r="G101" s="332"/>
    </row>
    <row r="102" spans="1:7" ht="20.100000000000001" customHeight="1" x14ac:dyDescent="0.2">
      <c r="A102" s="23" t="s">
        <v>43</v>
      </c>
      <c r="B102" s="37" t="s">
        <v>44</v>
      </c>
      <c r="C102" s="334">
        <v>0.92100000000000004</v>
      </c>
      <c r="D102" s="334">
        <v>0.91600000000000004</v>
      </c>
      <c r="E102" s="319">
        <f t="shared" si="4"/>
        <v>-0.50000000000000044</v>
      </c>
      <c r="F102" s="333"/>
      <c r="G102" s="332"/>
    </row>
    <row r="103" spans="1:7" ht="20.100000000000001" customHeight="1" x14ac:dyDescent="0.2">
      <c r="A103" s="23" t="s">
        <v>45</v>
      </c>
      <c r="B103" s="37" t="s">
        <v>46</v>
      </c>
      <c r="C103" s="334">
        <v>0.91600000000000004</v>
      </c>
      <c r="D103" s="334">
        <v>0.90400000000000003</v>
      </c>
      <c r="E103" s="319">
        <f t="shared" si="4"/>
        <v>-1.2000000000000011</v>
      </c>
      <c r="F103" s="333"/>
      <c r="G103" s="332"/>
    </row>
    <row r="104" spans="1:7" ht="20.100000000000001" customHeight="1" x14ac:dyDescent="0.2">
      <c r="A104" s="23" t="s">
        <v>47</v>
      </c>
      <c r="B104" s="37" t="s">
        <v>48</v>
      </c>
      <c r="C104" s="334">
        <v>0.999</v>
      </c>
      <c r="D104" s="334">
        <v>0.98699999999999999</v>
      </c>
      <c r="E104" s="319">
        <f t="shared" si="4"/>
        <v>-1.2000000000000011</v>
      </c>
      <c r="F104" s="333"/>
      <c r="G104" s="332"/>
    </row>
    <row r="105" spans="1:7" ht="20.100000000000001" customHeight="1" x14ac:dyDescent="0.2">
      <c r="A105" s="23" t="s">
        <v>49</v>
      </c>
      <c r="B105" s="37" t="s">
        <v>50</v>
      </c>
      <c r="C105" s="334">
        <v>0.96099999999999997</v>
      </c>
      <c r="D105" s="334">
        <v>0.93300000000000005</v>
      </c>
      <c r="E105" s="319">
        <f t="shared" si="4"/>
        <v>-2.7999999999999914</v>
      </c>
      <c r="F105" s="333"/>
      <c r="G105" s="332"/>
    </row>
    <row r="106" spans="1:7" ht="20.100000000000001" customHeight="1" x14ac:dyDescent="0.2">
      <c r="A106" s="23" t="s">
        <v>51</v>
      </c>
      <c r="B106" s="37" t="s">
        <v>52</v>
      </c>
      <c r="C106" s="334">
        <v>0.97699999999999998</v>
      </c>
      <c r="D106" s="334">
        <v>0.98099999999999998</v>
      </c>
      <c r="E106" s="319">
        <f t="shared" si="4"/>
        <v>0.40000000000000036</v>
      </c>
      <c r="F106" s="333"/>
      <c r="G106" s="332"/>
    </row>
    <row r="107" spans="1:7" ht="20.100000000000001" customHeight="1" x14ac:dyDescent="0.2">
      <c r="A107" s="23" t="s">
        <v>53</v>
      </c>
      <c r="B107" s="37" t="s">
        <v>54</v>
      </c>
      <c r="C107" s="334">
        <v>1</v>
      </c>
      <c r="D107" s="334">
        <v>0.998</v>
      </c>
      <c r="E107" s="319">
        <f t="shared" si="4"/>
        <v>-0.20000000000000018</v>
      </c>
      <c r="F107" s="333"/>
      <c r="G107" s="332"/>
    </row>
    <row r="108" spans="1:7" ht="20.100000000000001" customHeight="1" thickBot="1" x14ac:dyDescent="0.25">
      <c r="A108" s="23" t="s">
        <v>55</v>
      </c>
      <c r="B108" s="37" t="s">
        <v>56</v>
      </c>
      <c r="C108" s="334">
        <v>0.99399999999999999</v>
      </c>
      <c r="D108" s="334">
        <v>0.99299999999999999</v>
      </c>
      <c r="E108" s="319">
        <f t="shared" si="4"/>
        <v>-0.10000000000000009</v>
      </c>
      <c r="F108" s="333"/>
      <c r="G108" s="332"/>
    </row>
    <row r="109" spans="1:7" ht="20.100000000000001" customHeight="1" thickBot="1" x14ac:dyDescent="0.25">
      <c r="A109" s="132"/>
      <c r="B109" s="133" t="s">
        <v>10</v>
      </c>
      <c r="C109" s="212">
        <v>0.98599999999999999</v>
      </c>
      <c r="D109" s="212">
        <v>0.98299999999999998</v>
      </c>
      <c r="E109" s="320">
        <f t="shared" si="4"/>
        <v>-0.30000000000000027</v>
      </c>
      <c r="F109" s="333"/>
      <c r="G109" s="332"/>
    </row>
    <row r="110" spans="1:7" ht="20.100000000000001" customHeight="1" x14ac:dyDescent="0.2">
      <c r="G110" s="332"/>
    </row>
    <row r="111" spans="1:7" ht="20.100000000000001" customHeight="1" x14ac:dyDescent="0.2">
      <c r="A111" s="340" t="s">
        <v>194</v>
      </c>
      <c r="B111" s="340"/>
      <c r="C111" s="339"/>
      <c r="D111" s="339"/>
      <c r="E111" s="339"/>
      <c r="G111" s="332"/>
    </row>
    <row r="112" spans="1:7" ht="13.5" thickBot="1" x14ac:dyDescent="0.25">
      <c r="A112" s="338"/>
      <c r="B112" s="338"/>
      <c r="C112" s="337"/>
      <c r="D112" s="337"/>
      <c r="E112" s="337"/>
      <c r="G112" s="332"/>
    </row>
    <row r="113" spans="1:7" ht="41.25" customHeight="1" thickBot="1" x14ac:dyDescent="0.25">
      <c r="A113" s="241" t="s">
        <v>1</v>
      </c>
      <c r="B113" s="263" t="s">
        <v>12</v>
      </c>
      <c r="C113" s="490" t="s">
        <v>193</v>
      </c>
      <c r="D113" s="491"/>
      <c r="E113" s="492"/>
      <c r="G113" s="332"/>
    </row>
    <row r="114" spans="1:7" ht="20.100000000000001" customHeight="1" thickBot="1" x14ac:dyDescent="0.25">
      <c r="A114" s="245"/>
      <c r="B114" s="336"/>
      <c r="C114" s="36">
        <f>+$C$5</f>
        <v>2022</v>
      </c>
      <c r="D114" s="36">
        <f>+$D$5</f>
        <v>2023</v>
      </c>
      <c r="E114" s="16" t="s">
        <v>179</v>
      </c>
      <c r="G114" s="332"/>
    </row>
    <row r="115" spans="1:7" ht="20.100000000000001" customHeight="1" x14ac:dyDescent="0.2">
      <c r="A115" s="10" t="s">
        <v>6</v>
      </c>
      <c r="B115" s="17" t="s">
        <v>58</v>
      </c>
      <c r="C115" s="334">
        <v>0.47099999999999997</v>
      </c>
      <c r="D115" s="334">
        <v>0.42099999999999999</v>
      </c>
      <c r="E115" s="319">
        <f t="shared" ref="E115:E144" si="5">+(D115-C115)*100</f>
        <v>-4.9999999999999991</v>
      </c>
      <c r="F115" s="333"/>
      <c r="G115" s="332"/>
    </row>
    <row r="116" spans="1:7" ht="20.100000000000001" customHeight="1" x14ac:dyDescent="0.2">
      <c r="A116" s="23" t="s">
        <v>8</v>
      </c>
      <c r="B116" s="17" t="s">
        <v>59</v>
      </c>
      <c r="C116" s="334">
        <v>0.9</v>
      </c>
      <c r="D116" s="334">
        <v>0.88800000000000001</v>
      </c>
      <c r="E116" s="319">
        <f t="shared" si="5"/>
        <v>-1.2000000000000011</v>
      </c>
      <c r="F116" s="333"/>
      <c r="G116" s="332"/>
    </row>
    <row r="117" spans="1:7" ht="20.100000000000001" customHeight="1" x14ac:dyDescent="0.2">
      <c r="A117" s="23" t="s">
        <v>15</v>
      </c>
      <c r="B117" s="17" t="s">
        <v>60</v>
      </c>
      <c r="C117" s="334">
        <v>0.73299999999999998</v>
      </c>
      <c r="D117" s="334">
        <v>0.75600000000000001</v>
      </c>
      <c r="E117" s="319">
        <f t="shared" si="5"/>
        <v>2.300000000000002</v>
      </c>
      <c r="F117" s="333"/>
      <c r="G117" s="332"/>
    </row>
    <row r="118" spans="1:7" ht="20.100000000000001" customHeight="1" x14ac:dyDescent="0.2">
      <c r="A118" s="23" t="s">
        <v>17</v>
      </c>
      <c r="B118" s="17" t="s">
        <v>61</v>
      </c>
      <c r="C118" s="334">
        <v>0.98599999999999999</v>
      </c>
      <c r="D118" s="334">
        <v>0.98699999999999999</v>
      </c>
      <c r="E118" s="319">
        <f t="shared" si="5"/>
        <v>0.10000000000000009</v>
      </c>
      <c r="F118" s="333"/>
      <c r="G118" s="332"/>
    </row>
    <row r="119" spans="1:7" ht="20.100000000000001" customHeight="1" x14ac:dyDescent="0.2">
      <c r="A119" s="23" t="s">
        <v>19</v>
      </c>
      <c r="B119" s="17" t="s">
        <v>62</v>
      </c>
      <c r="C119" s="334">
        <v>1</v>
      </c>
      <c r="D119" s="334">
        <v>1</v>
      </c>
      <c r="E119" s="319">
        <f t="shared" si="5"/>
        <v>0</v>
      </c>
      <c r="F119" s="333"/>
      <c r="G119" s="332"/>
    </row>
    <row r="120" spans="1:7" ht="20.100000000000001" customHeight="1" x14ac:dyDescent="0.2">
      <c r="A120" s="23" t="s">
        <v>21</v>
      </c>
      <c r="B120" s="17" t="s">
        <v>63</v>
      </c>
      <c r="C120" s="334">
        <v>0.92500000000000004</v>
      </c>
      <c r="D120" s="334">
        <v>0.90800000000000003</v>
      </c>
      <c r="E120" s="319">
        <f t="shared" si="5"/>
        <v>-1.7000000000000015</v>
      </c>
      <c r="F120" s="333"/>
      <c r="G120" s="332"/>
    </row>
    <row r="121" spans="1:7" ht="20.100000000000001" customHeight="1" x14ac:dyDescent="0.2">
      <c r="A121" s="23" t="s">
        <v>23</v>
      </c>
      <c r="B121" s="17" t="s">
        <v>64</v>
      </c>
      <c r="C121" s="334">
        <v>0.248</v>
      </c>
      <c r="D121" s="334">
        <v>0.20499999999999999</v>
      </c>
      <c r="E121" s="319">
        <f t="shared" si="5"/>
        <v>-4.3000000000000007</v>
      </c>
      <c r="F121" s="333"/>
      <c r="G121" s="332"/>
    </row>
    <row r="122" spans="1:7" ht="20.100000000000001" customHeight="1" x14ac:dyDescent="0.2">
      <c r="A122" s="23" t="s">
        <v>25</v>
      </c>
      <c r="B122" s="17" t="s">
        <v>65</v>
      </c>
      <c r="C122" s="334">
        <v>0.83299999999999996</v>
      </c>
      <c r="D122" s="334">
        <v>0.82499999999999996</v>
      </c>
      <c r="E122" s="319">
        <f t="shared" si="5"/>
        <v>-0.80000000000000071</v>
      </c>
      <c r="F122" s="333"/>
      <c r="G122" s="332"/>
    </row>
    <row r="123" spans="1:7" ht="20.100000000000001" customHeight="1" x14ac:dyDescent="0.2">
      <c r="A123" s="23" t="s">
        <v>27</v>
      </c>
      <c r="B123" s="17" t="s">
        <v>66</v>
      </c>
      <c r="C123" s="334">
        <v>0.54900000000000004</v>
      </c>
      <c r="D123" s="334">
        <v>0.60299999999999998</v>
      </c>
      <c r="E123" s="319">
        <f t="shared" si="5"/>
        <v>5.3999999999999932</v>
      </c>
      <c r="F123" s="333"/>
      <c r="G123" s="332"/>
    </row>
    <row r="124" spans="1:7" ht="20.100000000000001" customHeight="1" x14ac:dyDescent="0.2">
      <c r="A124" s="23" t="s">
        <v>29</v>
      </c>
      <c r="B124" s="17" t="s">
        <v>67</v>
      </c>
      <c r="C124" s="334">
        <v>0.89400000000000002</v>
      </c>
      <c r="D124" s="334">
        <v>0.90300000000000002</v>
      </c>
      <c r="E124" s="319">
        <f t="shared" si="5"/>
        <v>0.9000000000000008</v>
      </c>
      <c r="F124" s="333"/>
      <c r="G124" s="332"/>
    </row>
    <row r="125" spans="1:7" ht="20.100000000000001" customHeight="1" x14ac:dyDescent="0.2">
      <c r="A125" s="23" t="s">
        <v>31</v>
      </c>
      <c r="B125" s="17" t="s">
        <v>68</v>
      </c>
      <c r="C125" s="334">
        <v>0.68500000000000005</v>
      </c>
      <c r="D125" s="334">
        <v>0.71899999999999997</v>
      </c>
      <c r="E125" s="319">
        <f t="shared" si="5"/>
        <v>3.3999999999999919</v>
      </c>
      <c r="F125" s="333"/>
      <c r="G125" s="332"/>
    </row>
    <row r="126" spans="1:7" ht="19.5" customHeight="1" x14ac:dyDescent="0.2">
      <c r="A126" s="23" t="s">
        <v>33</v>
      </c>
      <c r="B126" s="17" t="s">
        <v>69</v>
      </c>
      <c r="C126" s="334">
        <v>0.66100000000000003</v>
      </c>
      <c r="D126" s="334">
        <v>0.624</v>
      </c>
      <c r="E126" s="319">
        <f t="shared" si="5"/>
        <v>-3.7000000000000033</v>
      </c>
      <c r="F126" s="333"/>
      <c r="G126" s="332"/>
    </row>
    <row r="127" spans="1:7" ht="20.100000000000001" customHeight="1" x14ac:dyDescent="0.2">
      <c r="A127" s="23" t="s">
        <v>35</v>
      </c>
      <c r="B127" s="17" t="s">
        <v>70</v>
      </c>
      <c r="C127" s="334">
        <v>0.41599999999999998</v>
      </c>
      <c r="D127" s="334">
        <v>0.39500000000000002</v>
      </c>
      <c r="E127" s="319">
        <f t="shared" si="5"/>
        <v>-2.0999999999999961</v>
      </c>
      <c r="F127" s="333"/>
      <c r="G127" s="332"/>
    </row>
    <row r="128" spans="1:7" ht="20.100000000000001" customHeight="1" x14ac:dyDescent="0.2">
      <c r="A128" s="23" t="s">
        <v>37</v>
      </c>
      <c r="B128" s="17" t="s">
        <v>71</v>
      </c>
      <c r="C128" s="334">
        <v>0.20399999999999999</v>
      </c>
      <c r="D128" s="334">
        <v>0.29599999999999999</v>
      </c>
      <c r="E128" s="319">
        <f t="shared" si="5"/>
        <v>9.1999999999999993</v>
      </c>
      <c r="F128" s="333"/>
      <c r="G128" s="332"/>
    </row>
    <row r="129" spans="1:7" ht="20.100000000000001" customHeight="1" x14ac:dyDescent="0.2">
      <c r="A129" s="23" t="s">
        <v>39</v>
      </c>
      <c r="B129" s="17" t="s">
        <v>72</v>
      </c>
      <c r="C129" s="334">
        <v>0.999</v>
      </c>
      <c r="D129" s="334">
        <v>0.999</v>
      </c>
      <c r="E129" s="319">
        <f t="shared" si="5"/>
        <v>0</v>
      </c>
      <c r="F129" s="333"/>
      <c r="G129" s="332"/>
    </row>
    <row r="130" spans="1:7" ht="20.100000000000001" customHeight="1" x14ac:dyDescent="0.2">
      <c r="A130" s="23" t="s">
        <v>41</v>
      </c>
      <c r="B130" s="17" t="s">
        <v>73</v>
      </c>
      <c r="C130" s="334">
        <v>0.747</v>
      </c>
      <c r="D130" s="334">
        <v>0.77700000000000002</v>
      </c>
      <c r="E130" s="319">
        <f t="shared" si="5"/>
        <v>3.0000000000000027</v>
      </c>
      <c r="F130" s="333"/>
      <c r="G130" s="332"/>
    </row>
    <row r="131" spans="1:7" ht="20.100000000000001" customHeight="1" x14ac:dyDescent="0.2">
      <c r="A131" s="23" t="s">
        <v>43</v>
      </c>
      <c r="B131" s="17" t="s">
        <v>74</v>
      </c>
      <c r="C131" s="334">
        <v>0.25</v>
      </c>
      <c r="D131" s="334">
        <v>0.72399999999999998</v>
      </c>
      <c r="E131" s="319">
        <f t="shared" si="5"/>
        <v>47.4</v>
      </c>
      <c r="F131" s="333"/>
      <c r="G131" s="332"/>
    </row>
    <row r="132" spans="1:7" ht="20.100000000000001" customHeight="1" x14ac:dyDescent="0.2">
      <c r="A132" s="23" t="s">
        <v>45</v>
      </c>
      <c r="B132" s="17" t="s">
        <v>75</v>
      </c>
      <c r="C132" s="334">
        <v>0.98199999999999998</v>
      </c>
      <c r="D132" s="334">
        <v>0.88200000000000001</v>
      </c>
      <c r="E132" s="319">
        <f t="shared" si="5"/>
        <v>-9.9999999999999982</v>
      </c>
      <c r="F132" s="333"/>
      <c r="G132" s="332"/>
    </row>
    <row r="133" spans="1:7" ht="20.100000000000001" customHeight="1" x14ac:dyDescent="0.2">
      <c r="A133" s="23" t="s">
        <v>47</v>
      </c>
      <c r="B133" s="17" t="s">
        <v>76</v>
      </c>
      <c r="C133" s="334">
        <v>0.96599999999999997</v>
      </c>
      <c r="D133" s="334">
        <v>0.96899999999999997</v>
      </c>
      <c r="E133" s="319">
        <f t="shared" si="5"/>
        <v>0.30000000000000027</v>
      </c>
      <c r="F133" s="333"/>
      <c r="G133" s="332"/>
    </row>
    <row r="134" spans="1:7" ht="20.100000000000001" customHeight="1" x14ac:dyDescent="0.2">
      <c r="A134" s="23" t="s">
        <v>49</v>
      </c>
      <c r="B134" s="17" t="s">
        <v>77</v>
      </c>
      <c r="C134" s="335">
        <v>0.24399999999999999</v>
      </c>
      <c r="D134" s="334">
        <v>0.40500000000000003</v>
      </c>
      <c r="E134" s="319">
        <f t="shared" si="5"/>
        <v>16.100000000000001</v>
      </c>
      <c r="F134" s="333"/>
      <c r="G134" s="332"/>
    </row>
    <row r="135" spans="1:7" ht="20.100000000000001" customHeight="1" x14ac:dyDescent="0.2">
      <c r="A135" s="23" t="s">
        <v>51</v>
      </c>
      <c r="B135" s="17" t="s">
        <v>78</v>
      </c>
      <c r="C135" s="335">
        <v>1</v>
      </c>
      <c r="D135" s="334">
        <v>0.998</v>
      </c>
      <c r="E135" s="319">
        <f t="shared" si="5"/>
        <v>-0.20000000000000018</v>
      </c>
      <c r="F135" s="333"/>
      <c r="G135" s="332"/>
    </row>
    <row r="136" spans="1:7" ht="20.100000000000001" customHeight="1" x14ac:dyDescent="0.2">
      <c r="A136" s="23" t="s">
        <v>53</v>
      </c>
      <c r="B136" s="17" t="s">
        <v>79</v>
      </c>
      <c r="C136" s="335">
        <v>0.99299999999999999</v>
      </c>
      <c r="D136" s="334">
        <v>0.99099999999999999</v>
      </c>
      <c r="E136" s="319">
        <f t="shared" si="5"/>
        <v>-0.20000000000000018</v>
      </c>
      <c r="F136" s="333"/>
      <c r="G136" s="332"/>
    </row>
    <row r="137" spans="1:7" ht="20.100000000000001" customHeight="1" x14ac:dyDescent="0.2">
      <c r="A137" s="23" t="s">
        <v>55</v>
      </c>
      <c r="B137" s="17" t="s">
        <v>80</v>
      </c>
      <c r="C137" s="335">
        <v>0.995</v>
      </c>
      <c r="D137" s="334">
        <v>0.997</v>
      </c>
      <c r="E137" s="319">
        <f t="shared" si="5"/>
        <v>0.20000000000000018</v>
      </c>
      <c r="F137" s="333"/>
      <c r="G137" s="332"/>
    </row>
    <row r="138" spans="1:7" ht="20.100000000000001" customHeight="1" x14ac:dyDescent="0.2">
      <c r="A138" s="23" t="s">
        <v>81</v>
      </c>
      <c r="B138" s="17" t="s">
        <v>82</v>
      </c>
      <c r="C138" s="335">
        <v>0.44800000000000001</v>
      </c>
      <c r="D138" s="334">
        <v>0.46400000000000002</v>
      </c>
      <c r="E138" s="319">
        <f t="shared" si="5"/>
        <v>1.6000000000000014</v>
      </c>
      <c r="F138" s="333"/>
      <c r="G138" s="332"/>
    </row>
    <row r="139" spans="1:7" ht="20.100000000000001" customHeight="1" x14ac:dyDescent="0.2">
      <c r="A139" s="23" t="s">
        <v>83</v>
      </c>
      <c r="B139" s="17" t="s">
        <v>84</v>
      </c>
      <c r="C139" s="335">
        <v>0.47599999999999998</v>
      </c>
      <c r="D139" s="334">
        <v>0.53100000000000003</v>
      </c>
      <c r="E139" s="319">
        <f t="shared" si="5"/>
        <v>5.5000000000000053</v>
      </c>
      <c r="F139" s="333"/>
      <c r="G139" s="332"/>
    </row>
    <row r="140" spans="1:7" ht="20.100000000000001" customHeight="1" x14ac:dyDescent="0.2">
      <c r="A140" s="23" t="s">
        <v>85</v>
      </c>
      <c r="B140" s="17" t="s">
        <v>86</v>
      </c>
      <c r="C140" s="334">
        <v>0.57799999999999996</v>
      </c>
      <c r="D140" s="334">
        <v>0.57399999999999995</v>
      </c>
      <c r="E140" s="319">
        <f t="shared" si="5"/>
        <v>-0.40000000000000036</v>
      </c>
      <c r="F140" s="333"/>
      <c r="G140" s="332"/>
    </row>
    <row r="141" spans="1:7" ht="20.100000000000001" customHeight="1" x14ac:dyDescent="0.2">
      <c r="A141" s="23" t="s">
        <v>87</v>
      </c>
      <c r="B141" s="17" t="s">
        <v>88</v>
      </c>
      <c r="C141" s="334">
        <v>0.97199999999999998</v>
      </c>
      <c r="D141" s="334">
        <v>0.96099999999999997</v>
      </c>
      <c r="E141" s="319">
        <f t="shared" si="5"/>
        <v>-1.100000000000001</v>
      </c>
      <c r="F141" s="333"/>
      <c r="G141" s="332"/>
    </row>
    <row r="142" spans="1:7" ht="20.100000000000001" customHeight="1" x14ac:dyDescent="0.2">
      <c r="A142" s="23" t="s">
        <v>89</v>
      </c>
      <c r="B142" s="17" t="s">
        <v>90</v>
      </c>
      <c r="C142" s="334">
        <v>0.73599999999999999</v>
      </c>
      <c r="D142" s="334">
        <v>0.77</v>
      </c>
      <c r="E142" s="319">
        <f t="shared" si="5"/>
        <v>3.400000000000003</v>
      </c>
      <c r="F142" s="333"/>
      <c r="G142" s="332"/>
    </row>
    <row r="143" spans="1:7" ht="20.100000000000001" customHeight="1" thickBot="1" x14ac:dyDescent="0.25">
      <c r="A143" s="23" t="s">
        <v>91</v>
      </c>
      <c r="B143" s="17" t="s">
        <v>92</v>
      </c>
      <c r="C143" s="334">
        <v>1</v>
      </c>
      <c r="D143" s="334">
        <v>1</v>
      </c>
      <c r="E143" s="319">
        <f t="shared" si="5"/>
        <v>0</v>
      </c>
      <c r="F143" s="333"/>
      <c r="G143" s="332"/>
    </row>
    <row r="144" spans="1:7" ht="20.100000000000001" customHeight="1" thickBot="1" x14ac:dyDescent="0.25">
      <c r="A144" s="27"/>
      <c r="B144" s="133" t="s">
        <v>10</v>
      </c>
      <c r="C144" s="212">
        <v>0.83299999999999996</v>
      </c>
      <c r="D144" s="212">
        <v>0.84</v>
      </c>
      <c r="E144" s="320">
        <f t="shared" si="5"/>
        <v>0.70000000000000062</v>
      </c>
      <c r="F144" s="333"/>
      <c r="G144" s="332"/>
    </row>
    <row r="145" spans="3:5" ht="20.100000000000001" customHeight="1" x14ac:dyDescent="0.2">
      <c r="C145" s="331"/>
      <c r="D145" s="331"/>
      <c r="E145" s="331"/>
    </row>
    <row r="146" spans="3:5" ht="20.100000000000001" customHeight="1" x14ac:dyDescent="0.2"/>
    <row r="147" spans="3:5" ht="20.100000000000001" customHeight="1" x14ac:dyDescent="0.2"/>
    <row r="148" spans="3:5" ht="20.100000000000001" customHeight="1" x14ac:dyDescent="0.2"/>
    <row r="149" spans="3:5" ht="20.100000000000001" customHeight="1" x14ac:dyDescent="0.2"/>
    <row r="150" spans="3:5" ht="20.100000000000001" customHeight="1" x14ac:dyDescent="0.2"/>
    <row r="151" spans="3:5" ht="20.100000000000001" customHeight="1" x14ac:dyDescent="0.2"/>
    <row r="152" spans="3:5" ht="20.100000000000001" customHeight="1" x14ac:dyDescent="0.2"/>
    <row r="153" spans="3:5" ht="20.100000000000001" customHeight="1" x14ac:dyDescent="0.2"/>
    <row r="154" spans="3:5" ht="20.100000000000001" customHeight="1" x14ac:dyDescent="0.2"/>
    <row r="155" spans="3:5" ht="20.100000000000001" customHeight="1" x14ac:dyDescent="0.2"/>
    <row r="156" spans="3:5" ht="20.100000000000001" customHeight="1" x14ac:dyDescent="0.2"/>
    <row r="157" spans="3:5" ht="20.100000000000001" customHeight="1" x14ac:dyDescent="0.2"/>
    <row r="158" spans="3:5" ht="20.100000000000001" customHeight="1" x14ac:dyDescent="0.2"/>
    <row r="159" spans="3:5" ht="20.100000000000001" customHeight="1" x14ac:dyDescent="0.2"/>
    <row r="160" spans="3:5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</sheetData>
  <mergeCells count="9">
    <mergeCell ref="C76:E76"/>
    <mergeCell ref="C84:E84"/>
    <mergeCell ref="C113:E113"/>
    <mergeCell ref="A1:E1"/>
    <mergeCell ref="C4:E4"/>
    <mergeCell ref="A10:E10"/>
    <mergeCell ref="C12:E12"/>
    <mergeCell ref="A39:E39"/>
    <mergeCell ref="C41:E41"/>
  </mergeCells>
  <conditionalFormatting sqref="G6:G8 G14:G37 G43:G72 G78:G144">
    <cfRule type="cellIs" dxfId="3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4" fitToHeight="10" orientation="portrait" horizontalDpi="300" verticalDpi="300" r:id="rId1"/>
  <headerFooter alignWithMargins="0"/>
  <rowBreaks count="4" manualBreakCount="4">
    <brk id="37" max="16383" man="1"/>
    <brk id="72" max="4" man="1"/>
    <brk id="109" max="4" man="1"/>
    <brk id="14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800E-C7D5-468C-B92B-B28E80C8F764}">
  <dimension ref="A1:F585"/>
  <sheetViews>
    <sheetView zoomScale="80" zoomScaleNormal="80" zoomScaleSheetLayoutView="100" workbookViewId="0">
      <selection activeCell="L22" sqref="L22"/>
    </sheetView>
  </sheetViews>
  <sheetFormatPr defaultColWidth="9.140625" defaultRowHeight="12.75" x14ac:dyDescent="0.2"/>
  <cols>
    <col min="1" max="1" width="3.5703125" style="239" customWidth="1"/>
    <col min="2" max="2" width="34.28515625" style="239" customWidth="1"/>
    <col min="3" max="3" width="16.42578125" style="239" customWidth="1"/>
    <col min="4" max="4" width="15.28515625" style="239" customWidth="1"/>
    <col min="5" max="5" width="14.28515625" style="239" customWidth="1"/>
    <col min="6" max="16384" width="9.140625" style="239"/>
  </cols>
  <sheetData>
    <row r="1" spans="1:6" ht="20.100000000000001" customHeight="1" x14ac:dyDescent="0.2">
      <c r="A1" s="477" t="s">
        <v>204</v>
      </c>
      <c r="B1" s="477"/>
      <c r="C1" s="477"/>
      <c r="D1" s="477"/>
      <c r="E1" s="477"/>
    </row>
    <row r="2" spans="1:6" ht="20.100000000000001" customHeight="1" x14ac:dyDescent="0.2">
      <c r="A2" s="318"/>
      <c r="B2" s="318"/>
      <c r="C2" s="318"/>
      <c r="D2" s="318"/>
      <c r="E2" s="318"/>
    </row>
    <row r="3" spans="1:6" ht="20.100000000000001" customHeight="1" thickBot="1" x14ac:dyDescent="0.25">
      <c r="A3" s="348"/>
      <c r="B3" s="348"/>
      <c r="C3" s="348"/>
      <c r="D3" s="348"/>
      <c r="E3" s="348"/>
    </row>
    <row r="4" spans="1:6" ht="20.100000000000001" customHeight="1" thickBot="1" x14ac:dyDescent="0.25">
      <c r="A4" s="241" t="s">
        <v>1</v>
      </c>
      <c r="B4" s="263" t="s">
        <v>2</v>
      </c>
      <c r="C4" s="496" t="s">
        <v>204</v>
      </c>
      <c r="D4" s="497"/>
      <c r="E4" s="498"/>
    </row>
    <row r="5" spans="1:6" ht="20.100000000000001" customHeight="1" thickBot="1" x14ac:dyDescent="0.25">
      <c r="A5" s="245"/>
      <c r="B5" s="336"/>
      <c r="C5" s="36">
        <v>2022</v>
      </c>
      <c r="D5" s="36">
        <v>2023</v>
      </c>
      <c r="E5" s="16" t="s">
        <v>179</v>
      </c>
    </row>
    <row r="6" spans="1:6" ht="20.100000000000001" customHeight="1" x14ac:dyDescent="0.2">
      <c r="A6" s="247" t="s">
        <v>6</v>
      </c>
      <c r="B6" s="345" t="s">
        <v>7</v>
      </c>
      <c r="C6" s="341">
        <f>+C37</f>
        <v>0.876</v>
      </c>
      <c r="D6" s="341">
        <f>+D37</f>
        <v>0.71499999999999997</v>
      </c>
      <c r="E6" s="319">
        <f>+(D6-C6)*100</f>
        <v>-16.100000000000001</v>
      </c>
      <c r="F6" s="333"/>
    </row>
    <row r="7" spans="1:6" ht="20.100000000000001" customHeight="1" thickBot="1" x14ac:dyDescent="0.25">
      <c r="A7" s="250" t="s">
        <v>8</v>
      </c>
      <c r="B7" s="344" t="s">
        <v>9</v>
      </c>
      <c r="C7" s="334">
        <f>+C72</f>
        <v>0.61899999999999999</v>
      </c>
      <c r="D7" s="334">
        <f>+D72</f>
        <v>0.61499999999999999</v>
      </c>
      <c r="E7" s="319">
        <f>+(D7-C7)*100</f>
        <v>-0.40000000000000036</v>
      </c>
      <c r="F7" s="333"/>
    </row>
    <row r="8" spans="1:6" ht="20.100000000000001" customHeight="1" thickBot="1" x14ac:dyDescent="0.25">
      <c r="A8" s="108"/>
      <c r="B8" s="342" t="s">
        <v>128</v>
      </c>
      <c r="C8" s="212">
        <v>0.69799999999999995</v>
      </c>
      <c r="D8" s="212">
        <v>0.64500000000000002</v>
      </c>
      <c r="E8" s="320">
        <f>+(D8-C8)*100</f>
        <v>-5.2999999999999936</v>
      </c>
      <c r="F8" s="333"/>
    </row>
    <row r="9" spans="1:6" ht="20.100000000000001" customHeight="1" x14ac:dyDescent="0.2">
      <c r="C9" s="351"/>
    </row>
    <row r="10" spans="1:6" ht="20.100000000000001" customHeight="1" x14ac:dyDescent="0.2">
      <c r="A10" s="340" t="s">
        <v>206</v>
      </c>
      <c r="B10" s="340"/>
      <c r="C10" s="340"/>
      <c r="D10" s="340"/>
      <c r="E10" s="340"/>
    </row>
    <row r="11" spans="1:6" ht="20.100000000000001" customHeight="1" thickBot="1" x14ac:dyDescent="0.25">
      <c r="A11" s="266"/>
      <c r="B11" s="338"/>
      <c r="C11" s="338"/>
      <c r="D11" s="338"/>
      <c r="E11" s="338"/>
    </row>
    <row r="12" spans="1:6" ht="20.100000000000001" customHeight="1" thickBot="1" x14ac:dyDescent="0.25">
      <c r="A12" s="241" t="s">
        <v>1</v>
      </c>
      <c r="B12" s="263" t="s">
        <v>12</v>
      </c>
      <c r="C12" s="496" t="s">
        <v>204</v>
      </c>
      <c r="D12" s="497"/>
      <c r="E12" s="498"/>
    </row>
    <row r="13" spans="1:6" ht="20.100000000000001" customHeight="1" thickBot="1" x14ac:dyDescent="0.25">
      <c r="A13" s="245"/>
      <c r="B13" s="336"/>
      <c r="C13" s="36">
        <f>+$C$5</f>
        <v>2022</v>
      </c>
      <c r="D13" s="36">
        <f>+$D$5</f>
        <v>2023</v>
      </c>
      <c r="E13" s="16" t="s">
        <v>179</v>
      </c>
    </row>
    <row r="14" spans="1:6" ht="20.100000000000001" customHeight="1" x14ac:dyDescent="0.2">
      <c r="A14" s="10" t="s">
        <v>6</v>
      </c>
      <c r="B14" s="37" t="s">
        <v>13</v>
      </c>
      <c r="C14" s="349">
        <v>1.171</v>
      </c>
      <c r="D14" s="349">
        <v>0.91100000000000003</v>
      </c>
      <c r="E14" s="319">
        <f t="shared" ref="E14:E37" si="0">+(D14-C14)*100</f>
        <v>-26</v>
      </c>
      <c r="F14" s="350"/>
    </row>
    <row r="15" spans="1:6" ht="20.100000000000001" customHeight="1" x14ac:dyDescent="0.2">
      <c r="A15" s="23" t="s">
        <v>8</v>
      </c>
      <c r="B15" s="37" t="s">
        <v>14</v>
      </c>
      <c r="C15" s="349">
        <v>0.82799999999999996</v>
      </c>
      <c r="D15" s="349">
        <v>0.745</v>
      </c>
      <c r="E15" s="319">
        <f t="shared" si="0"/>
        <v>-8.2999999999999972</v>
      </c>
      <c r="F15" s="350"/>
    </row>
    <row r="16" spans="1:6" ht="20.100000000000001" customHeight="1" x14ac:dyDescent="0.2">
      <c r="A16" s="23" t="s">
        <v>15</v>
      </c>
      <c r="B16" s="37" t="s">
        <v>16</v>
      </c>
      <c r="C16" s="349">
        <v>0.437</v>
      </c>
      <c r="D16" s="349">
        <v>0.40300000000000002</v>
      </c>
      <c r="E16" s="319">
        <f t="shared" si="0"/>
        <v>-3.3999999999999977</v>
      </c>
      <c r="F16" s="350"/>
    </row>
    <row r="17" spans="1:6" ht="20.100000000000001" customHeight="1" x14ac:dyDescent="0.2">
      <c r="A17" s="23" t="s">
        <v>17</v>
      </c>
      <c r="B17" s="37" t="s">
        <v>18</v>
      </c>
      <c r="C17" s="349">
        <v>0.11</v>
      </c>
      <c r="D17" s="349">
        <v>0.114</v>
      </c>
      <c r="E17" s="319">
        <f t="shared" si="0"/>
        <v>0.40000000000000036</v>
      </c>
      <c r="F17" s="350"/>
    </row>
    <row r="18" spans="1:6" ht="20.100000000000001" customHeight="1" x14ac:dyDescent="0.2">
      <c r="A18" s="23" t="s">
        <v>19</v>
      </c>
      <c r="B18" s="37" t="s">
        <v>20</v>
      </c>
      <c r="C18" s="349">
        <v>0.89300000000000002</v>
      </c>
      <c r="D18" s="349">
        <v>0.878</v>
      </c>
      <c r="E18" s="319">
        <f t="shared" si="0"/>
        <v>-1.5000000000000013</v>
      </c>
      <c r="F18" s="350"/>
    </row>
    <row r="19" spans="1:6" ht="20.100000000000001" customHeight="1" x14ac:dyDescent="0.2">
      <c r="A19" s="23" t="s">
        <v>21</v>
      </c>
      <c r="B19" s="37" t="s">
        <v>22</v>
      </c>
      <c r="C19" s="349">
        <v>0.57099999999999995</v>
      </c>
      <c r="D19" s="349">
        <v>0.52</v>
      </c>
      <c r="E19" s="319">
        <f t="shared" si="0"/>
        <v>-5.0999999999999934</v>
      </c>
      <c r="F19" s="350"/>
    </row>
    <row r="20" spans="1:6" ht="20.100000000000001" customHeight="1" x14ac:dyDescent="0.2">
      <c r="A20" s="23" t="s">
        <v>23</v>
      </c>
      <c r="B20" s="37" t="s">
        <v>24</v>
      </c>
      <c r="C20" s="349">
        <v>0.63900000000000001</v>
      </c>
      <c r="D20" s="349">
        <v>0.56999999999999995</v>
      </c>
      <c r="E20" s="319">
        <f t="shared" si="0"/>
        <v>-6.9000000000000057</v>
      </c>
      <c r="F20" s="350"/>
    </row>
    <row r="21" spans="1:6" ht="20.100000000000001" customHeight="1" x14ac:dyDescent="0.2">
      <c r="A21" s="23" t="s">
        <v>25</v>
      </c>
      <c r="B21" s="37" t="s">
        <v>26</v>
      </c>
      <c r="C21" s="349">
        <v>0.96299999999999997</v>
      </c>
      <c r="D21" s="349">
        <v>0.86199999999999999</v>
      </c>
      <c r="E21" s="319">
        <f t="shared" si="0"/>
        <v>-10.099999999999998</v>
      </c>
      <c r="F21" s="350"/>
    </row>
    <row r="22" spans="1:6" ht="20.100000000000001" customHeight="1" x14ac:dyDescent="0.2">
      <c r="A22" s="23" t="s">
        <v>27</v>
      </c>
      <c r="B22" s="37" t="s">
        <v>28</v>
      </c>
      <c r="C22" s="349">
        <v>0.58299999999999996</v>
      </c>
      <c r="D22" s="349">
        <v>0.51600000000000001</v>
      </c>
      <c r="E22" s="319">
        <f t="shared" si="0"/>
        <v>-6.6999999999999948</v>
      </c>
      <c r="F22" s="350"/>
    </row>
    <row r="23" spans="1:6" ht="20.100000000000001" customHeight="1" x14ac:dyDescent="0.2">
      <c r="A23" s="23" t="s">
        <v>29</v>
      </c>
      <c r="B23" s="37" t="s">
        <v>30</v>
      </c>
      <c r="C23" s="349">
        <v>0.878</v>
      </c>
      <c r="D23" s="349">
        <v>0.81</v>
      </c>
      <c r="E23" s="319">
        <f t="shared" si="0"/>
        <v>-6.7999999999999954</v>
      </c>
      <c r="F23" s="350"/>
    </row>
    <row r="24" spans="1:6" ht="20.100000000000001" customHeight="1" x14ac:dyDescent="0.2">
      <c r="A24" s="23" t="s">
        <v>31</v>
      </c>
      <c r="B24" s="37" t="s">
        <v>32</v>
      </c>
      <c r="C24" s="349">
        <v>21.814</v>
      </c>
      <c r="D24" s="349">
        <v>5.4740000000000002</v>
      </c>
      <c r="E24" s="319">
        <f t="shared" si="0"/>
        <v>-1634</v>
      </c>
      <c r="F24" s="350"/>
    </row>
    <row r="25" spans="1:6" ht="20.100000000000001" customHeight="1" x14ac:dyDescent="0.2">
      <c r="A25" s="23" t="s">
        <v>33</v>
      </c>
      <c r="B25" s="37" t="s">
        <v>34</v>
      </c>
      <c r="C25" s="349">
        <v>0.68799999999999994</v>
      </c>
      <c r="D25" s="349">
        <v>0.46200000000000002</v>
      </c>
      <c r="E25" s="319">
        <f t="shared" si="0"/>
        <v>-22.599999999999991</v>
      </c>
      <c r="F25" s="350"/>
    </row>
    <row r="26" spans="1:6" ht="20.100000000000001" customHeight="1" x14ac:dyDescent="0.2">
      <c r="A26" s="23" t="s">
        <v>35</v>
      </c>
      <c r="B26" s="37" t="s">
        <v>36</v>
      </c>
      <c r="C26" s="349">
        <v>0.63</v>
      </c>
      <c r="D26" s="349">
        <v>0.61799999999999999</v>
      </c>
      <c r="E26" s="319">
        <f t="shared" si="0"/>
        <v>-1.2000000000000011</v>
      </c>
      <c r="F26" s="350"/>
    </row>
    <row r="27" spans="1:6" ht="20.100000000000001" customHeight="1" x14ac:dyDescent="0.2">
      <c r="A27" s="23" t="s">
        <v>37</v>
      </c>
      <c r="B27" s="37" t="s">
        <v>38</v>
      </c>
      <c r="C27" s="349">
        <v>0.64300000000000002</v>
      </c>
      <c r="D27" s="349">
        <v>0.55700000000000005</v>
      </c>
      <c r="E27" s="319">
        <f t="shared" si="0"/>
        <v>-8.5999999999999961</v>
      </c>
      <c r="F27" s="350"/>
    </row>
    <row r="28" spans="1:6" ht="20.100000000000001" customHeight="1" x14ac:dyDescent="0.2">
      <c r="A28" s="23" t="s">
        <v>39</v>
      </c>
      <c r="B28" s="37" t="s">
        <v>40</v>
      </c>
      <c r="C28" s="349">
        <v>0.76200000000000001</v>
      </c>
      <c r="D28" s="349">
        <v>0.67400000000000004</v>
      </c>
      <c r="E28" s="319">
        <f t="shared" si="0"/>
        <v>-8.7999999999999972</v>
      </c>
      <c r="F28" s="350"/>
    </row>
    <row r="29" spans="1:6" ht="20.100000000000001" customHeight="1" x14ac:dyDescent="0.2">
      <c r="A29" s="23" t="s">
        <v>41</v>
      </c>
      <c r="B29" s="37" t="s">
        <v>42</v>
      </c>
      <c r="C29" s="349">
        <v>0.63900000000000001</v>
      </c>
      <c r="D29" s="349">
        <v>0.69399999999999995</v>
      </c>
      <c r="E29" s="319">
        <f t="shared" si="0"/>
        <v>5.4999999999999938</v>
      </c>
      <c r="F29" s="350"/>
    </row>
    <row r="30" spans="1:6" ht="20.100000000000001" customHeight="1" x14ac:dyDescent="0.2">
      <c r="A30" s="23" t="s">
        <v>43</v>
      </c>
      <c r="B30" s="37" t="s">
        <v>44</v>
      </c>
      <c r="C30" s="349">
        <v>0.3</v>
      </c>
      <c r="D30" s="349">
        <v>0.23499999999999999</v>
      </c>
      <c r="E30" s="319">
        <f t="shared" si="0"/>
        <v>-6.5</v>
      </c>
      <c r="F30" s="350"/>
    </row>
    <row r="31" spans="1:6" ht="20.100000000000001" customHeight="1" x14ac:dyDescent="0.2">
      <c r="A31" s="23" t="s">
        <v>45</v>
      </c>
      <c r="B31" s="37" t="s">
        <v>46</v>
      </c>
      <c r="C31" s="349">
        <v>0.215</v>
      </c>
      <c r="D31" s="349">
        <v>0.218</v>
      </c>
      <c r="E31" s="319">
        <f t="shared" si="0"/>
        <v>0.30000000000000027</v>
      </c>
      <c r="F31" s="350"/>
    </row>
    <row r="32" spans="1:6" ht="20.100000000000001" customHeight="1" x14ac:dyDescent="0.2">
      <c r="A32" s="23" t="s">
        <v>47</v>
      </c>
      <c r="B32" s="37" t="s">
        <v>48</v>
      </c>
      <c r="C32" s="349">
        <v>0.52900000000000003</v>
      </c>
      <c r="D32" s="349">
        <v>0.505</v>
      </c>
      <c r="E32" s="319">
        <f t="shared" si="0"/>
        <v>-2.4000000000000021</v>
      </c>
      <c r="F32" s="350"/>
    </row>
    <row r="33" spans="1:6" ht="20.100000000000001" customHeight="1" x14ac:dyDescent="0.2">
      <c r="A33" s="23" t="s">
        <v>49</v>
      </c>
      <c r="B33" s="37" t="s">
        <v>50</v>
      </c>
      <c r="C33" s="349">
        <v>1.113</v>
      </c>
      <c r="D33" s="349">
        <v>0.872</v>
      </c>
      <c r="E33" s="319">
        <f t="shared" si="0"/>
        <v>-24.099999999999998</v>
      </c>
      <c r="F33" s="350"/>
    </row>
    <row r="34" spans="1:6" ht="20.100000000000001" customHeight="1" x14ac:dyDescent="0.2">
      <c r="A34" s="23" t="s">
        <v>51</v>
      </c>
      <c r="B34" s="37" t="s">
        <v>52</v>
      </c>
      <c r="C34" s="349">
        <v>0.43099999999999999</v>
      </c>
      <c r="D34" s="349">
        <v>0.46600000000000003</v>
      </c>
      <c r="E34" s="319">
        <f t="shared" si="0"/>
        <v>3.5000000000000031</v>
      </c>
      <c r="F34" s="350"/>
    </row>
    <row r="35" spans="1:6" ht="20.100000000000001" customHeight="1" x14ac:dyDescent="0.2">
      <c r="A35" s="23" t="s">
        <v>53</v>
      </c>
      <c r="B35" s="37" t="s">
        <v>54</v>
      </c>
      <c r="C35" s="349">
        <v>1.1279999999999999</v>
      </c>
      <c r="D35" s="349">
        <v>1.123</v>
      </c>
      <c r="E35" s="319">
        <f t="shared" si="0"/>
        <v>-0.49999999999998934</v>
      </c>
      <c r="F35" s="350"/>
    </row>
    <row r="36" spans="1:6" ht="20.100000000000001" customHeight="1" thickBot="1" x14ac:dyDescent="0.25">
      <c r="A36" s="23" t="s">
        <v>55</v>
      </c>
      <c r="B36" s="37" t="s">
        <v>56</v>
      </c>
      <c r="C36" s="349">
        <v>0.73</v>
      </c>
      <c r="D36" s="349">
        <v>0.622</v>
      </c>
      <c r="E36" s="319">
        <f t="shared" si="0"/>
        <v>-10.799999999999999</v>
      </c>
      <c r="F36" s="350"/>
    </row>
    <row r="37" spans="1:6" ht="20.100000000000001" customHeight="1" thickBot="1" x14ac:dyDescent="0.25">
      <c r="A37" s="132"/>
      <c r="B37" s="133" t="s">
        <v>10</v>
      </c>
      <c r="C37" s="253">
        <v>0.876</v>
      </c>
      <c r="D37" s="253">
        <v>0.71499999999999997</v>
      </c>
      <c r="E37" s="320">
        <f t="shared" si="0"/>
        <v>-16.100000000000001</v>
      </c>
      <c r="F37" s="350"/>
    </row>
    <row r="38" spans="1:6" ht="20.100000000000001" customHeight="1" x14ac:dyDescent="0.2">
      <c r="C38" s="331"/>
      <c r="D38" s="331"/>
      <c r="E38" s="331"/>
    </row>
    <row r="39" spans="1:6" ht="20.100000000000001" customHeight="1" x14ac:dyDescent="0.2">
      <c r="A39" s="477" t="s">
        <v>205</v>
      </c>
      <c r="B39" s="477"/>
      <c r="C39" s="477"/>
      <c r="D39" s="477"/>
      <c r="E39" s="477"/>
    </row>
    <row r="40" spans="1:6" ht="20.100000000000001" customHeight="1" thickBot="1" x14ac:dyDescent="0.25">
      <c r="A40" s="266"/>
      <c r="B40" s="338"/>
      <c r="C40" s="338"/>
      <c r="D40" s="338"/>
      <c r="E40" s="338"/>
    </row>
    <row r="41" spans="1:6" ht="20.100000000000001" customHeight="1" thickBot="1" x14ac:dyDescent="0.25">
      <c r="A41" s="241" t="s">
        <v>1</v>
      </c>
      <c r="B41" s="263" t="s">
        <v>12</v>
      </c>
      <c r="C41" s="496" t="s">
        <v>204</v>
      </c>
      <c r="D41" s="497"/>
      <c r="E41" s="498"/>
    </row>
    <row r="42" spans="1:6" ht="20.100000000000001" customHeight="1" thickBot="1" x14ac:dyDescent="0.25">
      <c r="A42" s="245"/>
      <c r="B42" s="336"/>
      <c r="C42" s="36">
        <f>+$C$5</f>
        <v>2022</v>
      </c>
      <c r="D42" s="36">
        <f>+$D$5</f>
        <v>2023</v>
      </c>
      <c r="E42" s="16" t="s">
        <v>179</v>
      </c>
    </row>
    <row r="43" spans="1:6" ht="20.100000000000001" customHeight="1" x14ac:dyDescent="0.2">
      <c r="A43" s="10" t="s">
        <v>6</v>
      </c>
      <c r="B43" s="17" t="s">
        <v>58</v>
      </c>
      <c r="C43" s="349">
        <v>0.66500000000000004</v>
      </c>
      <c r="D43" s="349">
        <v>0.70599999999999996</v>
      </c>
      <c r="E43" s="319">
        <f t="shared" ref="E43:E72" si="1">+(D43-C43)*100</f>
        <v>4.0999999999999925</v>
      </c>
      <c r="F43" s="333"/>
    </row>
    <row r="44" spans="1:6" ht="20.100000000000001" customHeight="1" x14ac:dyDescent="0.2">
      <c r="A44" s="23" t="s">
        <v>8</v>
      </c>
      <c r="B44" s="17" t="s">
        <v>59</v>
      </c>
      <c r="C44" s="349">
        <v>0.55900000000000005</v>
      </c>
      <c r="D44" s="349">
        <v>0.56100000000000005</v>
      </c>
      <c r="E44" s="319">
        <f t="shared" si="1"/>
        <v>0.20000000000000018</v>
      </c>
      <c r="F44" s="333"/>
    </row>
    <row r="45" spans="1:6" ht="20.100000000000001" customHeight="1" x14ac:dyDescent="0.2">
      <c r="A45" s="23" t="s">
        <v>15</v>
      </c>
      <c r="B45" s="17" t="s">
        <v>60</v>
      </c>
      <c r="C45" s="349">
        <v>0.69</v>
      </c>
      <c r="D45" s="349">
        <v>0.71899999999999997</v>
      </c>
      <c r="E45" s="319">
        <f t="shared" si="1"/>
        <v>2.9000000000000026</v>
      </c>
      <c r="F45" s="333"/>
    </row>
    <row r="46" spans="1:6" ht="20.100000000000001" customHeight="1" x14ac:dyDescent="0.2">
      <c r="A46" s="23" t="s">
        <v>17</v>
      </c>
      <c r="B46" s="17" t="s">
        <v>61</v>
      </c>
      <c r="C46" s="349">
        <v>0.21</v>
      </c>
      <c r="D46" s="349">
        <v>0.19700000000000001</v>
      </c>
      <c r="E46" s="319">
        <f t="shared" si="1"/>
        <v>-1.2999999999999985</v>
      </c>
      <c r="F46" s="333"/>
    </row>
    <row r="47" spans="1:6" ht="20.100000000000001" customHeight="1" x14ac:dyDescent="0.2">
      <c r="A47" s="23" t="s">
        <v>19</v>
      </c>
      <c r="B47" s="17" t="s">
        <v>62</v>
      </c>
      <c r="C47" s="349">
        <v>0.19500000000000001</v>
      </c>
      <c r="D47" s="349">
        <v>0.29199999999999998</v>
      </c>
      <c r="E47" s="319">
        <f t="shared" si="1"/>
        <v>9.6999999999999975</v>
      </c>
      <c r="F47" s="333"/>
    </row>
    <row r="48" spans="1:6" ht="20.100000000000001" customHeight="1" x14ac:dyDescent="0.2">
      <c r="A48" s="23" t="s">
        <v>21</v>
      </c>
      <c r="B48" s="17" t="s">
        <v>63</v>
      </c>
      <c r="C48" s="349">
        <v>0.60199999999999998</v>
      </c>
      <c r="D48" s="349">
        <v>0.61199999999999999</v>
      </c>
      <c r="E48" s="319">
        <f t="shared" si="1"/>
        <v>1.0000000000000009</v>
      </c>
      <c r="F48" s="333"/>
    </row>
    <row r="49" spans="1:6" ht="20.100000000000001" customHeight="1" x14ac:dyDescent="0.2">
      <c r="A49" s="23" t="s">
        <v>23</v>
      </c>
      <c r="B49" s="17" t="s">
        <v>64</v>
      </c>
      <c r="C49" s="349">
        <v>0.374</v>
      </c>
      <c r="D49" s="349">
        <v>0.49299999999999999</v>
      </c>
      <c r="E49" s="319">
        <f t="shared" si="1"/>
        <v>11.899999999999999</v>
      </c>
      <c r="F49" s="333"/>
    </row>
    <row r="50" spans="1:6" ht="20.100000000000001" customHeight="1" x14ac:dyDescent="0.2">
      <c r="A50" s="23" t="s">
        <v>25</v>
      </c>
      <c r="B50" s="17" t="s">
        <v>65</v>
      </c>
      <c r="C50" s="349">
        <v>0.22500000000000001</v>
      </c>
      <c r="D50" s="349">
        <v>0.22700000000000001</v>
      </c>
      <c r="E50" s="319">
        <f t="shared" si="1"/>
        <v>0.20000000000000018</v>
      </c>
      <c r="F50" s="333"/>
    </row>
    <row r="51" spans="1:6" ht="20.100000000000001" customHeight="1" x14ac:dyDescent="0.2">
      <c r="A51" s="23" t="s">
        <v>27</v>
      </c>
      <c r="B51" s="17" t="s">
        <v>66</v>
      </c>
      <c r="C51" s="349">
        <v>0.59</v>
      </c>
      <c r="D51" s="349">
        <v>0.53700000000000003</v>
      </c>
      <c r="E51" s="319">
        <f t="shared" si="1"/>
        <v>-5.2999999999999936</v>
      </c>
      <c r="F51" s="333"/>
    </row>
    <row r="52" spans="1:6" ht="20.100000000000001" customHeight="1" x14ac:dyDescent="0.2">
      <c r="A52" s="23" t="s">
        <v>29</v>
      </c>
      <c r="B52" s="17" t="s">
        <v>67</v>
      </c>
      <c r="C52" s="349">
        <v>0.50700000000000001</v>
      </c>
      <c r="D52" s="349">
        <v>0.52100000000000002</v>
      </c>
      <c r="E52" s="319">
        <f t="shared" si="1"/>
        <v>1.4000000000000012</v>
      </c>
      <c r="F52" s="333"/>
    </row>
    <row r="53" spans="1:6" ht="20.100000000000001" customHeight="1" x14ac:dyDescent="0.2">
      <c r="A53" s="23" t="s">
        <v>31</v>
      </c>
      <c r="B53" s="17" t="s">
        <v>68</v>
      </c>
      <c r="C53" s="349">
        <v>0.57799999999999996</v>
      </c>
      <c r="D53" s="349">
        <v>0.57199999999999995</v>
      </c>
      <c r="E53" s="319">
        <f t="shared" si="1"/>
        <v>-0.60000000000000053</v>
      </c>
      <c r="F53" s="333"/>
    </row>
    <row r="54" spans="1:6" ht="20.100000000000001" customHeight="1" x14ac:dyDescent="0.2">
      <c r="A54" s="23" t="s">
        <v>33</v>
      </c>
      <c r="B54" s="17" t="s">
        <v>69</v>
      </c>
      <c r="C54" s="349">
        <v>0.35299999999999998</v>
      </c>
      <c r="D54" s="349">
        <v>0.72299999999999998</v>
      </c>
      <c r="E54" s="319">
        <f t="shared" si="1"/>
        <v>37</v>
      </c>
      <c r="F54" s="333"/>
    </row>
    <row r="55" spans="1:6" ht="20.100000000000001" customHeight="1" x14ac:dyDescent="0.2">
      <c r="A55" s="23" t="s">
        <v>35</v>
      </c>
      <c r="B55" s="17" t="s">
        <v>70</v>
      </c>
      <c r="C55" s="349">
        <v>0.66500000000000004</v>
      </c>
      <c r="D55" s="349">
        <v>0.76800000000000002</v>
      </c>
      <c r="E55" s="319">
        <f t="shared" si="1"/>
        <v>10.299999999999997</v>
      </c>
      <c r="F55" s="333"/>
    </row>
    <row r="56" spans="1:6" ht="20.100000000000001" customHeight="1" x14ac:dyDescent="0.2">
      <c r="A56" s="23" t="s">
        <v>37</v>
      </c>
      <c r="B56" s="17" t="s">
        <v>71</v>
      </c>
      <c r="C56" s="349">
        <v>0.31</v>
      </c>
      <c r="D56" s="349">
        <v>0.26500000000000001</v>
      </c>
      <c r="E56" s="319">
        <f t="shared" si="1"/>
        <v>-4.4999999999999982</v>
      </c>
      <c r="F56" s="333"/>
    </row>
    <row r="57" spans="1:6" ht="20.100000000000001" customHeight="1" x14ac:dyDescent="0.2">
      <c r="A57" s="23" t="s">
        <v>39</v>
      </c>
      <c r="B57" s="17" t="s">
        <v>72</v>
      </c>
      <c r="C57" s="349">
        <v>0.34599999999999997</v>
      </c>
      <c r="D57" s="349">
        <v>-0.02</v>
      </c>
      <c r="E57" s="319">
        <f t="shared" si="1"/>
        <v>-36.6</v>
      </c>
      <c r="F57" s="333"/>
    </row>
    <row r="58" spans="1:6" ht="20.100000000000001" customHeight="1" x14ac:dyDescent="0.2">
      <c r="A58" s="23" t="s">
        <v>41</v>
      </c>
      <c r="B58" s="17" t="s">
        <v>73</v>
      </c>
      <c r="C58" s="349">
        <v>0.191</v>
      </c>
      <c r="D58" s="349">
        <v>0.26400000000000001</v>
      </c>
      <c r="E58" s="319">
        <f t="shared" si="1"/>
        <v>7.3000000000000007</v>
      </c>
      <c r="F58" s="333"/>
    </row>
    <row r="59" spans="1:6" ht="20.100000000000001" customHeight="1" x14ac:dyDescent="0.2">
      <c r="A59" s="23" t="s">
        <v>43</v>
      </c>
      <c r="B59" s="17" t="s">
        <v>74</v>
      </c>
      <c r="C59" s="349">
        <v>7.9000000000000001E-2</v>
      </c>
      <c r="D59" s="349">
        <v>0.14499999999999999</v>
      </c>
      <c r="E59" s="319">
        <f t="shared" si="1"/>
        <v>6.5999999999999988</v>
      </c>
      <c r="F59" s="333"/>
    </row>
    <row r="60" spans="1:6" ht="20.100000000000001" customHeight="1" x14ac:dyDescent="0.2">
      <c r="A60" s="23" t="s">
        <v>45</v>
      </c>
      <c r="B60" s="17" t="s">
        <v>75</v>
      </c>
      <c r="C60" s="349">
        <v>0.69699999999999995</v>
      </c>
      <c r="D60" s="349">
        <v>0.755</v>
      </c>
      <c r="E60" s="319">
        <f t="shared" si="1"/>
        <v>5.8000000000000052</v>
      </c>
      <c r="F60" s="333"/>
    </row>
    <row r="61" spans="1:6" ht="20.100000000000001" customHeight="1" x14ac:dyDescent="0.2">
      <c r="A61" s="23" t="s">
        <v>47</v>
      </c>
      <c r="B61" s="17" t="s">
        <v>76</v>
      </c>
      <c r="C61" s="349">
        <v>0.66800000000000004</v>
      </c>
      <c r="D61" s="349">
        <v>0.629</v>
      </c>
      <c r="E61" s="319">
        <f t="shared" si="1"/>
        <v>-3.9000000000000035</v>
      </c>
      <c r="F61" s="333"/>
    </row>
    <row r="62" spans="1:6" ht="20.100000000000001" customHeight="1" x14ac:dyDescent="0.2">
      <c r="A62" s="23" t="s">
        <v>49</v>
      </c>
      <c r="B62" s="17" t="s">
        <v>77</v>
      </c>
      <c r="C62" s="349">
        <v>0.61699999999999999</v>
      </c>
      <c r="D62" s="349">
        <v>0.52300000000000002</v>
      </c>
      <c r="E62" s="319">
        <f t="shared" si="1"/>
        <v>-9.3999999999999968</v>
      </c>
      <c r="F62" s="333"/>
    </row>
    <row r="63" spans="1:6" ht="19.5" customHeight="1" x14ac:dyDescent="0.2">
      <c r="A63" s="23" t="s">
        <v>51</v>
      </c>
      <c r="B63" s="17" t="s">
        <v>78</v>
      </c>
      <c r="C63" s="349">
        <v>0.122</v>
      </c>
      <c r="D63" s="349">
        <v>0.20599999999999999</v>
      </c>
      <c r="E63" s="319">
        <f t="shared" si="1"/>
        <v>8.3999999999999986</v>
      </c>
      <c r="F63" s="333"/>
    </row>
    <row r="64" spans="1:6" ht="20.100000000000001" customHeight="1" x14ac:dyDescent="0.2">
      <c r="A64" s="23" t="s">
        <v>53</v>
      </c>
      <c r="B64" s="17" t="s">
        <v>79</v>
      </c>
      <c r="C64" s="349">
        <v>0.17699999999999999</v>
      </c>
      <c r="D64" s="349">
        <v>0.22800000000000001</v>
      </c>
      <c r="E64" s="319">
        <f t="shared" si="1"/>
        <v>5.1000000000000014</v>
      </c>
      <c r="F64" s="333"/>
    </row>
    <row r="65" spans="1:6" ht="20.100000000000001" customHeight="1" x14ac:dyDescent="0.2">
      <c r="A65" s="23" t="s">
        <v>55</v>
      </c>
      <c r="B65" s="17" t="s">
        <v>80</v>
      </c>
      <c r="C65" s="349">
        <v>0.57899999999999996</v>
      </c>
      <c r="D65" s="349">
        <v>0.59</v>
      </c>
      <c r="E65" s="319">
        <f t="shared" si="1"/>
        <v>1.100000000000001</v>
      </c>
      <c r="F65" s="333"/>
    </row>
    <row r="66" spans="1:6" ht="20.100000000000001" customHeight="1" x14ac:dyDescent="0.2">
      <c r="A66" s="23" t="s">
        <v>81</v>
      </c>
      <c r="B66" s="17" t="s">
        <v>82</v>
      </c>
      <c r="C66" s="349">
        <v>0.67700000000000005</v>
      </c>
      <c r="D66" s="349">
        <v>0.63</v>
      </c>
      <c r="E66" s="319">
        <f t="shared" si="1"/>
        <v>-4.7000000000000046</v>
      </c>
      <c r="F66" s="333"/>
    </row>
    <row r="67" spans="1:6" ht="20.100000000000001" customHeight="1" x14ac:dyDescent="0.2">
      <c r="A67" s="23" t="s">
        <v>83</v>
      </c>
      <c r="B67" s="17" t="s">
        <v>84</v>
      </c>
      <c r="C67" s="349">
        <v>0.73399999999999999</v>
      </c>
      <c r="D67" s="349">
        <v>0.65400000000000003</v>
      </c>
      <c r="E67" s="319">
        <f t="shared" si="1"/>
        <v>-7.9999999999999964</v>
      </c>
      <c r="F67" s="333"/>
    </row>
    <row r="68" spans="1:6" ht="20.100000000000001" customHeight="1" x14ac:dyDescent="0.2">
      <c r="A68" s="23" t="s">
        <v>85</v>
      </c>
      <c r="B68" s="17" t="s">
        <v>86</v>
      </c>
      <c r="C68" s="349">
        <v>0.55700000000000005</v>
      </c>
      <c r="D68" s="349">
        <v>0.61799999999999999</v>
      </c>
      <c r="E68" s="319">
        <f t="shared" si="1"/>
        <v>6.0999999999999943</v>
      </c>
      <c r="F68" s="333"/>
    </row>
    <row r="69" spans="1:6" ht="20.100000000000001" customHeight="1" x14ac:dyDescent="0.2">
      <c r="A69" s="23" t="s">
        <v>87</v>
      </c>
      <c r="B69" s="17" t="s">
        <v>88</v>
      </c>
      <c r="C69" s="349">
        <v>0.68899999999999995</v>
      </c>
      <c r="D69" s="349">
        <v>0.67200000000000004</v>
      </c>
      <c r="E69" s="319">
        <f t="shared" si="1"/>
        <v>-1.6999999999999904</v>
      </c>
      <c r="F69" s="333"/>
    </row>
    <row r="70" spans="1:6" ht="20.100000000000001" customHeight="1" x14ac:dyDescent="0.2">
      <c r="A70" s="23" t="s">
        <v>89</v>
      </c>
      <c r="B70" s="17" t="s">
        <v>90</v>
      </c>
      <c r="C70" s="349">
        <v>0.622</v>
      </c>
      <c r="D70" s="349">
        <v>0.59699999999999998</v>
      </c>
      <c r="E70" s="319">
        <f t="shared" si="1"/>
        <v>-2.5000000000000022</v>
      </c>
      <c r="F70" s="333"/>
    </row>
    <row r="71" spans="1:6" ht="20.100000000000001" customHeight="1" thickBot="1" x14ac:dyDescent="0.25">
      <c r="A71" s="23" t="s">
        <v>91</v>
      </c>
      <c r="B71" s="17" t="s">
        <v>92</v>
      </c>
      <c r="C71" s="349">
        <v>0.68899999999999995</v>
      </c>
      <c r="D71" s="349">
        <v>0.78100000000000003</v>
      </c>
      <c r="E71" s="319">
        <f t="shared" si="1"/>
        <v>9.2000000000000082</v>
      </c>
      <c r="F71" s="333"/>
    </row>
    <row r="72" spans="1:6" ht="20.100000000000001" customHeight="1" thickBot="1" x14ac:dyDescent="0.25">
      <c r="A72" s="27"/>
      <c r="B72" s="41" t="s">
        <v>10</v>
      </c>
      <c r="C72" s="253">
        <v>0.61899999999999999</v>
      </c>
      <c r="D72" s="253">
        <v>0.61499999999999999</v>
      </c>
      <c r="E72" s="320">
        <f t="shared" si="1"/>
        <v>-0.40000000000000036</v>
      </c>
      <c r="F72" s="333"/>
    </row>
    <row r="73" spans="1:6" ht="20.100000000000001" customHeight="1" x14ac:dyDescent="0.2">
      <c r="C73" s="331"/>
      <c r="D73" s="331"/>
      <c r="E73" s="331"/>
    </row>
    <row r="74" spans="1:6" ht="20.100000000000001" customHeight="1" x14ac:dyDescent="0.2">
      <c r="A74" s="477" t="s">
        <v>200</v>
      </c>
      <c r="B74" s="477"/>
      <c r="C74" s="477"/>
      <c r="D74" s="477"/>
      <c r="E74" s="477"/>
    </row>
    <row r="75" spans="1:6" ht="20.100000000000001" customHeight="1" thickBot="1" x14ac:dyDescent="0.25">
      <c r="A75" s="348"/>
      <c r="B75" s="348"/>
      <c r="C75" s="348"/>
      <c r="D75" s="348"/>
      <c r="E75" s="348"/>
    </row>
    <row r="76" spans="1:6" ht="20.100000000000001" customHeight="1" thickBot="1" x14ac:dyDescent="0.25">
      <c r="A76" s="241" t="s">
        <v>1</v>
      </c>
      <c r="B76" s="263" t="s">
        <v>203</v>
      </c>
      <c r="C76" s="493" t="s">
        <v>200</v>
      </c>
      <c r="D76" s="494"/>
      <c r="E76" s="495"/>
    </row>
    <row r="77" spans="1:6" ht="20.100000000000001" customHeight="1" thickBot="1" x14ac:dyDescent="0.25">
      <c r="A77" s="245"/>
      <c r="B77" s="336"/>
      <c r="C77" s="36">
        <f>+$C$5</f>
        <v>2022</v>
      </c>
      <c r="D77" s="36">
        <f>+$D$5</f>
        <v>2023</v>
      </c>
      <c r="E77" s="16" t="s">
        <v>179</v>
      </c>
    </row>
    <row r="78" spans="1:6" ht="20.100000000000001" customHeight="1" x14ac:dyDescent="0.2">
      <c r="A78" s="247" t="s">
        <v>6</v>
      </c>
      <c r="B78" s="345" t="s">
        <v>7</v>
      </c>
      <c r="C78" s="347">
        <f>+C109</f>
        <v>0.88500000000000001</v>
      </c>
      <c r="D78" s="347">
        <f>+D109</f>
        <v>0.72099999999999997</v>
      </c>
      <c r="E78" s="319">
        <f>+(D78-C78)*100</f>
        <v>-16.400000000000002</v>
      </c>
      <c r="F78" s="333"/>
    </row>
    <row r="79" spans="1:6" ht="20.100000000000001" customHeight="1" thickBot="1" x14ac:dyDescent="0.25">
      <c r="A79" s="250" t="s">
        <v>8</v>
      </c>
      <c r="B79" s="344" t="s">
        <v>9</v>
      </c>
      <c r="C79" s="343">
        <f>+C144</f>
        <v>0.61099999999999999</v>
      </c>
      <c r="D79" s="343">
        <f>+D144</f>
        <v>0.61399999999999999</v>
      </c>
      <c r="E79" s="319">
        <f>+(D79-C79)*100</f>
        <v>0.30000000000000027</v>
      </c>
      <c r="F79" s="333"/>
    </row>
    <row r="80" spans="1:6" ht="20.100000000000001" customHeight="1" thickBot="1" x14ac:dyDescent="0.25">
      <c r="A80" s="108"/>
      <c r="B80" s="342" t="s">
        <v>128</v>
      </c>
      <c r="C80" s="211">
        <v>0.70799999999999996</v>
      </c>
      <c r="D80" s="212">
        <v>0.65100000000000002</v>
      </c>
      <c r="E80" s="320">
        <f>+(D80-C80)*100</f>
        <v>-5.699999999999994</v>
      </c>
      <c r="F80" s="333"/>
    </row>
    <row r="81" spans="1:6" ht="20.100000000000001" customHeight="1" x14ac:dyDescent="0.2"/>
    <row r="82" spans="1:6" ht="20.100000000000001" customHeight="1" x14ac:dyDescent="0.2">
      <c r="A82" s="477" t="s">
        <v>202</v>
      </c>
      <c r="B82" s="477"/>
      <c r="C82" s="477"/>
      <c r="D82" s="477"/>
      <c r="E82" s="477"/>
    </row>
    <row r="83" spans="1:6" ht="20.100000000000001" customHeight="1" thickBot="1" x14ac:dyDescent="0.25">
      <c r="A83" s="266"/>
      <c r="B83" s="338"/>
      <c r="C83" s="338"/>
      <c r="D83" s="338"/>
      <c r="E83" s="338"/>
    </row>
    <row r="84" spans="1:6" ht="20.100000000000001" customHeight="1" thickBot="1" x14ac:dyDescent="0.25">
      <c r="A84" s="241" t="s">
        <v>1</v>
      </c>
      <c r="B84" s="263" t="s">
        <v>12</v>
      </c>
      <c r="C84" s="493" t="s">
        <v>200</v>
      </c>
      <c r="D84" s="494"/>
      <c r="E84" s="495"/>
    </row>
    <row r="85" spans="1:6" ht="20.100000000000001" customHeight="1" thickBot="1" x14ac:dyDescent="0.25">
      <c r="A85" s="245"/>
      <c r="B85" s="336"/>
      <c r="C85" s="36">
        <f>+$C$5</f>
        <v>2022</v>
      </c>
      <c r="D85" s="36">
        <f>+$D$5</f>
        <v>2023</v>
      </c>
      <c r="E85" s="16" t="s">
        <v>179</v>
      </c>
    </row>
    <row r="86" spans="1:6" ht="20.100000000000001" customHeight="1" x14ac:dyDescent="0.2">
      <c r="A86" s="10" t="s">
        <v>6</v>
      </c>
      <c r="B86" s="37" t="s">
        <v>13</v>
      </c>
      <c r="C86" s="334">
        <v>1.175</v>
      </c>
      <c r="D86" s="334">
        <v>0.91500000000000004</v>
      </c>
      <c r="E86" s="319">
        <f t="shared" ref="E86:E109" si="2">+(D86-C86)*100</f>
        <v>-26</v>
      </c>
      <c r="F86" s="333"/>
    </row>
    <row r="87" spans="1:6" ht="20.100000000000001" customHeight="1" x14ac:dyDescent="0.2">
      <c r="A87" s="23" t="s">
        <v>8</v>
      </c>
      <c r="B87" s="37" t="s">
        <v>14</v>
      </c>
      <c r="C87" s="334">
        <v>0.83599999999999997</v>
      </c>
      <c r="D87" s="334">
        <v>0.75800000000000001</v>
      </c>
      <c r="E87" s="319">
        <f t="shared" si="2"/>
        <v>-7.7999999999999954</v>
      </c>
      <c r="F87" s="333"/>
    </row>
    <row r="88" spans="1:6" ht="20.100000000000001" customHeight="1" x14ac:dyDescent="0.2">
      <c r="A88" s="23" t="s">
        <v>15</v>
      </c>
      <c r="B88" s="37" t="s">
        <v>16</v>
      </c>
      <c r="C88" s="334">
        <v>0.435</v>
      </c>
      <c r="D88" s="334">
        <v>0.40100000000000002</v>
      </c>
      <c r="E88" s="319">
        <f t="shared" si="2"/>
        <v>-3.3999999999999977</v>
      </c>
      <c r="F88" s="333"/>
    </row>
    <row r="89" spans="1:6" ht="20.100000000000001" customHeight="1" x14ac:dyDescent="0.2">
      <c r="A89" s="23" t="s">
        <v>17</v>
      </c>
      <c r="B89" s="37" t="s">
        <v>18</v>
      </c>
      <c r="C89" s="334">
        <v>0.11</v>
      </c>
      <c r="D89" s="334">
        <v>0.112</v>
      </c>
      <c r="E89" s="319">
        <f t="shared" si="2"/>
        <v>0.20000000000000018</v>
      </c>
      <c r="F89" s="333"/>
    </row>
    <row r="90" spans="1:6" ht="20.100000000000001" customHeight="1" x14ac:dyDescent="0.2">
      <c r="A90" s="23" t="s">
        <v>19</v>
      </c>
      <c r="B90" s="37" t="s">
        <v>20</v>
      </c>
      <c r="C90" s="334">
        <v>0.91100000000000003</v>
      </c>
      <c r="D90" s="334">
        <v>0.89400000000000002</v>
      </c>
      <c r="E90" s="319">
        <f t="shared" si="2"/>
        <v>-1.7000000000000015</v>
      </c>
      <c r="F90" s="333"/>
    </row>
    <row r="91" spans="1:6" ht="20.100000000000001" customHeight="1" x14ac:dyDescent="0.2">
      <c r="A91" s="23" t="s">
        <v>21</v>
      </c>
      <c r="B91" s="37" t="s">
        <v>22</v>
      </c>
      <c r="C91" s="334">
        <v>0.57499999999999996</v>
      </c>
      <c r="D91" s="334">
        <v>0.52200000000000002</v>
      </c>
      <c r="E91" s="319">
        <f t="shared" si="2"/>
        <v>-5.2999999999999936</v>
      </c>
      <c r="F91" s="333"/>
    </row>
    <row r="92" spans="1:6" ht="20.100000000000001" customHeight="1" x14ac:dyDescent="0.2">
      <c r="A92" s="23" t="s">
        <v>23</v>
      </c>
      <c r="B92" s="37" t="s">
        <v>24</v>
      </c>
      <c r="C92" s="334">
        <v>0.64</v>
      </c>
      <c r="D92" s="334">
        <v>0.56999999999999995</v>
      </c>
      <c r="E92" s="319">
        <f t="shared" si="2"/>
        <v>-7.0000000000000062</v>
      </c>
      <c r="F92" s="333"/>
    </row>
    <row r="93" spans="1:6" ht="20.100000000000001" customHeight="1" x14ac:dyDescent="0.2">
      <c r="A93" s="23" t="s">
        <v>25</v>
      </c>
      <c r="B93" s="37" t="s">
        <v>26</v>
      </c>
      <c r="C93" s="334">
        <v>1.0820000000000001</v>
      </c>
      <c r="D93" s="334">
        <v>0.95599999999999996</v>
      </c>
      <c r="E93" s="319">
        <f t="shared" si="2"/>
        <v>-12.600000000000012</v>
      </c>
      <c r="F93" s="333"/>
    </row>
    <row r="94" spans="1:6" ht="20.100000000000001" customHeight="1" x14ac:dyDescent="0.2">
      <c r="A94" s="23" t="s">
        <v>27</v>
      </c>
      <c r="B94" s="37" t="s">
        <v>28</v>
      </c>
      <c r="C94" s="334">
        <v>0.60399999999999998</v>
      </c>
      <c r="D94" s="334">
        <v>0.52300000000000002</v>
      </c>
      <c r="E94" s="319">
        <f t="shared" si="2"/>
        <v>-8.0999999999999961</v>
      </c>
      <c r="F94" s="333"/>
    </row>
    <row r="95" spans="1:6" ht="20.100000000000001" customHeight="1" x14ac:dyDescent="0.2">
      <c r="A95" s="23" t="s">
        <v>29</v>
      </c>
      <c r="B95" s="37" t="s">
        <v>30</v>
      </c>
      <c r="C95" s="334">
        <v>0.88100000000000001</v>
      </c>
      <c r="D95" s="334">
        <v>0.81399999999999995</v>
      </c>
      <c r="E95" s="319">
        <f t="shared" si="2"/>
        <v>-6.7000000000000064</v>
      </c>
      <c r="F95" s="333"/>
    </row>
    <row r="96" spans="1:6" ht="20.100000000000001" customHeight="1" x14ac:dyDescent="0.2">
      <c r="A96" s="23" t="s">
        <v>31</v>
      </c>
      <c r="B96" s="37" t="s">
        <v>32</v>
      </c>
      <c r="C96" s="334">
        <v>21.866</v>
      </c>
      <c r="D96" s="334">
        <v>5.484</v>
      </c>
      <c r="E96" s="319">
        <f t="shared" si="2"/>
        <v>-1638.1999999999998</v>
      </c>
      <c r="F96" s="333"/>
    </row>
    <row r="97" spans="1:6" ht="20.100000000000001" customHeight="1" x14ac:dyDescent="0.2">
      <c r="A97" s="23" t="s">
        <v>33</v>
      </c>
      <c r="B97" s="37" t="s">
        <v>34</v>
      </c>
      <c r="C97" s="334">
        <v>0.69499999999999995</v>
      </c>
      <c r="D97" s="334">
        <v>0.46200000000000002</v>
      </c>
      <c r="E97" s="319">
        <f t="shared" si="2"/>
        <v>-23.299999999999994</v>
      </c>
      <c r="F97" s="333"/>
    </row>
    <row r="98" spans="1:6" ht="20.100000000000001" customHeight="1" x14ac:dyDescent="0.2">
      <c r="A98" s="23" t="s">
        <v>35</v>
      </c>
      <c r="B98" s="37" t="s">
        <v>36</v>
      </c>
      <c r="C98" s="334">
        <v>0.63200000000000001</v>
      </c>
      <c r="D98" s="334">
        <v>0.62</v>
      </c>
      <c r="E98" s="319">
        <f t="shared" si="2"/>
        <v>-1.2000000000000011</v>
      </c>
      <c r="F98" s="333"/>
    </row>
    <row r="99" spans="1:6" ht="20.100000000000001" customHeight="1" x14ac:dyDescent="0.2">
      <c r="A99" s="23" t="s">
        <v>37</v>
      </c>
      <c r="B99" s="37" t="s">
        <v>38</v>
      </c>
      <c r="C99" s="334">
        <v>0.64300000000000002</v>
      </c>
      <c r="D99" s="334">
        <v>0.55700000000000005</v>
      </c>
      <c r="E99" s="319">
        <f t="shared" si="2"/>
        <v>-8.5999999999999961</v>
      </c>
      <c r="F99" s="333"/>
    </row>
    <row r="100" spans="1:6" ht="20.100000000000001" customHeight="1" x14ac:dyDescent="0.2">
      <c r="A100" s="23" t="s">
        <v>39</v>
      </c>
      <c r="B100" s="37" t="s">
        <v>40</v>
      </c>
      <c r="C100" s="334">
        <v>0.76200000000000001</v>
      </c>
      <c r="D100" s="334">
        <v>0.67400000000000004</v>
      </c>
      <c r="E100" s="319">
        <f t="shared" si="2"/>
        <v>-8.7999999999999972</v>
      </c>
      <c r="F100" s="333"/>
    </row>
    <row r="101" spans="1:6" ht="20.100000000000001" customHeight="1" x14ac:dyDescent="0.2">
      <c r="A101" s="23" t="s">
        <v>41</v>
      </c>
      <c r="B101" s="37" t="s">
        <v>42</v>
      </c>
      <c r="C101" s="334">
        <v>0.63900000000000001</v>
      </c>
      <c r="D101" s="334">
        <v>0.69399999999999995</v>
      </c>
      <c r="E101" s="319">
        <f t="shared" si="2"/>
        <v>5.4999999999999938</v>
      </c>
      <c r="F101" s="333"/>
    </row>
    <row r="102" spans="1:6" ht="20.100000000000001" customHeight="1" x14ac:dyDescent="0.2">
      <c r="A102" s="23" t="s">
        <v>43</v>
      </c>
      <c r="B102" s="37" t="s">
        <v>44</v>
      </c>
      <c r="C102" s="334">
        <v>0.28499999999999998</v>
      </c>
      <c r="D102" s="334">
        <v>0.217</v>
      </c>
      <c r="E102" s="319">
        <f t="shared" si="2"/>
        <v>-6.799999999999998</v>
      </c>
      <c r="F102" s="333"/>
    </row>
    <row r="103" spans="1:6" ht="20.100000000000001" customHeight="1" x14ac:dyDescent="0.2">
      <c r="A103" s="23" t="s">
        <v>45</v>
      </c>
      <c r="B103" s="37" t="s">
        <v>46</v>
      </c>
      <c r="C103" s="334">
        <v>0.20200000000000001</v>
      </c>
      <c r="D103" s="334">
        <v>0.20899999999999999</v>
      </c>
      <c r="E103" s="319">
        <f t="shared" si="2"/>
        <v>0.69999999999999785</v>
      </c>
      <c r="F103" s="333"/>
    </row>
    <row r="104" spans="1:6" ht="20.100000000000001" customHeight="1" x14ac:dyDescent="0.2">
      <c r="A104" s="23" t="s">
        <v>47</v>
      </c>
      <c r="B104" s="37" t="s">
        <v>48</v>
      </c>
      <c r="C104" s="334">
        <v>0.52900000000000003</v>
      </c>
      <c r="D104" s="334">
        <v>0.50800000000000001</v>
      </c>
      <c r="E104" s="319">
        <f t="shared" si="2"/>
        <v>-2.1000000000000019</v>
      </c>
      <c r="F104" s="333"/>
    </row>
    <row r="105" spans="1:6" ht="20.100000000000001" customHeight="1" x14ac:dyDescent="0.2">
      <c r="A105" s="23" t="s">
        <v>49</v>
      </c>
      <c r="B105" s="37" t="s">
        <v>50</v>
      </c>
      <c r="C105" s="334">
        <v>1.1719999999999999</v>
      </c>
      <c r="D105" s="334">
        <v>0.90800000000000003</v>
      </c>
      <c r="E105" s="319">
        <f t="shared" si="2"/>
        <v>-26.399999999999991</v>
      </c>
      <c r="F105" s="333"/>
    </row>
    <row r="106" spans="1:6" ht="20.100000000000001" customHeight="1" x14ac:dyDescent="0.2">
      <c r="A106" s="23" t="s">
        <v>51</v>
      </c>
      <c r="B106" s="37" t="s">
        <v>52</v>
      </c>
      <c r="C106" s="334">
        <v>0.435</v>
      </c>
      <c r="D106" s="334">
        <v>0.47299999999999998</v>
      </c>
      <c r="E106" s="319">
        <f t="shared" si="2"/>
        <v>3.799999999999998</v>
      </c>
      <c r="F106" s="333"/>
    </row>
    <row r="107" spans="1:6" ht="20.100000000000001" customHeight="1" x14ac:dyDescent="0.2">
      <c r="A107" s="23" t="s">
        <v>53</v>
      </c>
      <c r="B107" s="37" t="s">
        <v>54</v>
      </c>
      <c r="C107" s="334">
        <v>1.1319999999999999</v>
      </c>
      <c r="D107" s="334">
        <v>1.127</v>
      </c>
      <c r="E107" s="319">
        <f t="shared" si="2"/>
        <v>-0.49999999999998934</v>
      </c>
      <c r="F107" s="333"/>
    </row>
    <row r="108" spans="1:6" ht="20.100000000000001" customHeight="1" thickBot="1" x14ac:dyDescent="0.25">
      <c r="A108" s="23" t="s">
        <v>55</v>
      </c>
      <c r="B108" s="37" t="s">
        <v>56</v>
      </c>
      <c r="C108" s="334">
        <v>0.73299999999999998</v>
      </c>
      <c r="D108" s="334">
        <v>0.625</v>
      </c>
      <c r="E108" s="319">
        <f t="shared" si="2"/>
        <v>-10.799999999999999</v>
      </c>
      <c r="F108" s="333"/>
    </row>
    <row r="109" spans="1:6" ht="20.100000000000001" customHeight="1" thickBot="1" x14ac:dyDescent="0.25">
      <c r="A109" s="132"/>
      <c r="B109" s="133" t="s">
        <v>10</v>
      </c>
      <c r="C109" s="212">
        <v>0.88500000000000001</v>
      </c>
      <c r="D109" s="212">
        <v>0.72099999999999997</v>
      </c>
      <c r="E109" s="320">
        <f t="shared" si="2"/>
        <v>-16.400000000000002</v>
      </c>
      <c r="F109" s="333"/>
    </row>
    <row r="110" spans="1:6" ht="20.100000000000001" customHeight="1" x14ac:dyDescent="0.2"/>
    <row r="111" spans="1:6" ht="20.100000000000001" customHeight="1" x14ac:dyDescent="0.2">
      <c r="A111" s="477" t="s">
        <v>201</v>
      </c>
      <c r="B111" s="477"/>
      <c r="C111" s="477"/>
      <c r="D111" s="477"/>
      <c r="E111" s="477"/>
    </row>
    <row r="112" spans="1:6" ht="20.100000000000001" customHeight="1" thickBot="1" x14ac:dyDescent="0.25">
      <c r="A112" s="266"/>
      <c r="B112" s="338"/>
      <c r="C112" s="338"/>
      <c r="D112" s="338"/>
      <c r="E112" s="338"/>
    </row>
    <row r="113" spans="1:6" ht="20.100000000000001" customHeight="1" thickBot="1" x14ac:dyDescent="0.25">
      <c r="A113" s="241" t="s">
        <v>1</v>
      </c>
      <c r="B113" s="263" t="s">
        <v>12</v>
      </c>
      <c r="C113" s="493" t="s">
        <v>200</v>
      </c>
      <c r="D113" s="494"/>
      <c r="E113" s="495"/>
    </row>
    <row r="114" spans="1:6" ht="20.100000000000001" customHeight="1" thickBot="1" x14ac:dyDescent="0.25">
      <c r="A114" s="245"/>
      <c r="B114" s="336"/>
      <c r="C114" s="36">
        <f>+$C$5</f>
        <v>2022</v>
      </c>
      <c r="D114" s="36">
        <f>+$D$5</f>
        <v>2023</v>
      </c>
      <c r="E114" s="16" t="s">
        <v>179</v>
      </c>
    </row>
    <row r="115" spans="1:6" ht="20.100000000000001" customHeight="1" x14ac:dyDescent="0.2">
      <c r="A115" s="10" t="s">
        <v>6</v>
      </c>
      <c r="B115" s="37" t="s">
        <v>58</v>
      </c>
      <c r="C115" s="334">
        <v>0.66200000000000003</v>
      </c>
      <c r="D115" s="334">
        <v>0.627</v>
      </c>
      <c r="E115" s="319">
        <f t="shared" ref="E115:E144" si="3">+(D115-C115)*100</f>
        <v>-3.5000000000000031</v>
      </c>
      <c r="F115" s="333"/>
    </row>
    <row r="116" spans="1:6" ht="20.100000000000001" customHeight="1" x14ac:dyDescent="0.2">
      <c r="A116" s="23" t="s">
        <v>8</v>
      </c>
      <c r="B116" s="37" t="s">
        <v>59</v>
      </c>
      <c r="C116" s="334">
        <v>0.60699999999999998</v>
      </c>
      <c r="D116" s="334">
        <v>0.61299999999999999</v>
      </c>
      <c r="E116" s="319">
        <f t="shared" si="3"/>
        <v>0.60000000000000053</v>
      </c>
      <c r="F116" s="333"/>
    </row>
    <row r="117" spans="1:6" ht="20.100000000000001" customHeight="1" x14ac:dyDescent="0.2">
      <c r="A117" s="23" t="s">
        <v>15</v>
      </c>
      <c r="B117" s="37" t="s">
        <v>60</v>
      </c>
      <c r="C117" s="334">
        <v>0.67100000000000004</v>
      </c>
      <c r="D117" s="334">
        <v>0.73499999999999999</v>
      </c>
      <c r="E117" s="319">
        <f t="shared" si="3"/>
        <v>6.399999999999995</v>
      </c>
      <c r="F117" s="333"/>
    </row>
    <row r="118" spans="1:6" ht="20.100000000000001" customHeight="1" x14ac:dyDescent="0.2">
      <c r="A118" s="23" t="s">
        <v>17</v>
      </c>
      <c r="B118" s="37" t="s">
        <v>61</v>
      </c>
      <c r="C118" s="334">
        <v>0.21099999999999999</v>
      </c>
      <c r="D118" s="334">
        <v>0.19700000000000001</v>
      </c>
      <c r="E118" s="319">
        <f t="shared" si="3"/>
        <v>-1.3999999999999986</v>
      </c>
      <c r="F118" s="333"/>
    </row>
    <row r="119" spans="1:6" ht="20.100000000000001" customHeight="1" x14ac:dyDescent="0.2">
      <c r="A119" s="23" t="s">
        <v>19</v>
      </c>
      <c r="B119" s="17" t="s">
        <v>62</v>
      </c>
      <c r="C119" s="334">
        <v>0.20100000000000001</v>
      </c>
      <c r="D119" s="334">
        <v>0.30199999999999999</v>
      </c>
      <c r="E119" s="319">
        <f t="shared" si="3"/>
        <v>10.099999999999998</v>
      </c>
      <c r="F119" s="333"/>
    </row>
    <row r="120" spans="1:6" ht="20.100000000000001" customHeight="1" x14ac:dyDescent="0.2">
      <c r="A120" s="23" t="s">
        <v>21</v>
      </c>
      <c r="B120" s="37" t="s">
        <v>63</v>
      </c>
      <c r="C120" s="334">
        <v>0.60499999999999998</v>
      </c>
      <c r="D120" s="334">
        <v>0.61299999999999999</v>
      </c>
      <c r="E120" s="319">
        <f t="shared" si="3"/>
        <v>0.80000000000000071</v>
      </c>
      <c r="F120" s="333"/>
    </row>
    <row r="121" spans="1:6" ht="20.100000000000001" customHeight="1" x14ac:dyDescent="0.2">
      <c r="A121" s="23" t="s">
        <v>23</v>
      </c>
      <c r="B121" s="37" t="s">
        <v>64</v>
      </c>
      <c r="C121" s="334">
        <v>0.43</v>
      </c>
      <c r="D121" s="334">
        <v>0.50800000000000001</v>
      </c>
      <c r="E121" s="319">
        <f t="shared" si="3"/>
        <v>7.8000000000000016</v>
      </c>
      <c r="F121" s="333"/>
    </row>
    <row r="122" spans="1:6" ht="20.100000000000001" customHeight="1" x14ac:dyDescent="0.2">
      <c r="A122" s="23" t="s">
        <v>25</v>
      </c>
      <c r="B122" s="37" t="s">
        <v>65</v>
      </c>
      <c r="C122" s="334">
        <v>0.20499999999999999</v>
      </c>
      <c r="D122" s="334">
        <v>0.21299999999999999</v>
      </c>
      <c r="E122" s="319">
        <f t="shared" si="3"/>
        <v>0.80000000000000071</v>
      </c>
      <c r="F122" s="333"/>
    </row>
    <row r="123" spans="1:6" ht="20.100000000000001" customHeight="1" x14ac:dyDescent="0.2">
      <c r="A123" s="23" t="s">
        <v>27</v>
      </c>
      <c r="B123" s="37" t="s">
        <v>66</v>
      </c>
      <c r="C123" s="334">
        <v>0.64200000000000002</v>
      </c>
      <c r="D123" s="334">
        <v>0.60399999999999998</v>
      </c>
      <c r="E123" s="319">
        <f t="shared" si="3"/>
        <v>-3.8000000000000034</v>
      </c>
      <c r="F123" s="333"/>
    </row>
    <row r="124" spans="1:6" ht="20.100000000000001" customHeight="1" x14ac:dyDescent="0.2">
      <c r="A124" s="23" t="s">
        <v>29</v>
      </c>
      <c r="B124" s="37" t="s">
        <v>67</v>
      </c>
      <c r="C124" s="334">
        <v>0.54400000000000004</v>
      </c>
      <c r="D124" s="334">
        <v>0.52800000000000002</v>
      </c>
      <c r="E124" s="319">
        <f t="shared" si="3"/>
        <v>-1.6000000000000014</v>
      </c>
      <c r="F124" s="333"/>
    </row>
    <row r="125" spans="1:6" ht="19.5" customHeight="1" x14ac:dyDescent="0.2">
      <c r="A125" s="23" t="s">
        <v>31</v>
      </c>
      <c r="B125" s="37" t="s">
        <v>68</v>
      </c>
      <c r="C125" s="334">
        <v>0.59199999999999997</v>
      </c>
      <c r="D125" s="334">
        <v>0.621</v>
      </c>
      <c r="E125" s="319">
        <f t="shared" si="3"/>
        <v>2.9000000000000026</v>
      </c>
      <c r="F125" s="333"/>
    </row>
    <row r="126" spans="1:6" ht="20.100000000000001" customHeight="1" x14ac:dyDescent="0.2">
      <c r="A126" s="23" t="s">
        <v>33</v>
      </c>
      <c r="B126" s="37" t="s">
        <v>69</v>
      </c>
      <c r="C126" s="334">
        <v>0.34699999999999998</v>
      </c>
      <c r="D126" s="334">
        <v>0.60199999999999998</v>
      </c>
      <c r="E126" s="319">
        <f t="shared" si="3"/>
        <v>25.5</v>
      </c>
      <c r="F126" s="333"/>
    </row>
    <row r="127" spans="1:6" ht="20.100000000000001" customHeight="1" x14ac:dyDescent="0.2">
      <c r="A127" s="23" t="s">
        <v>35</v>
      </c>
      <c r="B127" s="37" t="s">
        <v>70</v>
      </c>
      <c r="C127" s="334">
        <v>0.625</v>
      </c>
      <c r="D127" s="334">
        <v>0.69299999999999995</v>
      </c>
      <c r="E127" s="319">
        <f t="shared" si="3"/>
        <v>6.7999999999999954</v>
      </c>
      <c r="F127" s="333"/>
    </row>
    <row r="128" spans="1:6" ht="20.100000000000001" customHeight="1" x14ac:dyDescent="0.2">
      <c r="A128" s="23" t="s">
        <v>37</v>
      </c>
      <c r="B128" s="37" t="s">
        <v>71</v>
      </c>
      <c r="C128" s="334">
        <v>0.182</v>
      </c>
      <c r="D128" s="334">
        <v>0.14299999999999999</v>
      </c>
      <c r="E128" s="319">
        <f t="shared" si="3"/>
        <v>-3.9000000000000008</v>
      </c>
      <c r="F128" s="333"/>
    </row>
    <row r="129" spans="1:6" ht="20.100000000000001" customHeight="1" x14ac:dyDescent="0.2">
      <c r="A129" s="23" t="s">
        <v>39</v>
      </c>
      <c r="B129" s="37" t="s">
        <v>72</v>
      </c>
      <c r="C129" s="334">
        <v>0.35099999999999998</v>
      </c>
      <c r="D129" s="334">
        <v>-2.1000000000000001E-2</v>
      </c>
      <c r="E129" s="319">
        <f t="shared" si="3"/>
        <v>-37.200000000000003</v>
      </c>
      <c r="F129" s="333"/>
    </row>
    <row r="130" spans="1:6" ht="21" customHeight="1" x14ac:dyDescent="0.2">
      <c r="A130" s="23" t="s">
        <v>41</v>
      </c>
      <c r="B130" s="37" t="s">
        <v>73</v>
      </c>
      <c r="C130" s="334">
        <v>0.28199999999999997</v>
      </c>
      <c r="D130" s="334">
        <v>0.33800000000000002</v>
      </c>
      <c r="E130" s="319">
        <f t="shared" si="3"/>
        <v>5.600000000000005</v>
      </c>
      <c r="F130" s="333"/>
    </row>
    <row r="131" spans="1:6" ht="20.100000000000001" customHeight="1" x14ac:dyDescent="0.2">
      <c r="A131" s="23" t="s">
        <v>43</v>
      </c>
      <c r="B131" s="37" t="s">
        <v>74</v>
      </c>
      <c r="C131" s="334">
        <v>0.33400000000000002</v>
      </c>
      <c r="D131" s="334">
        <v>0.505</v>
      </c>
      <c r="E131" s="319">
        <f t="shared" si="3"/>
        <v>17.099999999999998</v>
      </c>
      <c r="F131" s="333"/>
    </row>
    <row r="132" spans="1:6" ht="20.100000000000001" customHeight="1" x14ac:dyDescent="0.2">
      <c r="A132" s="23" t="s">
        <v>45</v>
      </c>
      <c r="B132" s="37" t="s">
        <v>75</v>
      </c>
      <c r="C132" s="334">
        <v>0.70699999999999996</v>
      </c>
      <c r="D132" s="334">
        <v>0.64300000000000002</v>
      </c>
      <c r="E132" s="319">
        <f t="shared" si="3"/>
        <v>-6.399999999999995</v>
      </c>
      <c r="F132" s="333"/>
    </row>
    <row r="133" spans="1:6" ht="20.100000000000001" customHeight="1" x14ac:dyDescent="0.2">
      <c r="A133" s="23" t="s">
        <v>47</v>
      </c>
      <c r="B133" s="37" t="s">
        <v>76</v>
      </c>
      <c r="C133" s="334">
        <v>0.61899999999999999</v>
      </c>
      <c r="D133" s="334">
        <v>0.60499999999999998</v>
      </c>
      <c r="E133" s="319">
        <f t="shared" si="3"/>
        <v>-1.4000000000000012</v>
      </c>
      <c r="F133" s="333"/>
    </row>
    <row r="134" spans="1:6" ht="20.100000000000001" customHeight="1" x14ac:dyDescent="0.2">
      <c r="A134" s="23" t="s">
        <v>49</v>
      </c>
      <c r="B134" s="37" t="s">
        <v>77</v>
      </c>
      <c r="C134" s="334">
        <v>0.45</v>
      </c>
      <c r="D134" s="334">
        <v>0.53</v>
      </c>
      <c r="E134" s="319">
        <f t="shared" si="3"/>
        <v>8.0000000000000018</v>
      </c>
      <c r="F134" s="333"/>
    </row>
    <row r="135" spans="1:6" ht="20.100000000000001" customHeight="1" x14ac:dyDescent="0.2">
      <c r="A135" s="23" t="s">
        <v>51</v>
      </c>
      <c r="B135" s="37" t="s">
        <v>78</v>
      </c>
      <c r="C135" s="334">
        <v>0.122</v>
      </c>
      <c r="D135" s="334">
        <v>0.20699999999999999</v>
      </c>
      <c r="E135" s="319">
        <f t="shared" si="3"/>
        <v>8.5</v>
      </c>
      <c r="F135" s="333"/>
    </row>
    <row r="136" spans="1:6" ht="20.100000000000001" customHeight="1" x14ac:dyDescent="0.2">
      <c r="A136" s="23" t="s">
        <v>53</v>
      </c>
      <c r="B136" s="37" t="s">
        <v>79</v>
      </c>
      <c r="C136" s="334">
        <v>0.20599999999999999</v>
      </c>
      <c r="D136" s="334">
        <v>0.23599999999999999</v>
      </c>
      <c r="E136" s="319">
        <f t="shared" si="3"/>
        <v>3</v>
      </c>
      <c r="F136" s="333"/>
    </row>
    <row r="137" spans="1:6" ht="20.100000000000001" customHeight="1" x14ac:dyDescent="0.2">
      <c r="A137" s="23" t="s">
        <v>55</v>
      </c>
      <c r="B137" s="37" t="s">
        <v>80</v>
      </c>
      <c r="C137" s="334">
        <v>0.58399999999999996</v>
      </c>
      <c r="D137" s="334">
        <v>0.58899999999999997</v>
      </c>
      <c r="E137" s="319">
        <f t="shared" si="3"/>
        <v>0.50000000000000044</v>
      </c>
      <c r="F137" s="333"/>
    </row>
    <row r="138" spans="1:6" ht="20.100000000000001" customHeight="1" x14ac:dyDescent="0.2">
      <c r="A138" s="23" t="s">
        <v>81</v>
      </c>
      <c r="B138" s="37" t="s">
        <v>82</v>
      </c>
      <c r="C138" s="334">
        <v>0.66</v>
      </c>
      <c r="D138" s="334">
        <v>0.60699999999999998</v>
      </c>
      <c r="E138" s="319">
        <f t="shared" si="3"/>
        <v>-5.3000000000000043</v>
      </c>
      <c r="F138" s="333"/>
    </row>
    <row r="139" spans="1:6" ht="20.100000000000001" customHeight="1" x14ac:dyDescent="0.2">
      <c r="A139" s="23" t="s">
        <v>83</v>
      </c>
      <c r="B139" s="37" t="s">
        <v>84</v>
      </c>
      <c r="C139" s="334">
        <v>0.59499999999999997</v>
      </c>
      <c r="D139" s="334">
        <v>0.56000000000000005</v>
      </c>
      <c r="E139" s="319">
        <f t="shared" si="3"/>
        <v>-3.499999999999992</v>
      </c>
      <c r="F139" s="333"/>
    </row>
    <row r="140" spans="1:6" ht="20.100000000000001" customHeight="1" x14ac:dyDescent="0.2">
      <c r="A140" s="23" t="s">
        <v>85</v>
      </c>
      <c r="B140" s="37" t="s">
        <v>86</v>
      </c>
      <c r="C140" s="334">
        <v>0.54900000000000004</v>
      </c>
      <c r="D140" s="334">
        <v>0.57199999999999995</v>
      </c>
      <c r="E140" s="319">
        <f t="shared" si="3"/>
        <v>2.2999999999999909</v>
      </c>
      <c r="F140" s="333"/>
    </row>
    <row r="141" spans="1:6" ht="20.100000000000001" customHeight="1" x14ac:dyDescent="0.2">
      <c r="A141" s="23" t="s">
        <v>87</v>
      </c>
      <c r="B141" s="37" t="s">
        <v>88</v>
      </c>
      <c r="C141" s="334">
        <v>0.67400000000000004</v>
      </c>
      <c r="D141" s="334">
        <v>0.67400000000000004</v>
      </c>
      <c r="E141" s="319">
        <f t="shared" si="3"/>
        <v>0</v>
      </c>
      <c r="F141" s="333"/>
    </row>
    <row r="142" spans="1:6" ht="20.100000000000001" customHeight="1" x14ac:dyDescent="0.2">
      <c r="A142" s="23" t="s">
        <v>89</v>
      </c>
      <c r="B142" s="37" t="s">
        <v>90</v>
      </c>
      <c r="C142" s="334">
        <v>0.61799999999999999</v>
      </c>
      <c r="D142" s="334">
        <v>0.59899999999999998</v>
      </c>
      <c r="E142" s="319">
        <f t="shared" si="3"/>
        <v>-1.9000000000000017</v>
      </c>
      <c r="F142" s="333"/>
    </row>
    <row r="143" spans="1:6" ht="20.100000000000001" customHeight="1" thickBot="1" x14ac:dyDescent="0.25">
      <c r="A143" s="23" t="s">
        <v>91</v>
      </c>
      <c r="B143" s="37" t="s">
        <v>92</v>
      </c>
      <c r="C143" s="334">
        <v>0.68899999999999995</v>
      </c>
      <c r="D143" s="334">
        <v>0.78100000000000003</v>
      </c>
      <c r="E143" s="319">
        <f t="shared" si="3"/>
        <v>9.2000000000000082</v>
      </c>
      <c r="F143" s="333"/>
    </row>
    <row r="144" spans="1:6" ht="20.100000000000001" customHeight="1" thickBot="1" x14ac:dyDescent="0.25">
      <c r="A144" s="94"/>
      <c r="B144" s="41" t="s">
        <v>10</v>
      </c>
      <c r="C144" s="212">
        <v>0.61099999999999999</v>
      </c>
      <c r="D144" s="212">
        <v>0.61399999999999999</v>
      </c>
      <c r="E144" s="320">
        <f t="shared" si="3"/>
        <v>0.30000000000000027</v>
      </c>
      <c r="F144" s="333"/>
    </row>
    <row r="145" s="239" customFormat="1" ht="20.100000000000001" customHeight="1" x14ac:dyDescent="0.2"/>
    <row r="146" s="239" customFormat="1" ht="20.100000000000001" customHeight="1" x14ac:dyDescent="0.2"/>
    <row r="147" s="239" customFormat="1" ht="20.100000000000001" customHeight="1" x14ac:dyDescent="0.2"/>
    <row r="148" s="239" customFormat="1" ht="20.100000000000001" customHeight="1" x14ac:dyDescent="0.2"/>
    <row r="149" s="239" customFormat="1" ht="20.100000000000001" customHeight="1" x14ac:dyDescent="0.2"/>
    <row r="150" s="239" customFormat="1" ht="20.100000000000001" customHeight="1" x14ac:dyDescent="0.2"/>
    <row r="151" s="239" customFormat="1" ht="20.100000000000001" customHeight="1" x14ac:dyDescent="0.2"/>
    <row r="152" s="239" customFormat="1" ht="20.100000000000001" customHeight="1" x14ac:dyDescent="0.2"/>
    <row r="153" s="239" customFormat="1" ht="20.100000000000001" customHeight="1" x14ac:dyDescent="0.2"/>
    <row r="154" s="239" customFormat="1" ht="20.100000000000001" customHeight="1" x14ac:dyDescent="0.2"/>
    <row r="155" s="239" customFormat="1" ht="20.100000000000001" customHeight="1" x14ac:dyDescent="0.2"/>
    <row r="156" s="239" customFormat="1" ht="20.100000000000001" customHeight="1" x14ac:dyDescent="0.2"/>
    <row r="157" s="239" customFormat="1" ht="20.100000000000001" customHeight="1" x14ac:dyDescent="0.2"/>
    <row r="158" s="239" customFormat="1" ht="20.100000000000001" customHeight="1" x14ac:dyDescent="0.2"/>
    <row r="159" s="239" customFormat="1" ht="20.100000000000001" customHeight="1" x14ac:dyDescent="0.2"/>
    <row r="160" s="239" customFormat="1" ht="20.100000000000001" customHeight="1" x14ac:dyDescent="0.2"/>
    <row r="161" s="239" customFormat="1" ht="20.100000000000001" customHeight="1" x14ac:dyDescent="0.2"/>
    <row r="162" s="239" customFormat="1" ht="20.100000000000001" customHeight="1" x14ac:dyDescent="0.2"/>
    <row r="163" s="239" customFormat="1" ht="20.100000000000001" customHeight="1" x14ac:dyDescent="0.2"/>
    <row r="164" s="239" customFormat="1" ht="20.100000000000001" customHeight="1" x14ac:dyDescent="0.2"/>
    <row r="165" s="239" customFormat="1" ht="20.100000000000001" customHeight="1" x14ac:dyDescent="0.2"/>
    <row r="166" s="239" customFormat="1" ht="20.100000000000001" customHeight="1" x14ac:dyDescent="0.2"/>
    <row r="167" s="239" customFormat="1" ht="20.100000000000001" customHeight="1" x14ac:dyDescent="0.2"/>
    <row r="168" s="239" customFormat="1" ht="20.100000000000001" customHeight="1" x14ac:dyDescent="0.2"/>
    <row r="169" s="239" customFormat="1" ht="20.100000000000001" customHeight="1" x14ac:dyDescent="0.2"/>
    <row r="170" s="239" customFormat="1" ht="20.100000000000001" customHeight="1" x14ac:dyDescent="0.2"/>
    <row r="171" s="239" customFormat="1" ht="20.100000000000001" customHeight="1" x14ac:dyDescent="0.2"/>
    <row r="172" s="239" customFormat="1" ht="20.100000000000001" customHeight="1" x14ac:dyDescent="0.2"/>
    <row r="173" s="239" customFormat="1" ht="20.100000000000001" customHeight="1" x14ac:dyDescent="0.2"/>
    <row r="174" s="239" customFormat="1" ht="20.100000000000001" customHeight="1" x14ac:dyDescent="0.2"/>
    <row r="175" s="239" customFormat="1" ht="20.100000000000001" customHeight="1" x14ac:dyDescent="0.2"/>
    <row r="176" s="239" customFormat="1" ht="20.100000000000001" customHeight="1" x14ac:dyDescent="0.2"/>
    <row r="177" s="239" customFormat="1" ht="20.100000000000001" customHeight="1" x14ac:dyDescent="0.2"/>
    <row r="178" s="239" customFormat="1" ht="20.100000000000001" customHeight="1" x14ac:dyDescent="0.2"/>
    <row r="179" s="239" customFormat="1" ht="20.100000000000001" customHeight="1" x14ac:dyDescent="0.2"/>
    <row r="180" s="239" customFormat="1" ht="20.100000000000001" customHeight="1" x14ac:dyDescent="0.2"/>
    <row r="181" s="239" customFormat="1" ht="20.100000000000001" customHeight="1" x14ac:dyDescent="0.2"/>
    <row r="182" s="239" customFormat="1" ht="20.100000000000001" customHeight="1" x14ac:dyDescent="0.2"/>
    <row r="183" s="239" customFormat="1" ht="20.100000000000001" customHeight="1" x14ac:dyDescent="0.2"/>
    <row r="184" s="239" customFormat="1" ht="20.100000000000001" customHeight="1" x14ac:dyDescent="0.2"/>
    <row r="185" s="239" customFormat="1" ht="20.100000000000001" customHeight="1" x14ac:dyDescent="0.2"/>
    <row r="186" s="239" customFormat="1" ht="20.100000000000001" customHeight="1" x14ac:dyDescent="0.2"/>
    <row r="187" s="239" customFormat="1" ht="20.100000000000001" customHeight="1" x14ac:dyDescent="0.2"/>
    <row r="188" s="239" customFormat="1" ht="20.100000000000001" customHeight="1" x14ac:dyDescent="0.2"/>
    <row r="189" s="239" customFormat="1" ht="20.100000000000001" customHeight="1" x14ac:dyDescent="0.2"/>
    <row r="190" s="239" customFormat="1" ht="20.100000000000001" customHeight="1" x14ac:dyDescent="0.2"/>
    <row r="191" s="239" customFormat="1" ht="20.100000000000001" customHeight="1" x14ac:dyDescent="0.2"/>
    <row r="192" s="239" customFormat="1" ht="20.100000000000001" customHeight="1" x14ac:dyDescent="0.2"/>
    <row r="193" s="239" customFormat="1" ht="20.100000000000001" customHeight="1" x14ac:dyDescent="0.2"/>
    <row r="194" s="239" customFormat="1" ht="20.100000000000001" customHeight="1" x14ac:dyDescent="0.2"/>
    <row r="195" s="239" customFormat="1" ht="20.100000000000001" customHeight="1" x14ac:dyDescent="0.2"/>
    <row r="196" s="239" customFormat="1" ht="20.100000000000001" customHeight="1" x14ac:dyDescent="0.2"/>
    <row r="197" s="239" customFormat="1" ht="20.100000000000001" customHeight="1" x14ac:dyDescent="0.2"/>
    <row r="198" s="239" customFormat="1" ht="20.100000000000001" customHeight="1" x14ac:dyDescent="0.2"/>
    <row r="199" s="239" customFormat="1" ht="20.100000000000001" customHeight="1" x14ac:dyDescent="0.2"/>
    <row r="200" s="239" customFormat="1" ht="20.100000000000001" customHeight="1" x14ac:dyDescent="0.2"/>
    <row r="201" s="239" customFormat="1" ht="20.100000000000001" customHeight="1" x14ac:dyDescent="0.2"/>
    <row r="202" s="239" customFormat="1" ht="20.100000000000001" customHeight="1" x14ac:dyDescent="0.2"/>
    <row r="203" s="239" customFormat="1" ht="20.100000000000001" customHeight="1" x14ac:dyDescent="0.2"/>
    <row r="204" s="239" customFormat="1" ht="20.100000000000001" customHeight="1" x14ac:dyDescent="0.2"/>
    <row r="205" s="239" customFormat="1" ht="20.100000000000001" customHeight="1" x14ac:dyDescent="0.2"/>
    <row r="206" s="239" customFormat="1" ht="20.100000000000001" customHeight="1" x14ac:dyDescent="0.2"/>
    <row r="207" s="239" customFormat="1" ht="20.100000000000001" customHeight="1" x14ac:dyDescent="0.2"/>
    <row r="208" s="239" customFormat="1" ht="20.100000000000001" customHeight="1" x14ac:dyDescent="0.2"/>
    <row r="209" s="239" customFormat="1" ht="20.100000000000001" customHeight="1" x14ac:dyDescent="0.2"/>
    <row r="210" s="239" customFormat="1" ht="20.100000000000001" customHeight="1" x14ac:dyDescent="0.2"/>
    <row r="211" s="239" customFormat="1" ht="20.100000000000001" customHeight="1" x14ac:dyDescent="0.2"/>
    <row r="212" s="239" customFormat="1" ht="20.100000000000001" customHeight="1" x14ac:dyDescent="0.2"/>
    <row r="213" s="239" customFormat="1" ht="20.100000000000001" customHeight="1" x14ac:dyDescent="0.2"/>
    <row r="214" s="239" customFormat="1" ht="20.100000000000001" customHeight="1" x14ac:dyDescent="0.2"/>
    <row r="215" s="239" customFormat="1" ht="20.100000000000001" customHeight="1" x14ac:dyDescent="0.2"/>
    <row r="216" s="239" customFormat="1" ht="20.100000000000001" customHeight="1" x14ac:dyDescent="0.2"/>
    <row r="217" s="239" customFormat="1" ht="20.100000000000001" customHeight="1" x14ac:dyDescent="0.2"/>
    <row r="218" s="239" customFormat="1" ht="20.100000000000001" customHeight="1" x14ac:dyDescent="0.2"/>
    <row r="219" s="239" customFormat="1" ht="20.100000000000001" customHeight="1" x14ac:dyDescent="0.2"/>
    <row r="220" s="239" customFormat="1" ht="20.100000000000001" customHeight="1" x14ac:dyDescent="0.2"/>
    <row r="221" s="239" customFormat="1" ht="20.100000000000001" customHeight="1" x14ac:dyDescent="0.2"/>
    <row r="222" s="239" customFormat="1" ht="20.100000000000001" customHeight="1" x14ac:dyDescent="0.2"/>
    <row r="223" s="239" customFormat="1" ht="20.100000000000001" customHeight="1" x14ac:dyDescent="0.2"/>
    <row r="224" s="239" customFormat="1" ht="20.100000000000001" customHeight="1" x14ac:dyDescent="0.2"/>
    <row r="225" s="239" customFormat="1" ht="20.100000000000001" customHeight="1" x14ac:dyDescent="0.2"/>
    <row r="226" s="239" customFormat="1" ht="20.100000000000001" customHeight="1" x14ac:dyDescent="0.2"/>
    <row r="227" s="239" customFormat="1" ht="20.100000000000001" customHeight="1" x14ac:dyDescent="0.2"/>
    <row r="228" s="239" customFormat="1" ht="20.100000000000001" customHeight="1" x14ac:dyDescent="0.2"/>
    <row r="229" s="239" customFormat="1" ht="20.100000000000001" customHeight="1" x14ac:dyDescent="0.2"/>
    <row r="230" s="239" customFormat="1" ht="20.100000000000001" customHeight="1" x14ac:dyDescent="0.2"/>
    <row r="231" s="239" customFormat="1" ht="20.100000000000001" customHeight="1" x14ac:dyDescent="0.2"/>
    <row r="232" s="239" customFormat="1" ht="20.100000000000001" customHeight="1" x14ac:dyDescent="0.2"/>
    <row r="233" s="239" customFormat="1" ht="20.100000000000001" customHeight="1" x14ac:dyDescent="0.2"/>
    <row r="234" s="239" customFormat="1" ht="20.100000000000001" customHeight="1" x14ac:dyDescent="0.2"/>
    <row r="235" s="239" customFormat="1" ht="20.100000000000001" customHeight="1" x14ac:dyDescent="0.2"/>
    <row r="236" s="239" customFormat="1" ht="20.100000000000001" customHeight="1" x14ac:dyDescent="0.2"/>
    <row r="237" s="239" customFormat="1" ht="20.100000000000001" customHeight="1" x14ac:dyDescent="0.2"/>
    <row r="238" s="239" customFormat="1" ht="20.100000000000001" customHeight="1" x14ac:dyDescent="0.2"/>
    <row r="239" s="239" customFormat="1" ht="20.100000000000001" customHeight="1" x14ac:dyDescent="0.2"/>
    <row r="240" s="239" customFormat="1" ht="20.100000000000001" customHeight="1" x14ac:dyDescent="0.2"/>
    <row r="241" s="239" customFormat="1" ht="20.100000000000001" customHeight="1" x14ac:dyDescent="0.2"/>
    <row r="242" s="239" customFormat="1" ht="20.100000000000001" customHeight="1" x14ac:dyDescent="0.2"/>
    <row r="243" s="239" customFormat="1" ht="20.100000000000001" customHeight="1" x14ac:dyDescent="0.2"/>
    <row r="244" s="239" customFormat="1" ht="20.100000000000001" customHeight="1" x14ac:dyDescent="0.2"/>
    <row r="245" s="239" customFormat="1" ht="20.100000000000001" customHeight="1" x14ac:dyDescent="0.2"/>
    <row r="246" s="239" customFormat="1" ht="20.100000000000001" customHeight="1" x14ac:dyDescent="0.2"/>
    <row r="247" s="239" customFormat="1" ht="20.100000000000001" customHeight="1" x14ac:dyDescent="0.2"/>
    <row r="248" s="239" customFormat="1" ht="20.100000000000001" customHeight="1" x14ac:dyDescent="0.2"/>
    <row r="249" s="239" customFormat="1" ht="20.100000000000001" customHeight="1" x14ac:dyDescent="0.2"/>
    <row r="250" s="239" customFormat="1" ht="20.100000000000001" customHeight="1" x14ac:dyDescent="0.2"/>
    <row r="251" s="239" customFormat="1" ht="20.100000000000001" customHeight="1" x14ac:dyDescent="0.2"/>
    <row r="252" s="239" customFormat="1" ht="20.100000000000001" customHeight="1" x14ac:dyDescent="0.2"/>
    <row r="253" s="239" customFormat="1" ht="20.100000000000001" customHeight="1" x14ac:dyDescent="0.2"/>
    <row r="254" s="239" customFormat="1" ht="20.100000000000001" customHeight="1" x14ac:dyDescent="0.2"/>
    <row r="255" s="239" customFormat="1" ht="20.100000000000001" customHeight="1" x14ac:dyDescent="0.2"/>
    <row r="256" s="239" customFormat="1" ht="20.100000000000001" customHeight="1" x14ac:dyDescent="0.2"/>
    <row r="257" s="239" customFormat="1" ht="20.100000000000001" customHeight="1" x14ac:dyDescent="0.2"/>
    <row r="258" s="239" customFormat="1" ht="20.100000000000001" customHeight="1" x14ac:dyDescent="0.2"/>
    <row r="259" s="239" customFormat="1" ht="20.100000000000001" customHeight="1" x14ac:dyDescent="0.2"/>
    <row r="260" s="239" customFormat="1" ht="20.100000000000001" customHeight="1" x14ac:dyDescent="0.2"/>
    <row r="261" s="239" customFormat="1" ht="20.100000000000001" customHeight="1" x14ac:dyDescent="0.2"/>
    <row r="262" s="239" customFormat="1" ht="20.100000000000001" customHeight="1" x14ac:dyDescent="0.2"/>
    <row r="263" s="239" customFormat="1" ht="20.100000000000001" customHeight="1" x14ac:dyDescent="0.2"/>
    <row r="264" s="239" customFormat="1" ht="20.100000000000001" customHeight="1" x14ac:dyDescent="0.2"/>
    <row r="265" s="239" customFormat="1" ht="20.100000000000001" customHeight="1" x14ac:dyDescent="0.2"/>
    <row r="266" s="239" customFormat="1" ht="20.100000000000001" customHeight="1" x14ac:dyDescent="0.2"/>
    <row r="267" s="239" customFormat="1" ht="20.100000000000001" customHeight="1" x14ac:dyDescent="0.2"/>
    <row r="268" s="239" customFormat="1" ht="20.100000000000001" customHeight="1" x14ac:dyDescent="0.2"/>
    <row r="269" s="239" customFormat="1" ht="20.100000000000001" customHeight="1" x14ac:dyDescent="0.2"/>
    <row r="270" s="239" customFormat="1" ht="20.100000000000001" customHeight="1" x14ac:dyDescent="0.2"/>
    <row r="271" s="239" customFormat="1" ht="20.100000000000001" customHeight="1" x14ac:dyDescent="0.2"/>
    <row r="272" s="239" customFormat="1" ht="20.100000000000001" customHeight="1" x14ac:dyDescent="0.2"/>
    <row r="273" s="239" customFormat="1" ht="20.100000000000001" customHeight="1" x14ac:dyDescent="0.2"/>
    <row r="274" s="239" customFormat="1" ht="20.100000000000001" customHeight="1" x14ac:dyDescent="0.2"/>
    <row r="275" s="239" customFormat="1" ht="20.100000000000001" customHeight="1" x14ac:dyDescent="0.2"/>
    <row r="276" s="239" customFormat="1" ht="20.100000000000001" customHeight="1" x14ac:dyDescent="0.2"/>
    <row r="277" s="239" customFormat="1" ht="20.100000000000001" customHeight="1" x14ac:dyDescent="0.2"/>
    <row r="278" s="239" customFormat="1" ht="20.100000000000001" customHeight="1" x14ac:dyDescent="0.2"/>
    <row r="279" s="239" customFormat="1" ht="20.100000000000001" customHeight="1" x14ac:dyDescent="0.2"/>
    <row r="280" s="239" customFormat="1" ht="20.100000000000001" customHeight="1" x14ac:dyDescent="0.2"/>
    <row r="281" s="239" customFormat="1" ht="20.100000000000001" customHeight="1" x14ac:dyDescent="0.2"/>
    <row r="282" s="239" customFormat="1" ht="20.100000000000001" customHeight="1" x14ac:dyDescent="0.2"/>
    <row r="283" s="239" customFormat="1" ht="20.100000000000001" customHeight="1" x14ac:dyDescent="0.2"/>
    <row r="284" s="239" customFormat="1" ht="20.100000000000001" customHeight="1" x14ac:dyDescent="0.2"/>
    <row r="285" s="239" customFormat="1" ht="20.100000000000001" customHeight="1" x14ac:dyDescent="0.2"/>
    <row r="286" s="239" customFormat="1" ht="20.100000000000001" customHeight="1" x14ac:dyDescent="0.2"/>
    <row r="287" s="239" customFormat="1" ht="20.100000000000001" customHeight="1" x14ac:dyDescent="0.2"/>
    <row r="288" s="239" customFormat="1" ht="20.100000000000001" customHeight="1" x14ac:dyDescent="0.2"/>
    <row r="289" s="239" customFormat="1" ht="20.100000000000001" customHeight="1" x14ac:dyDescent="0.2"/>
    <row r="290" s="239" customFormat="1" ht="20.100000000000001" customHeight="1" x14ac:dyDescent="0.2"/>
    <row r="291" s="239" customFormat="1" ht="20.100000000000001" customHeight="1" x14ac:dyDescent="0.2"/>
    <row r="292" s="239" customFormat="1" ht="20.100000000000001" customHeight="1" x14ac:dyDescent="0.2"/>
    <row r="293" s="239" customFormat="1" ht="20.100000000000001" customHeight="1" x14ac:dyDescent="0.2"/>
    <row r="294" s="239" customFormat="1" ht="20.100000000000001" customHeight="1" x14ac:dyDescent="0.2"/>
    <row r="295" s="239" customFormat="1" ht="20.100000000000001" customHeight="1" x14ac:dyDescent="0.2"/>
    <row r="296" s="239" customFormat="1" ht="20.100000000000001" customHeight="1" x14ac:dyDescent="0.2"/>
    <row r="297" s="239" customFormat="1" ht="20.100000000000001" customHeight="1" x14ac:dyDescent="0.2"/>
    <row r="298" s="239" customFormat="1" ht="20.100000000000001" customHeight="1" x14ac:dyDescent="0.2"/>
    <row r="299" s="239" customFormat="1" ht="20.100000000000001" customHeight="1" x14ac:dyDescent="0.2"/>
    <row r="300" s="239" customFormat="1" ht="20.100000000000001" customHeight="1" x14ac:dyDescent="0.2"/>
    <row r="301" s="239" customFormat="1" ht="20.100000000000001" customHeight="1" x14ac:dyDescent="0.2"/>
    <row r="302" s="239" customFormat="1" ht="20.100000000000001" customHeight="1" x14ac:dyDescent="0.2"/>
    <row r="303" s="239" customFormat="1" ht="20.100000000000001" customHeight="1" x14ac:dyDescent="0.2"/>
    <row r="304" s="239" customFormat="1" ht="20.100000000000001" customHeight="1" x14ac:dyDescent="0.2"/>
    <row r="305" s="239" customFormat="1" ht="20.100000000000001" customHeight="1" x14ac:dyDescent="0.2"/>
    <row r="306" s="239" customFormat="1" ht="20.100000000000001" customHeight="1" x14ac:dyDescent="0.2"/>
    <row r="307" s="239" customFormat="1" ht="20.100000000000001" customHeight="1" x14ac:dyDescent="0.2"/>
    <row r="308" s="239" customFormat="1" ht="20.100000000000001" customHeight="1" x14ac:dyDescent="0.2"/>
    <row r="309" s="239" customFormat="1" ht="20.100000000000001" customHeight="1" x14ac:dyDescent="0.2"/>
    <row r="310" s="239" customFormat="1" ht="20.100000000000001" customHeight="1" x14ac:dyDescent="0.2"/>
    <row r="311" s="239" customFormat="1" ht="20.100000000000001" customHeight="1" x14ac:dyDescent="0.2"/>
    <row r="312" s="239" customFormat="1" ht="20.100000000000001" customHeight="1" x14ac:dyDescent="0.2"/>
    <row r="313" s="239" customFormat="1" ht="20.100000000000001" customHeight="1" x14ac:dyDescent="0.2"/>
    <row r="314" s="239" customFormat="1" ht="20.100000000000001" customHeight="1" x14ac:dyDescent="0.2"/>
    <row r="315" s="239" customFormat="1" ht="20.100000000000001" customHeight="1" x14ac:dyDescent="0.2"/>
    <row r="316" s="239" customFormat="1" ht="20.100000000000001" customHeight="1" x14ac:dyDescent="0.2"/>
    <row r="317" s="239" customFormat="1" ht="20.100000000000001" customHeight="1" x14ac:dyDescent="0.2"/>
    <row r="318" s="239" customFormat="1" ht="20.100000000000001" customHeight="1" x14ac:dyDescent="0.2"/>
    <row r="319" s="239" customFormat="1" ht="20.100000000000001" customHeight="1" x14ac:dyDescent="0.2"/>
    <row r="320" s="239" customFormat="1" ht="20.100000000000001" customHeight="1" x14ac:dyDescent="0.2"/>
    <row r="321" s="239" customFormat="1" ht="20.100000000000001" customHeight="1" x14ac:dyDescent="0.2"/>
    <row r="322" s="239" customFormat="1" ht="20.100000000000001" customHeight="1" x14ac:dyDescent="0.2"/>
    <row r="323" s="239" customFormat="1" ht="20.100000000000001" customHeight="1" x14ac:dyDescent="0.2"/>
    <row r="324" s="239" customFormat="1" ht="20.100000000000001" customHeight="1" x14ac:dyDescent="0.2"/>
    <row r="325" s="239" customFormat="1" ht="20.100000000000001" customHeight="1" x14ac:dyDescent="0.2"/>
    <row r="326" s="239" customFormat="1" ht="20.100000000000001" customHeight="1" x14ac:dyDescent="0.2"/>
    <row r="327" s="239" customFormat="1" ht="20.100000000000001" customHeight="1" x14ac:dyDescent="0.2"/>
    <row r="328" s="239" customFormat="1" ht="20.100000000000001" customHeight="1" x14ac:dyDescent="0.2"/>
    <row r="329" s="239" customFormat="1" ht="20.100000000000001" customHeight="1" x14ac:dyDescent="0.2"/>
    <row r="330" s="239" customFormat="1" ht="20.100000000000001" customHeight="1" x14ac:dyDescent="0.2"/>
    <row r="331" s="239" customFormat="1" ht="20.100000000000001" customHeight="1" x14ac:dyDescent="0.2"/>
    <row r="332" s="239" customFormat="1" ht="20.100000000000001" customHeight="1" x14ac:dyDescent="0.2"/>
    <row r="333" s="239" customFormat="1" ht="20.100000000000001" customHeight="1" x14ac:dyDescent="0.2"/>
    <row r="334" s="239" customFormat="1" ht="20.100000000000001" customHeight="1" x14ac:dyDescent="0.2"/>
    <row r="335" s="239" customFormat="1" ht="20.100000000000001" customHeight="1" x14ac:dyDescent="0.2"/>
    <row r="336" s="239" customFormat="1" ht="20.100000000000001" customHeight="1" x14ac:dyDescent="0.2"/>
    <row r="337" s="239" customFormat="1" ht="20.100000000000001" customHeight="1" x14ac:dyDescent="0.2"/>
    <row r="338" s="239" customFormat="1" ht="20.100000000000001" customHeight="1" x14ac:dyDescent="0.2"/>
    <row r="339" s="239" customFormat="1" ht="20.100000000000001" customHeight="1" x14ac:dyDescent="0.2"/>
    <row r="340" s="239" customFormat="1" ht="20.100000000000001" customHeight="1" x14ac:dyDescent="0.2"/>
    <row r="341" s="239" customFormat="1" ht="20.100000000000001" customHeight="1" x14ac:dyDescent="0.2"/>
    <row r="342" s="239" customFormat="1" ht="20.100000000000001" customHeight="1" x14ac:dyDescent="0.2"/>
    <row r="343" s="239" customFormat="1" ht="20.100000000000001" customHeight="1" x14ac:dyDescent="0.2"/>
    <row r="344" s="239" customFormat="1" ht="20.100000000000001" customHeight="1" x14ac:dyDescent="0.2"/>
    <row r="345" s="239" customFormat="1" ht="20.100000000000001" customHeight="1" x14ac:dyDescent="0.2"/>
    <row r="346" s="239" customFormat="1" ht="20.100000000000001" customHeight="1" x14ac:dyDescent="0.2"/>
    <row r="347" s="239" customFormat="1" ht="20.100000000000001" customHeight="1" x14ac:dyDescent="0.2"/>
    <row r="348" s="239" customFormat="1" ht="20.100000000000001" customHeight="1" x14ac:dyDescent="0.2"/>
    <row r="349" s="239" customFormat="1" ht="20.100000000000001" customHeight="1" x14ac:dyDescent="0.2"/>
    <row r="350" s="239" customFormat="1" ht="20.100000000000001" customHeight="1" x14ac:dyDescent="0.2"/>
    <row r="351" s="239" customFormat="1" ht="20.100000000000001" customHeight="1" x14ac:dyDescent="0.2"/>
    <row r="352" s="239" customFormat="1" ht="20.100000000000001" customHeight="1" x14ac:dyDescent="0.2"/>
    <row r="353" s="239" customFormat="1" ht="20.100000000000001" customHeight="1" x14ac:dyDescent="0.2"/>
    <row r="354" s="239" customFormat="1" ht="20.100000000000001" customHeight="1" x14ac:dyDescent="0.2"/>
    <row r="355" s="239" customFormat="1" ht="20.100000000000001" customHeight="1" x14ac:dyDescent="0.2"/>
    <row r="356" s="239" customFormat="1" ht="20.100000000000001" customHeight="1" x14ac:dyDescent="0.2"/>
    <row r="357" s="239" customFormat="1" ht="20.100000000000001" customHeight="1" x14ac:dyDescent="0.2"/>
    <row r="358" s="239" customFormat="1" ht="20.100000000000001" customHeight="1" x14ac:dyDescent="0.2"/>
    <row r="359" s="239" customFormat="1" ht="20.100000000000001" customHeight="1" x14ac:dyDescent="0.2"/>
    <row r="360" s="239" customFormat="1" ht="20.100000000000001" customHeight="1" x14ac:dyDescent="0.2"/>
    <row r="361" s="239" customFormat="1" ht="20.100000000000001" customHeight="1" x14ac:dyDescent="0.2"/>
    <row r="362" s="239" customFormat="1" ht="20.100000000000001" customHeight="1" x14ac:dyDescent="0.2"/>
    <row r="363" s="239" customFormat="1" ht="20.100000000000001" customHeight="1" x14ac:dyDescent="0.2"/>
    <row r="364" s="239" customFormat="1" ht="20.100000000000001" customHeight="1" x14ac:dyDescent="0.2"/>
    <row r="365" s="239" customFormat="1" ht="20.100000000000001" customHeight="1" x14ac:dyDescent="0.2"/>
    <row r="366" s="239" customFormat="1" ht="20.100000000000001" customHeight="1" x14ac:dyDescent="0.2"/>
    <row r="367" s="239" customFormat="1" ht="20.100000000000001" customHeight="1" x14ac:dyDescent="0.2"/>
    <row r="368" s="239" customFormat="1" ht="20.100000000000001" customHeight="1" x14ac:dyDescent="0.2"/>
    <row r="369" s="239" customFormat="1" ht="20.100000000000001" customHeight="1" x14ac:dyDescent="0.2"/>
    <row r="370" s="239" customFormat="1" ht="20.100000000000001" customHeight="1" x14ac:dyDescent="0.2"/>
    <row r="371" s="239" customFormat="1" ht="20.100000000000001" customHeight="1" x14ac:dyDescent="0.2"/>
    <row r="372" s="239" customFormat="1" ht="20.100000000000001" customHeight="1" x14ac:dyDescent="0.2"/>
    <row r="373" s="239" customFormat="1" ht="20.100000000000001" customHeight="1" x14ac:dyDescent="0.2"/>
    <row r="374" s="239" customFormat="1" ht="20.100000000000001" customHeight="1" x14ac:dyDescent="0.2"/>
    <row r="375" s="239" customFormat="1" ht="20.100000000000001" customHeight="1" x14ac:dyDescent="0.2"/>
    <row r="376" s="239" customFormat="1" ht="20.100000000000001" customHeight="1" x14ac:dyDescent="0.2"/>
    <row r="377" s="239" customFormat="1" ht="20.100000000000001" customHeight="1" x14ac:dyDescent="0.2"/>
    <row r="378" s="239" customFormat="1" ht="20.100000000000001" customHeight="1" x14ac:dyDescent="0.2"/>
    <row r="379" s="239" customFormat="1" ht="20.100000000000001" customHeight="1" x14ac:dyDescent="0.2"/>
    <row r="380" s="239" customFormat="1" ht="20.100000000000001" customHeight="1" x14ac:dyDescent="0.2"/>
    <row r="381" s="239" customFormat="1" ht="20.100000000000001" customHeight="1" x14ac:dyDescent="0.2"/>
    <row r="382" s="239" customFormat="1" ht="20.100000000000001" customHeight="1" x14ac:dyDescent="0.2"/>
    <row r="383" s="239" customFormat="1" ht="20.100000000000001" customHeight="1" x14ac:dyDescent="0.2"/>
    <row r="384" s="239" customFormat="1" ht="20.100000000000001" customHeight="1" x14ac:dyDescent="0.2"/>
    <row r="385" s="239" customFormat="1" ht="20.100000000000001" customHeight="1" x14ac:dyDescent="0.2"/>
    <row r="386" s="239" customFormat="1" ht="20.100000000000001" customHeight="1" x14ac:dyDescent="0.2"/>
    <row r="387" s="239" customFormat="1" ht="20.100000000000001" customHeight="1" x14ac:dyDescent="0.2"/>
    <row r="388" s="239" customFormat="1" ht="20.100000000000001" customHeight="1" x14ac:dyDescent="0.2"/>
    <row r="389" s="239" customFormat="1" ht="20.100000000000001" customHeight="1" x14ac:dyDescent="0.2"/>
    <row r="390" s="239" customFormat="1" ht="20.100000000000001" customHeight="1" x14ac:dyDescent="0.2"/>
    <row r="391" s="239" customFormat="1" ht="20.100000000000001" customHeight="1" x14ac:dyDescent="0.2"/>
    <row r="392" s="239" customFormat="1" ht="20.100000000000001" customHeight="1" x14ac:dyDescent="0.2"/>
    <row r="393" s="239" customFormat="1" ht="20.100000000000001" customHeight="1" x14ac:dyDescent="0.2"/>
    <row r="394" s="239" customFormat="1" ht="20.100000000000001" customHeight="1" x14ac:dyDescent="0.2"/>
    <row r="395" s="239" customFormat="1" ht="20.100000000000001" customHeight="1" x14ac:dyDescent="0.2"/>
    <row r="396" s="239" customFormat="1" ht="20.100000000000001" customHeight="1" x14ac:dyDescent="0.2"/>
    <row r="397" s="239" customFormat="1" ht="20.100000000000001" customHeight="1" x14ac:dyDescent="0.2"/>
    <row r="398" s="239" customFormat="1" ht="20.100000000000001" customHeight="1" x14ac:dyDescent="0.2"/>
    <row r="399" s="239" customFormat="1" ht="20.100000000000001" customHeight="1" x14ac:dyDescent="0.2"/>
    <row r="400" s="239" customFormat="1" ht="20.100000000000001" customHeight="1" x14ac:dyDescent="0.2"/>
    <row r="401" s="239" customFormat="1" ht="20.100000000000001" customHeight="1" x14ac:dyDescent="0.2"/>
    <row r="402" s="239" customFormat="1" ht="20.100000000000001" customHeight="1" x14ac:dyDescent="0.2"/>
    <row r="403" s="239" customFormat="1" ht="20.100000000000001" customHeight="1" x14ac:dyDescent="0.2"/>
    <row r="404" s="239" customFormat="1" ht="20.100000000000001" customHeight="1" x14ac:dyDescent="0.2"/>
    <row r="405" s="239" customFormat="1" ht="20.100000000000001" customHeight="1" x14ac:dyDescent="0.2"/>
    <row r="406" s="239" customFormat="1" ht="20.100000000000001" customHeight="1" x14ac:dyDescent="0.2"/>
    <row r="407" s="239" customFormat="1" ht="20.100000000000001" customHeight="1" x14ac:dyDescent="0.2"/>
    <row r="408" s="239" customFormat="1" ht="20.100000000000001" customHeight="1" x14ac:dyDescent="0.2"/>
    <row r="409" s="239" customFormat="1" ht="20.100000000000001" customHeight="1" x14ac:dyDescent="0.2"/>
    <row r="410" s="239" customFormat="1" ht="20.100000000000001" customHeight="1" x14ac:dyDescent="0.2"/>
    <row r="411" s="239" customFormat="1" ht="20.100000000000001" customHeight="1" x14ac:dyDescent="0.2"/>
    <row r="412" s="239" customFormat="1" ht="20.100000000000001" customHeight="1" x14ac:dyDescent="0.2"/>
    <row r="413" s="239" customFormat="1" ht="20.100000000000001" customHeight="1" x14ac:dyDescent="0.2"/>
    <row r="414" s="239" customFormat="1" ht="20.100000000000001" customHeight="1" x14ac:dyDescent="0.2"/>
    <row r="415" s="239" customFormat="1" ht="20.100000000000001" customHeight="1" x14ac:dyDescent="0.2"/>
    <row r="416" s="239" customFormat="1" ht="20.100000000000001" customHeight="1" x14ac:dyDescent="0.2"/>
    <row r="417" s="239" customFormat="1" ht="20.100000000000001" customHeight="1" x14ac:dyDescent="0.2"/>
    <row r="418" s="239" customFormat="1" ht="20.100000000000001" customHeight="1" x14ac:dyDescent="0.2"/>
    <row r="419" s="239" customFormat="1" ht="20.100000000000001" customHeight="1" x14ac:dyDescent="0.2"/>
    <row r="420" s="239" customFormat="1" ht="20.100000000000001" customHeight="1" x14ac:dyDescent="0.2"/>
    <row r="421" s="239" customFormat="1" ht="20.100000000000001" customHeight="1" x14ac:dyDescent="0.2"/>
    <row r="422" s="239" customFormat="1" ht="20.100000000000001" customHeight="1" x14ac:dyDescent="0.2"/>
    <row r="423" s="239" customFormat="1" ht="20.100000000000001" customHeight="1" x14ac:dyDescent="0.2"/>
    <row r="424" s="239" customFormat="1" ht="20.100000000000001" customHeight="1" x14ac:dyDescent="0.2"/>
    <row r="425" s="239" customFormat="1" ht="20.100000000000001" customHeight="1" x14ac:dyDescent="0.2"/>
    <row r="426" s="239" customFormat="1" ht="20.100000000000001" customHeight="1" x14ac:dyDescent="0.2"/>
    <row r="427" s="239" customFormat="1" ht="20.100000000000001" customHeight="1" x14ac:dyDescent="0.2"/>
    <row r="428" s="239" customFormat="1" ht="20.100000000000001" customHeight="1" x14ac:dyDescent="0.2"/>
    <row r="429" s="239" customFormat="1" ht="20.100000000000001" customHeight="1" x14ac:dyDescent="0.2"/>
    <row r="430" s="239" customFormat="1" ht="20.100000000000001" customHeight="1" x14ac:dyDescent="0.2"/>
    <row r="431" s="239" customFormat="1" ht="20.100000000000001" customHeight="1" x14ac:dyDescent="0.2"/>
    <row r="432" s="239" customFormat="1" ht="20.100000000000001" customHeight="1" x14ac:dyDescent="0.2"/>
    <row r="433" s="239" customFormat="1" ht="20.100000000000001" customHeight="1" x14ac:dyDescent="0.2"/>
    <row r="434" s="239" customFormat="1" ht="20.100000000000001" customHeight="1" x14ac:dyDescent="0.2"/>
    <row r="435" s="239" customFormat="1" ht="20.100000000000001" customHeight="1" x14ac:dyDescent="0.2"/>
    <row r="436" s="239" customFormat="1" ht="20.100000000000001" customHeight="1" x14ac:dyDescent="0.2"/>
    <row r="437" s="239" customFormat="1" ht="20.100000000000001" customHeight="1" x14ac:dyDescent="0.2"/>
    <row r="438" s="239" customFormat="1" ht="20.100000000000001" customHeight="1" x14ac:dyDescent="0.2"/>
    <row r="439" s="239" customFormat="1" ht="20.100000000000001" customHeight="1" x14ac:dyDescent="0.2"/>
    <row r="440" s="239" customFormat="1" ht="20.100000000000001" customHeight="1" x14ac:dyDescent="0.2"/>
    <row r="441" s="239" customFormat="1" ht="20.100000000000001" customHeight="1" x14ac:dyDescent="0.2"/>
    <row r="442" s="239" customFormat="1" ht="20.100000000000001" customHeight="1" x14ac:dyDescent="0.2"/>
    <row r="443" s="239" customFormat="1" ht="20.100000000000001" customHeight="1" x14ac:dyDescent="0.2"/>
    <row r="444" s="239" customFormat="1" ht="20.100000000000001" customHeight="1" x14ac:dyDescent="0.2"/>
    <row r="445" s="239" customFormat="1" ht="20.100000000000001" customHeight="1" x14ac:dyDescent="0.2"/>
    <row r="446" s="239" customFormat="1" ht="20.100000000000001" customHeight="1" x14ac:dyDescent="0.2"/>
    <row r="447" s="239" customFormat="1" ht="20.100000000000001" customHeight="1" x14ac:dyDescent="0.2"/>
    <row r="448" s="239" customFormat="1" ht="20.100000000000001" customHeight="1" x14ac:dyDescent="0.2"/>
    <row r="449" s="239" customFormat="1" ht="20.100000000000001" customHeight="1" x14ac:dyDescent="0.2"/>
    <row r="450" s="239" customFormat="1" ht="20.100000000000001" customHeight="1" x14ac:dyDescent="0.2"/>
    <row r="451" s="239" customFormat="1" ht="20.100000000000001" customHeight="1" x14ac:dyDescent="0.2"/>
    <row r="452" s="239" customFormat="1" ht="20.100000000000001" customHeight="1" x14ac:dyDescent="0.2"/>
    <row r="453" s="239" customFormat="1" ht="20.100000000000001" customHeight="1" x14ac:dyDescent="0.2"/>
    <row r="454" s="239" customFormat="1" ht="20.100000000000001" customHeight="1" x14ac:dyDescent="0.2"/>
    <row r="455" s="239" customFormat="1" ht="20.100000000000001" customHeight="1" x14ac:dyDescent="0.2"/>
    <row r="456" s="239" customFormat="1" ht="20.100000000000001" customHeight="1" x14ac:dyDescent="0.2"/>
    <row r="457" s="239" customFormat="1" ht="20.100000000000001" customHeight="1" x14ac:dyDescent="0.2"/>
    <row r="458" s="239" customFormat="1" ht="20.100000000000001" customHeight="1" x14ac:dyDescent="0.2"/>
    <row r="459" s="239" customFormat="1" ht="20.100000000000001" customHeight="1" x14ac:dyDescent="0.2"/>
    <row r="460" s="239" customFormat="1" ht="20.100000000000001" customHeight="1" x14ac:dyDescent="0.2"/>
    <row r="461" s="239" customFormat="1" ht="20.100000000000001" customHeight="1" x14ac:dyDescent="0.2"/>
    <row r="462" s="239" customFormat="1" ht="20.100000000000001" customHeight="1" x14ac:dyDescent="0.2"/>
    <row r="463" s="239" customFormat="1" ht="20.100000000000001" customHeight="1" x14ac:dyDescent="0.2"/>
    <row r="464" s="239" customFormat="1" ht="20.100000000000001" customHeight="1" x14ac:dyDescent="0.2"/>
    <row r="465" s="239" customFormat="1" ht="20.100000000000001" customHeight="1" x14ac:dyDescent="0.2"/>
    <row r="466" s="239" customFormat="1" ht="20.100000000000001" customHeight="1" x14ac:dyDescent="0.2"/>
    <row r="467" s="239" customFormat="1" ht="20.100000000000001" customHeight="1" x14ac:dyDescent="0.2"/>
    <row r="468" s="239" customFormat="1" ht="20.100000000000001" customHeight="1" x14ac:dyDescent="0.2"/>
    <row r="469" s="239" customFormat="1" ht="20.100000000000001" customHeight="1" x14ac:dyDescent="0.2"/>
    <row r="470" s="239" customFormat="1" ht="20.100000000000001" customHeight="1" x14ac:dyDescent="0.2"/>
    <row r="471" s="239" customFormat="1" ht="20.100000000000001" customHeight="1" x14ac:dyDescent="0.2"/>
    <row r="472" s="239" customFormat="1" ht="20.100000000000001" customHeight="1" x14ac:dyDescent="0.2"/>
    <row r="473" s="239" customFormat="1" ht="20.100000000000001" customHeight="1" x14ac:dyDescent="0.2"/>
    <row r="474" s="239" customFormat="1" ht="20.100000000000001" customHeight="1" x14ac:dyDescent="0.2"/>
    <row r="475" s="239" customFormat="1" ht="20.100000000000001" customHeight="1" x14ac:dyDescent="0.2"/>
    <row r="476" s="239" customFormat="1" ht="20.100000000000001" customHeight="1" x14ac:dyDescent="0.2"/>
    <row r="477" s="239" customFormat="1" ht="20.100000000000001" customHeight="1" x14ac:dyDescent="0.2"/>
    <row r="478" s="239" customFormat="1" ht="20.100000000000001" customHeight="1" x14ac:dyDescent="0.2"/>
    <row r="479" s="239" customFormat="1" ht="20.100000000000001" customHeight="1" x14ac:dyDescent="0.2"/>
    <row r="480" s="239" customFormat="1" ht="20.100000000000001" customHeight="1" x14ac:dyDescent="0.2"/>
    <row r="481" s="239" customFormat="1" ht="20.100000000000001" customHeight="1" x14ac:dyDescent="0.2"/>
    <row r="482" s="239" customFormat="1" ht="20.100000000000001" customHeight="1" x14ac:dyDescent="0.2"/>
    <row r="483" s="239" customFormat="1" ht="20.100000000000001" customHeight="1" x14ac:dyDescent="0.2"/>
    <row r="484" s="239" customFormat="1" ht="20.100000000000001" customHeight="1" x14ac:dyDescent="0.2"/>
    <row r="485" s="239" customFormat="1" ht="20.100000000000001" customHeight="1" x14ac:dyDescent="0.2"/>
    <row r="486" s="239" customFormat="1" ht="20.100000000000001" customHeight="1" x14ac:dyDescent="0.2"/>
    <row r="487" s="239" customFormat="1" ht="20.100000000000001" customHeight="1" x14ac:dyDescent="0.2"/>
    <row r="488" s="239" customFormat="1" ht="20.100000000000001" customHeight="1" x14ac:dyDescent="0.2"/>
    <row r="489" s="239" customFormat="1" ht="20.100000000000001" customHeight="1" x14ac:dyDescent="0.2"/>
    <row r="490" s="239" customFormat="1" ht="20.100000000000001" customHeight="1" x14ac:dyDescent="0.2"/>
    <row r="491" s="239" customFormat="1" ht="20.100000000000001" customHeight="1" x14ac:dyDescent="0.2"/>
    <row r="492" s="239" customFormat="1" ht="20.100000000000001" customHeight="1" x14ac:dyDescent="0.2"/>
    <row r="493" s="239" customFormat="1" ht="20.100000000000001" customHeight="1" x14ac:dyDescent="0.2"/>
    <row r="494" s="239" customFormat="1" ht="20.100000000000001" customHeight="1" x14ac:dyDescent="0.2"/>
    <row r="495" s="239" customFormat="1" ht="20.100000000000001" customHeight="1" x14ac:dyDescent="0.2"/>
    <row r="496" s="239" customFormat="1" ht="20.100000000000001" customHeight="1" x14ac:dyDescent="0.2"/>
    <row r="497" s="239" customFormat="1" ht="20.100000000000001" customHeight="1" x14ac:dyDescent="0.2"/>
    <row r="498" s="239" customFormat="1" ht="20.100000000000001" customHeight="1" x14ac:dyDescent="0.2"/>
    <row r="499" s="239" customFormat="1" ht="20.100000000000001" customHeight="1" x14ac:dyDescent="0.2"/>
    <row r="500" s="239" customFormat="1" ht="20.100000000000001" customHeight="1" x14ac:dyDescent="0.2"/>
    <row r="501" s="239" customFormat="1" ht="20.100000000000001" customHeight="1" x14ac:dyDescent="0.2"/>
    <row r="502" s="239" customFormat="1" ht="20.100000000000001" customHeight="1" x14ac:dyDescent="0.2"/>
    <row r="503" s="239" customFormat="1" ht="20.100000000000001" customHeight="1" x14ac:dyDescent="0.2"/>
    <row r="504" s="239" customFormat="1" ht="20.100000000000001" customHeight="1" x14ac:dyDescent="0.2"/>
    <row r="505" s="239" customFormat="1" ht="20.100000000000001" customHeight="1" x14ac:dyDescent="0.2"/>
    <row r="506" s="239" customFormat="1" ht="20.100000000000001" customHeight="1" x14ac:dyDescent="0.2"/>
    <row r="507" s="239" customFormat="1" ht="20.100000000000001" customHeight="1" x14ac:dyDescent="0.2"/>
    <row r="508" s="239" customFormat="1" ht="20.100000000000001" customHeight="1" x14ac:dyDescent="0.2"/>
    <row r="509" s="239" customFormat="1" ht="20.100000000000001" customHeight="1" x14ac:dyDescent="0.2"/>
    <row r="510" s="239" customFormat="1" ht="20.100000000000001" customHeight="1" x14ac:dyDescent="0.2"/>
    <row r="511" s="239" customFormat="1" ht="20.100000000000001" customHeight="1" x14ac:dyDescent="0.2"/>
    <row r="512" s="239" customFormat="1" ht="20.100000000000001" customHeight="1" x14ac:dyDescent="0.2"/>
    <row r="513" s="239" customFormat="1" ht="20.100000000000001" customHeight="1" x14ac:dyDescent="0.2"/>
    <row r="514" s="239" customFormat="1" ht="20.100000000000001" customHeight="1" x14ac:dyDescent="0.2"/>
    <row r="515" s="239" customFormat="1" ht="20.100000000000001" customHeight="1" x14ac:dyDescent="0.2"/>
    <row r="516" s="239" customFormat="1" ht="20.100000000000001" customHeight="1" x14ac:dyDescent="0.2"/>
    <row r="517" s="239" customFormat="1" ht="20.100000000000001" customHeight="1" x14ac:dyDescent="0.2"/>
    <row r="518" s="239" customFormat="1" ht="20.100000000000001" customHeight="1" x14ac:dyDescent="0.2"/>
    <row r="519" s="239" customFormat="1" ht="20.100000000000001" customHeight="1" x14ac:dyDescent="0.2"/>
    <row r="520" s="239" customFormat="1" ht="20.100000000000001" customHeight="1" x14ac:dyDescent="0.2"/>
    <row r="521" s="239" customFormat="1" ht="20.100000000000001" customHeight="1" x14ac:dyDescent="0.2"/>
    <row r="522" s="239" customFormat="1" ht="20.100000000000001" customHeight="1" x14ac:dyDescent="0.2"/>
    <row r="523" s="239" customFormat="1" ht="20.100000000000001" customHeight="1" x14ac:dyDescent="0.2"/>
    <row r="524" s="239" customFormat="1" ht="20.100000000000001" customHeight="1" x14ac:dyDescent="0.2"/>
    <row r="525" s="239" customFormat="1" ht="20.100000000000001" customHeight="1" x14ac:dyDescent="0.2"/>
    <row r="526" s="239" customFormat="1" ht="20.100000000000001" customHeight="1" x14ac:dyDescent="0.2"/>
    <row r="527" s="239" customFormat="1" ht="20.100000000000001" customHeight="1" x14ac:dyDescent="0.2"/>
    <row r="528" s="239" customFormat="1" ht="20.100000000000001" customHeight="1" x14ac:dyDescent="0.2"/>
    <row r="529" s="239" customFormat="1" ht="20.100000000000001" customHeight="1" x14ac:dyDescent="0.2"/>
    <row r="530" s="239" customFormat="1" ht="20.100000000000001" customHeight="1" x14ac:dyDescent="0.2"/>
    <row r="531" s="239" customFormat="1" ht="20.100000000000001" customHeight="1" x14ac:dyDescent="0.2"/>
    <row r="532" s="239" customFormat="1" ht="20.100000000000001" customHeight="1" x14ac:dyDescent="0.2"/>
    <row r="533" s="239" customFormat="1" ht="20.100000000000001" customHeight="1" x14ac:dyDescent="0.2"/>
    <row r="534" s="239" customFormat="1" ht="20.100000000000001" customHeight="1" x14ac:dyDescent="0.2"/>
    <row r="535" s="239" customFormat="1" ht="20.100000000000001" customHeight="1" x14ac:dyDescent="0.2"/>
    <row r="536" s="239" customFormat="1" ht="20.100000000000001" customHeight="1" x14ac:dyDescent="0.2"/>
    <row r="537" s="239" customFormat="1" ht="20.100000000000001" customHeight="1" x14ac:dyDescent="0.2"/>
    <row r="538" s="239" customFormat="1" ht="20.100000000000001" customHeight="1" x14ac:dyDescent="0.2"/>
    <row r="539" s="239" customFormat="1" ht="20.100000000000001" customHeight="1" x14ac:dyDescent="0.2"/>
    <row r="540" s="239" customFormat="1" ht="20.100000000000001" customHeight="1" x14ac:dyDescent="0.2"/>
    <row r="541" s="239" customFormat="1" ht="20.100000000000001" customHeight="1" x14ac:dyDescent="0.2"/>
    <row r="542" s="239" customFormat="1" ht="20.100000000000001" customHeight="1" x14ac:dyDescent="0.2"/>
    <row r="543" s="239" customFormat="1" ht="20.100000000000001" customHeight="1" x14ac:dyDescent="0.2"/>
    <row r="544" s="239" customFormat="1" ht="20.100000000000001" customHeight="1" x14ac:dyDescent="0.2"/>
    <row r="545" s="239" customFormat="1" ht="20.100000000000001" customHeight="1" x14ac:dyDescent="0.2"/>
    <row r="546" s="239" customFormat="1" ht="20.100000000000001" customHeight="1" x14ac:dyDescent="0.2"/>
    <row r="547" s="239" customFormat="1" ht="20.100000000000001" customHeight="1" x14ac:dyDescent="0.2"/>
    <row r="548" s="239" customFormat="1" ht="20.100000000000001" customHeight="1" x14ac:dyDescent="0.2"/>
    <row r="549" s="239" customFormat="1" ht="20.100000000000001" customHeight="1" x14ac:dyDescent="0.2"/>
    <row r="550" s="239" customFormat="1" ht="20.100000000000001" customHeight="1" x14ac:dyDescent="0.2"/>
    <row r="551" s="239" customFormat="1" ht="20.100000000000001" customHeight="1" x14ac:dyDescent="0.2"/>
    <row r="552" s="239" customFormat="1" ht="20.100000000000001" customHeight="1" x14ac:dyDescent="0.2"/>
    <row r="553" s="239" customFormat="1" ht="20.100000000000001" customHeight="1" x14ac:dyDescent="0.2"/>
    <row r="554" s="239" customFormat="1" ht="20.100000000000001" customHeight="1" x14ac:dyDescent="0.2"/>
    <row r="555" s="239" customFormat="1" ht="20.100000000000001" customHeight="1" x14ac:dyDescent="0.2"/>
    <row r="556" s="239" customFormat="1" ht="20.100000000000001" customHeight="1" x14ac:dyDescent="0.2"/>
    <row r="557" s="239" customFormat="1" ht="20.100000000000001" customHeight="1" x14ac:dyDescent="0.2"/>
    <row r="558" s="239" customFormat="1" ht="20.100000000000001" customHeight="1" x14ac:dyDescent="0.2"/>
    <row r="559" s="239" customFormat="1" ht="20.100000000000001" customHeight="1" x14ac:dyDescent="0.2"/>
    <row r="560" s="239" customFormat="1" ht="20.100000000000001" customHeight="1" x14ac:dyDescent="0.2"/>
    <row r="561" s="239" customFormat="1" ht="20.100000000000001" customHeight="1" x14ac:dyDescent="0.2"/>
    <row r="562" s="239" customFormat="1" ht="20.100000000000001" customHeight="1" x14ac:dyDescent="0.2"/>
    <row r="563" s="239" customFormat="1" ht="20.100000000000001" customHeight="1" x14ac:dyDescent="0.2"/>
    <row r="564" s="239" customFormat="1" ht="20.100000000000001" customHeight="1" x14ac:dyDescent="0.2"/>
    <row r="565" s="239" customFormat="1" ht="20.100000000000001" customHeight="1" x14ac:dyDescent="0.2"/>
    <row r="566" s="239" customFormat="1" ht="20.100000000000001" customHeight="1" x14ac:dyDescent="0.2"/>
    <row r="567" s="239" customFormat="1" ht="20.100000000000001" customHeight="1" x14ac:dyDescent="0.2"/>
    <row r="568" s="239" customFormat="1" ht="20.100000000000001" customHeight="1" x14ac:dyDescent="0.2"/>
    <row r="569" s="239" customFormat="1" ht="20.100000000000001" customHeight="1" x14ac:dyDescent="0.2"/>
    <row r="570" s="239" customFormat="1" ht="20.100000000000001" customHeight="1" x14ac:dyDescent="0.2"/>
    <row r="571" s="239" customFormat="1" ht="20.100000000000001" customHeight="1" x14ac:dyDescent="0.2"/>
    <row r="572" s="239" customFormat="1" ht="20.100000000000001" customHeight="1" x14ac:dyDescent="0.2"/>
    <row r="573" s="239" customFormat="1" ht="20.100000000000001" customHeight="1" x14ac:dyDescent="0.2"/>
    <row r="574" s="239" customFormat="1" ht="20.100000000000001" customHeight="1" x14ac:dyDescent="0.2"/>
    <row r="575" s="239" customFormat="1" ht="20.100000000000001" customHeight="1" x14ac:dyDescent="0.2"/>
    <row r="576" s="239" customFormat="1" ht="20.100000000000001" customHeight="1" x14ac:dyDescent="0.2"/>
    <row r="577" s="239" customFormat="1" ht="20.100000000000001" customHeight="1" x14ac:dyDescent="0.2"/>
    <row r="578" s="239" customFormat="1" ht="20.100000000000001" customHeight="1" x14ac:dyDescent="0.2"/>
    <row r="579" s="239" customFormat="1" ht="20.100000000000001" customHeight="1" x14ac:dyDescent="0.2"/>
    <row r="580" s="239" customFormat="1" ht="20.100000000000001" customHeight="1" x14ac:dyDescent="0.2"/>
    <row r="581" s="239" customFormat="1" ht="20.100000000000001" customHeight="1" x14ac:dyDescent="0.2"/>
    <row r="582" s="239" customFormat="1" ht="20.100000000000001" customHeight="1" x14ac:dyDescent="0.2"/>
    <row r="583" s="239" customFormat="1" ht="20.100000000000001" customHeight="1" x14ac:dyDescent="0.2"/>
    <row r="584" s="239" customFormat="1" ht="20.100000000000001" customHeight="1" x14ac:dyDescent="0.2"/>
    <row r="585" s="239" customFormat="1" ht="20.100000000000001" customHeight="1" x14ac:dyDescent="0.2"/>
  </sheetData>
  <mergeCells count="11">
    <mergeCell ref="A74:E74"/>
    <mergeCell ref="A1:E1"/>
    <mergeCell ref="C4:E4"/>
    <mergeCell ref="C12:E12"/>
    <mergeCell ref="A39:E39"/>
    <mergeCell ref="C41:E41"/>
    <mergeCell ref="C76:E76"/>
    <mergeCell ref="A82:E82"/>
    <mergeCell ref="C84:E84"/>
    <mergeCell ref="A111:E111"/>
    <mergeCell ref="C113:E11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horizontalDpi="300" verticalDpi="300" r:id="rId1"/>
  <headerFooter alignWithMargins="0"/>
  <rowBreaks count="3" manualBreakCount="3">
    <brk id="38" max="16383" man="1"/>
    <brk id="80" max="16383" man="1"/>
    <brk id="110" max="16383" man="1"/>
  </rowBreaks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DD787-E281-496B-9E21-149A9F015225}">
  <dimension ref="A1:G101"/>
  <sheetViews>
    <sheetView zoomScale="80" zoomScaleNormal="80" zoomScaleSheetLayoutView="100" workbookViewId="0">
      <selection activeCell="R13" sqref="R13"/>
    </sheetView>
  </sheetViews>
  <sheetFormatPr defaultColWidth="9.140625" defaultRowHeight="12.75" x14ac:dyDescent="0.2"/>
  <cols>
    <col min="1" max="1" width="4.85546875" style="239" customWidth="1"/>
    <col min="2" max="2" width="38.7109375" style="239" customWidth="1"/>
    <col min="3" max="4" width="17.5703125" style="239" customWidth="1"/>
    <col min="5" max="5" width="15.7109375" style="239" customWidth="1"/>
    <col min="6" max="16384" width="9.140625" style="239"/>
  </cols>
  <sheetData>
    <row r="1" spans="1:7" ht="57" customHeight="1" x14ac:dyDescent="0.2">
      <c r="A1" s="352"/>
      <c r="B1" s="353" t="s">
        <v>210</v>
      </c>
      <c r="C1" s="357"/>
      <c r="D1" s="357"/>
      <c r="E1" s="357"/>
    </row>
    <row r="2" spans="1:7" ht="20.100000000000001" customHeight="1" x14ac:dyDescent="0.2">
      <c r="A2" s="352"/>
      <c r="B2" s="357"/>
      <c r="C2" s="357"/>
      <c r="D2" s="357"/>
      <c r="E2" s="357"/>
    </row>
    <row r="3" spans="1:7" ht="20.100000000000001" customHeight="1" thickBot="1" x14ac:dyDescent="0.25">
      <c r="A3" s="348"/>
      <c r="B3" s="348"/>
      <c r="C3" s="348"/>
      <c r="D3" s="348"/>
      <c r="E3" s="348"/>
    </row>
    <row r="4" spans="1:7" ht="20.100000000000001" customHeight="1" thickBot="1" x14ac:dyDescent="0.25">
      <c r="A4" s="241" t="s">
        <v>1</v>
      </c>
      <c r="B4" s="241" t="s">
        <v>2</v>
      </c>
      <c r="C4" s="493" t="s">
        <v>207</v>
      </c>
      <c r="D4" s="494"/>
      <c r="E4" s="495"/>
    </row>
    <row r="5" spans="1:7" ht="20.100000000000001" customHeight="1" thickBot="1" x14ac:dyDescent="0.25">
      <c r="A5" s="245"/>
      <c r="B5" s="163"/>
      <c r="C5" s="36">
        <v>2022</v>
      </c>
      <c r="D5" s="36">
        <v>2023</v>
      </c>
      <c r="E5" s="16" t="s">
        <v>179</v>
      </c>
    </row>
    <row r="6" spans="1:7" ht="20.100000000000001" customHeight="1" x14ac:dyDescent="0.2">
      <c r="A6" s="247" t="s">
        <v>6</v>
      </c>
      <c r="B6" s="248" t="s">
        <v>7</v>
      </c>
      <c r="C6" s="356">
        <f>+C37</f>
        <v>3.2730000000000001</v>
      </c>
      <c r="D6" s="356">
        <f>+D37</f>
        <v>3.28</v>
      </c>
      <c r="E6" s="319">
        <f>+(D6-C6)*100</f>
        <v>0.69999999999996732</v>
      </c>
      <c r="F6" s="333"/>
      <c r="G6" s="332"/>
    </row>
    <row r="7" spans="1:7" ht="20.100000000000001" customHeight="1" thickBot="1" x14ac:dyDescent="0.25">
      <c r="A7" s="250" t="s">
        <v>8</v>
      </c>
      <c r="B7" s="251" t="s">
        <v>9</v>
      </c>
      <c r="C7" s="355">
        <f>+C72</f>
        <v>1.65</v>
      </c>
      <c r="D7" s="355">
        <f>+D72</f>
        <v>1.5980000000000001</v>
      </c>
      <c r="E7" s="319">
        <f>+(D7-C7)*100</f>
        <v>-5.1999999999999824</v>
      </c>
      <c r="F7" s="333"/>
      <c r="G7" s="332"/>
    </row>
    <row r="8" spans="1:7" ht="20.100000000000001" customHeight="1" thickBot="1" x14ac:dyDescent="0.25">
      <c r="A8" s="108"/>
      <c r="B8" s="252" t="s">
        <v>10</v>
      </c>
      <c r="C8" s="354">
        <v>2.2040000000000002</v>
      </c>
      <c r="D8" s="354">
        <v>2.1549999999999998</v>
      </c>
      <c r="E8" s="320">
        <f>+(D8-C8)*100</f>
        <v>-4.9000000000000377</v>
      </c>
      <c r="F8" s="333"/>
      <c r="G8" s="332"/>
    </row>
    <row r="9" spans="1:7" ht="20.100000000000001" customHeight="1" x14ac:dyDescent="0.2">
      <c r="G9" s="332"/>
    </row>
    <row r="10" spans="1:7" ht="61.5" customHeight="1" x14ac:dyDescent="0.2">
      <c r="A10" s="352"/>
      <c r="B10" s="353" t="s">
        <v>209</v>
      </c>
      <c r="C10" s="352"/>
      <c r="D10" s="352"/>
      <c r="E10" s="352"/>
      <c r="G10" s="332"/>
    </row>
    <row r="11" spans="1:7" ht="20.100000000000001" customHeight="1" thickBot="1" x14ac:dyDescent="0.25">
      <c r="A11" s="348"/>
      <c r="B11" s="348"/>
      <c r="C11" s="348"/>
      <c r="D11" s="348"/>
      <c r="E11" s="348"/>
      <c r="G11" s="332"/>
    </row>
    <row r="12" spans="1:7" ht="20.100000000000001" customHeight="1" thickBot="1" x14ac:dyDescent="0.25">
      <c r="A12" s="241" t="s">
        <v>1</v>
      </c>
      <c r="B12" s="241" t="s">
        <v>12</v>
      </c>
      <c r="C12" s="493" t="s">
        <v>207</v>
      </c>
      <c r="D12" s="494"/>
      <c r="E12" s="495"/>
      <c r="G12" s="332"/>
    </row>
    <row r="13" spans="1:7" ht="20.100000000000001" customHeight="1" thickBot="1" x14ac:dyDescent="0.25">
      <c r="A13" s="245"/>
      <c r="B13" s="259"/>
      <c r="C13" s="36">
        <f>+C5</f>
        <v>2022</v>
      </c>
      <c r="D13" s="36">
        <f>+D5</f>
        <v>2023</v>
      </c>
      <c r="E13" s="16" t="s">
        <v>179</v>
      </c>
      <c r="G13" s="332"/>
    </row>
    <row r="14" spans="1:7" ht="20.100000000000001" customHeight="1" x14ac:dyDescent="0.2">
      <c r="A14" s="10" t="s">
        <v>6</v>
      </c>
      <c r="B14" s="37" t="s">
        <v>13</v>
      </c>
      <c r="C14" s="343">
        <v>5.5469999999999997</v>
      </c>
      <c r="D14" s="343">
        <v>5.7060000000000004</v>
      </c>
      <c r="E14" s="319">
        <f t="shared" ref="E14:E37" si="0">+(D14-C14)*100</f>
        <v>15.90000000000007</v>
      </c>
      <c r="F14" s="333"/>
      <c r="G14" s="332"/>
    </row>
    <row r="15" spans="1:7" ht="20.100000000000001" customHeight="1" x14ac:dyDescent="0.2">
      <c r="A15" s="23" t="s">
        <v>8</v>
      </c>
      <c r="B15" s="37" t="s">
        <v>14</v>
      </c>
      <c r="C15" s="343">
        <v>5.4729999999999999</v>
      </c>
      <c r="D15" s="343">
        <v>6.165</v>
      </c>
      <c r="E15" s="319">
        <f t="shared" si="0"/>
        <v>69.200000000000017</v>
      </c>
      <c r="F15" s="333"/>
      <c r="G15" s="332"/>
    </row>
    <row r="16" spans="1:7" ht="20.100000000000001" customHeight="1" x14ac:dyDescent="0.2">
      <c r="A16" s="23" t="s">
        <v>15</v>
      </c>
      <c r="B16" s="37" t="s">
        <v>16</v>
      </c>
      <c r="C16" s="343">
        <v>1.962</v>
      </c>
      <c r="D16" s="343">
        <v>2.4369999999999998</v>
      </c>
      <c r="E16" s="319">
        <f t="shared" si="0"/>
        <v>47.499999999999986</v>
      </c>
      <c r="F16" s="333"/>
      <c r="G16" s="332"/>
    </row>
    <row r="17" spans="1:7" ht="20.100000000000001" customHeight="1" x14ac:dyDescent="0.2">
      <c r="A17" s="23" t="s">
        <v>17</v>
      </c>
      <c r="B17" s="37" t="s">
        <v>18</v>
      </c>
      <c r="C17" s="343">
        <v>2.0089999999999999</v>
      </c>
      <c r="D17" s="343">
        <v>1.605</v>
      </c>
      <c r="E17" s="319">
        <f t="shared" si="0"/>
        <v>-40.399999999999991</v>
      </c>
      <c r="F17" s="333"/>
      <c r="G17" s="332"/>
    </row>
    <row r="18" spans="1:7" ht="20.100000000000001" customHeight="1" x14ac:dyDescent="0.2">
      <c r="A18" s="23" t="s">
        <v>19</v>
      </c>
      <c r="B18" s="37" t="s">
        <v>20</v>
      </c>
      <c r="C18" s="343">
        <v>1.7250000000000001</v>
      </c>
      <c r="D18" s="343">
        <v>1.696</v>
      </c>
      <c r="E18" s="319">
        <f t="shared" si="0"/>
        <v>-2.9000000000000137</v>
      </c>
      <c r="F18" s="333"/>
      <c r="G18" s="332"/>
    </row>
    <row r="19" spans="1:7" ht="20.100000000000001" customHeight="1" x14ac:dyDescent="0.2">
      <c r="A19" s="23" t="s">
        <v>21</v>
      </c>
      <c r="B19" s="37" t="s">
        <v>22</v>
      </c>
      <c r="C19" s="343">
        <v>2.1419999999999999</v>
      </c>
      <c r="D19" s="343">
        <v>2.0310000000000001</v>
      </c>
      <c r="E19" s="319">
        <f t="shared" si="0"/>
        <v>-11.099999999999977</v>
      </c>
      <c r="F19" s="333"/>
      <c r="G19" s="332"/>
    </row>
    <row r="20" spans="1:7" ht="20.100000000000001" customHeight="1" x14ac:dyDescent="0.2">
      <c r="A20" s="23" t="s">
        <v>23</v>
      </c>
      <c r="B20" s="37" t="s">
        <v>24</v>
      </c>
      <c r="C20" s="343">
        <v>3.1520000000000001</v>
      </c>
      <c r="D20" s="343">
        <v>3.1629999999999998</v>
      </c>
      <c r="E20" s="319">
        <f t="shared" si="0"/>
        <v>1.0999999999999677</v>
      </c>
      <c r="F20" s="333"/>
      <c r="G20" s="332"/>
    </row>
    <row r="21" spans="1:7" ht="20.100000000000001" customHeight="1" x14ac:dyDescent="0.2">
      <c r="A21" s="23" t="s">
        <v>25</v>
      </c>
      <c r="B21" s="37" t="s">
        <v>26</v>
      </c>
      <c r="C21" s="343">
        <v>3.4420000000000002</v>
      </c>
      <c r="D21" s="343">
        <v>3.585</v>
      </c>
      <c r="E21" s="319">
        <f t="shared" si="0"/>
        <v>14.299999999999979</v>
      </c>
      <c r="F21" s="333"/>
      <c r="G21" s="332"/>
    </row>
    <row r="22" spans="1:7" ht="20.100000000000001" customHeight="1" x14ac:dyDescent="0.2">
      <c r="A22" s="23" t="s">
        <v>27</v>
      </c>
      <c r="B22" s="37" t="s">
        <v>28</v>
      </c>
      <c r="C22" s="343">
        <v>0.755</v>
      </c>
      <c r="D22" s="343">
        <v>0.71</v>
      </c>
      <c r="E22" s="319">
        <f t="shared" si="0"/>
        <v>-4.5000000000000036</v>
      </c>
      <c r="F22" s="333"/>
      <c r="G22" s="332"/>
    </row>
    <row r="23" spans="1:7" ht="20.100000000000001" customHeight="1" x14ac:dyDescent="0.2">
      <c r="A23" s="23" t="s">
        <v>29</v>
      </c>
      <c r="B23" s="37" t="s">
        <v>30</v>
      </c>
      <c r="C23" s="343">
        <v>5.0439999999999996</v>
      </c>
      <c r="D23" s="343">
        <v>5.3890000000000002</v>
      </c>
      <c r="E23" s="319">
        <f t="shared" si="0"/>
        <v>34.500000000000064</v>
      </c>
      <c r="F23" s="333"/>
      <c r="G23" s="332"/>
    </row>
    <row r="24" spans="1:7" ht="20.100000000000001" customHeight="1" x14ac:dyDescent="0.2">
      <c r="A24" s="23" t="s">
        <v>31</v>
      </c>
      <c r="B24" s="37" t="s">
        <v>32</v>
      </c>
      <c r="C24" s="343">
        <v>25.946000000000002</v>
      </c>
      <c r="D24" s="343">
        <v>18.692</v>
      </c>
      <c r="E24" s="319">
        <f t="shared" si="0"/>
        <v>-725.40000000000009</v>
      </c>
      <c r="F24" s="333"/>
      <c r="G24" s="332"/>
    </row>
    <row r="25" spans="1:7" ht="20.100000000000001" customHeight="1" x14ac:dyDescent="0.2">
      <c r="A25" s="23" t="s">
        <v>33</v>
      </c>
      <c r="B25" s="37" t="s">
        <v>34</v>
      </c>
      <c r="C25" s="343">
        <v>2.9620000000000002</v>
      </c>
      <c r="D25" s="343">
        <v>2.839</v>
      </c>
      <c r="E25" s="319">
        <f t="shared" si="0"/>
        <v>-12.300000000000022</v>
      </c>
      <c r="F25" s="333"/>
      <c r="G25" s="332"/>
    </row>
    <row r="26" spans="1:7" ht="20.100000000000001" customHeight="1" x14ac:dyDescent="0.2">
      <c r="A26" s="23" t="s">
        <v>35</v>
      </c>
      <c r="B26" s="37" t="s">
        <v>36</v>
      </c>
      <c r="C26" s="343">
        <v>0.23200000000000001</v>
      </c>
      <c r="D26" s="343">
        <v>0.23</v>
      </c>
      <c r="E26" s="319">
        <f t="shared" si="0"/>
        <v>-0.20000000000000018</v>
      </c>
      <c r="F26" s="333"/>
      <c r="G26" s="332"/>
    </row>
    <row r="27" spans="1:7" ht="20.100000000000001" customHeight="1" x14ac:dyDescent="0.2">
      <c r="A27" s="23" t="s">
        <v>37</v>
      </c>
      <c r="B27" s="37" t="s">
        <v>38</v>
      </c>
      <c r="C27" s="343">
        <v>8.1950000000000003</v>
      </c>
      <c r="D27" s="343">
        <v>8.9450000000000003</v>
      </c>
      <c r="E27" s="319">
        <f t="shared" si="0"/>
        <v>75</v>
      </c>
      <c r="F27" s="333"/>
      <c r="G27" s="332"/>
    </row>
    <row r="28" spans="1:7" ht="20.100000000000001" customHeight="1" x14ac:dyDescent="0.2">
      <c r="A28" s="23" t="s">
        <v>39</v>
      </c>
      <c r="B28" s="37" t="s">
        <v>40</v>
      </c>
      <c r="C28" s="343">
        <v>2.5979999999999999</v>
      </c>
      <c r="D28" s="343">
        <v>2.5609999999999999</v>
      </c>
      <c r="E28" s="319">
        <f t="shared" si="0"/>
        <v>-3.6999999999999922</v>
      </c>
      <c r="F28" s="333"/>
      <c r="G28" s="332"/>
    </row>
    <row r="29" spans="1:7" ht="20.100000000000001" customHeight="1" x14ac:dyDescent="0.2">
      <c r="A29" s="23" t="s">
        <v>41</v>
      </c>
      <c r="B29" s="37" t="s">
        <v>42</v>
      </c>
      <c r="C29" s="343">
        <v>18.404</v>
      </c>
      <c r="D29" s="343">
        <v>18.706</v>
      </c>
      <c r="E29" s="319">
        <f t="shared" si="0"/>
        <v>30.19999999999996</v>
      </c>
      <c r="F29" s="333"/>
      <c r="G29" s="332"/>
    </row>
    <row r="30" spans="1:7" ht="20.100000000000001" customHeight="1" x14ac:dyDescent="0.2">
      <c r="A30" s="23" t="s">
        <v>43</v>
      </c>
      <c r="B30" s="37" t="s">
        <v>44</v>
      </c>
      <c r="C30" s="343">
        <v>2.524</v>
      </c>
      <c r="D30" s="343">
        <v>3.4940000000000002</v>
      </c>
      <c r="E30" s="319">
        <f t="shared" si="0"/>
        <v>97.000000000000014</v>
      </c>
      <c r="F30" s="333"/>
      <c r="G30" s="332"/>
    </row>
    <row r="31" spans="1:7" ht="20.100000000000001" customHeight="1" x14ac:dyDescent="0.2">
      <c r="A31" s="23" t="s">
        <v>45</v>
      </c>
      <c r="B31" s="37" t="s">
        <v>46</v>
      </c>
      <c r="C31" s="343">
        <v>1.9550000000000001</v>
      </c>
      <c r="D31" s="343">
        <v>1.8979999999999999</v>
      </c>
      <c r="E31" s="319">
        <f t="shared" si="0"/>
        <v>-5.7000000000000162</v>
      </c>
      <c r="F31" s="333"/>
      <c r="G31" s="332"/>
    </row>
    <row r="32" spans="1:7" ht="20.100000000000001" customHeight="1" x14ac:dyDescent="0.2">
      <c r="A32" s="23" t="s">
        <v>47</v>
      </c>
      <c r="B32" s="37" t="s">
        <v>48</v>
      </c>
      <c r="C32" s="343">
        <v>0.64300000000000002</v>
      </c>
      <c r="D32" s="343">
        <v>0.60199999999999998</v>
      </c>
      <c r="E32" s="319">
        <f t="shared" si="0"/>
        <v>-4.1000000000000032</v>
      </c>
      <c r="F32" s="333"/>
      <c r="G32" s="332"/>
    </row>
    <row r="33" spans="1:7" ht="20.100000000000001" customHeight="1" x14ac:dyDescent="0.2">
      <c r="A33" s="23" t="s">
        <v>49</v>
      </c>
      <c r="B33" s="37" t="s">
        <v>50</v>
      </c>
      <c r="C33" s="343">
        <v>2.3260000000000001</v>
      </c>
      <c r="D33" s="343">
        <v>2.125</v>
      </c>
      <c r="E33" s="319">
        <f t="shared" si="0"/>
        <v>-20.100000000000009</v>
      </c>
      <c r="F33" s="333"/>
      <c r="G33" s="332"/>
    </row>
    <row r="34" spans="1:7" ht="20.100000000000001" customHeight="1" x14ac:dyDescent="0.2">
      <c r="A34" s="23" t="s">
        <v>51</v>
      </c>
      <c r="B34" s="37" t="s">
        <v>52</v>
      </c>
      <c r="C34" s="343">
        <v>2.4729999999999999</v>
      </c>
      <c r="D34" s="343">
        <v>2.2170000000000001</v>
      </c>
      <c r="E34" s="319">
        <f t="shared" si="0"/>
        <v>-25.59999999999998</v>
      </c>
      <c r="F34" s="333"/>
      <c r="G34" s="332"/>
    </row>
    <row r="35" spans="1:7" ht="20.100000000000001" customHeight="1" x14ac:dyDescent="0.2">
      <c r="A35" s="23" t="s">
        <v>53</v>
      </c>
      <c r="B35" s="37" t="s">
        <v>54</v>
      </c>
      <c r="C35" s="343">
        <v>5.5019999999999998</v>
      </c>
      <c r="D35" s="343">
        <v>5.1369999999999996</v>
      </c>
      <c r="E35" s="319">
        <f t="shared" si="0"/>
        <v>-36.500000000000021</v>
      </c>
      <c r="F35" s="333"/>
      <c r="G35" s="332"/>
    </row>
    <row r="36" spans="1:7" ht="20.100000000000001" customHeight="1" thickBot="1" x14ac:dyDescent="0.25">
      <c r="A36" s="23" t="s">
        <v>55</v>
      </c>
      <c r="B36" s="37" t="s">
        <v>56</v>
      </c>
      <c r="C36" s="343">
        <v>0.996</v>
      </c>
      <c r="D36" s="343">
        <v>0.95299999999999996</v>
      </c>
      <c r="E36" s="319">
        <f t="shared" si="0"/>
        <v>-4.3000000000000043</v>
      </c>
      <c r="F36" s="333"/>
      <c r="G36" s="332"/>
    </row>
    <row r="37" spans="1:7" ht="20.100000000000001" customHeight="1" thickBot="1" x14ac:dyDescent="0.25">
      <c r="A37" s="132"/>
      <c r="B37" s="133" t="s">
        <v>10</v>
      </c>
      <c r="C37" s="212">
        <v>3.2730000000000001</v>
      </c>
      <c r="D37" s="212">
        <v>3.28</v>
      </c>
      <c r="E37" s="320">
        <f t="shared" si="0"/>
        <v>0.69999999999996732</v>
      </c>
      <c r="F37" s="333"/>
      <c r="G37" s="332"/>
    </row>
    <row r="38" spans="1:7" ht="20.100000000000001" customHeight="1" x14ac:dyDescent="0.2">
      <c r="G38" s="332"/>
    </row>
    <row r="39" spans="1:7" ht="75.75" customHeight="1" x14ac:dyDescent="0.2">
      <c r="A39" s="352"/>
      <c r="B39" s="353" t="s">
        <v>208</v>
      </c>
      <c r="C39" s="352"/>
      <c r="D39" s="352"/>
      <c r="E39" s="352"/>
      <c r="G39" s="332"/>
    </row>
    <row r="40" spans="1:7" ht="20.100000000000001" customHeight="1" thickBot="1" x14ac:dyDescent="0.25">
      <c r="A40" s="348"/>
      <c r="B40" s="348"/>
      <c r="C40" s="348"/>
      <c r="D40" s="348"/>
      <c r="E40" s="348"/>
      <c r="G40" s="332"/>
    </row>
    <row r="41" spans="1:7" ht="20.100000000000001" customHeight="1" thickBot="1" x14ac:dyDescent="0.25">
      <c r="A41" s="241" t="s">
        <v>1</v>
      </c>
      <c r="B41" s="263" t="s">
        <v>12</v>
      </c>
      <c r="C41" s="493" t="s">
        <v>207</v>
      </c>
      <c r="D41" s="494"/>
      <c r="E41" s="495"/>
      <c r="G41" s="332"/>
    </row>
    <row r="42" spans="1:7" ht="20.100000000000001" customHeight="1" thickBot="1" x14ac:dyDescent="0.25">
      <c r="A42" s="245"/>
      <c r="B42" s="264"/>
      <c r="C42" s="36">
        <f>+C5</f>
        <v>2022</v>
      </c>
      <c r="D42" s="36">
        <f>+D5</f>
        <v>2023</v>
      </c>
      <c r="E42" s="16" t="s">
        <v>179</v>
      </c>
      <c r="G42" s="332"/>
    </row>
    <row r="43" spans="1:7" ht="18.75" customHeight="1" x14ac:dyDescent="0.2">
      <c r="A43" s="10" t="s">
        <v>6</v>
      </c>
      <c r="B43" s="17" t="s">
        <v>58</v>
      </c>
      <c r="C43" s="343">
        <v>1.206</v>
      </c>
      <c r="D43" s="343">
        <v>1.641</v>
      </c>
      <c r="E43" s="319">
        <f t="shared" ref="E43:E72" si="1">+(D43-C43)*100</f>
        <v>43.500000000000007</v>
      </c>
      <c r="F43" s="333"/>
      <c r="G43" s="332"/>
    </row>
    <row r="44" spans="1:7" ht="20.100000000000001" customHeight="1" x14ac:dyDescent="0.2">
      <c r="A44" s="23" t="s">
        <v>8</v>
      </c>
      <c r="B44" s="17" t="s">
        <v>59</v>
      </c>
      <c r="C44" s="343">
        <v>1.633</v>
      </c>
      <c r="D44" s="343">
        <v>1.7150000000000001</v>
      </c>
      <c r="E44" s="319">
        <f t="shared" si="1"/>
        <v>8.2000000000000064</v>
      </c>
      <c r="F44" s="333"/>
      <c r="G44" s="332"/>
    </row>
    <row r="45" spans="1:7" ht="20.100000000000001" customHeight="1" x14ac:dyDescent="0.2">
      <c r="A45" s="23" t="s">
        <v>15</v>
      </c>
      <c r="B45" s="17" t="s">
        <v>60</v>
      </c>
      <c r="C45" s="343">
        <v>1.165</v>
      </c>
      <c r="D45" s="343">
        <v>1.19</v>
      </c>
      <c r="E45" s="319">
        <f t="shared" si="1"/>
        <v>2.4999999999999911</v>
      </c>
      <c r="F45" s="333"/>
      <c r="G45" s="332"/>
    </row>
    <row r="46" spans="1:7" ht="20.100000000000001" customHeight="1" x14ac:dyDescent="0.2">
      <c r="A46" s="23" t="s">
        <v>17</v>
      </c>
      <c r="B46" s="17" t="s">
        <v>61</v>
      </c>
      <c r="C46" s="343">
        <v>1.4770000000000001</v>
      </c>
      <c r="D46" s="343">
        <v>1.4550000000000001</v>
      </c>
      <c r="E46" s="319">
        <f t="shared" si="1"/>
        <v>-2.200000000000002</v>
      </c>
      <c r="F46" s="333"/>
      <c r="G46" s="332"/>
    </row>
    <row r="47" spans="1:7" ht="20.100000000000001" customHeight="1" x14ac:dyDescent="0.2">
      <c r="A47" s="23" t="s">
        <v>19</v>
      </c>
      <c r="B47" s="17" t="s">
        <v>62</v>
      </c>
      <c r="C47" s="343">
        <v>0.39200000000000002</v>
      </c>
      <c r="D47" s="343">
        <v>0.46200000000000002</v>
      </c>
      <c r="E47" s="319">
        <f t="shared" si="1"/>
        <v>7.0000000000000009</v>
      </c>
      <c r="F47" s="333"/>
      <c r="G47" s="332"/>
    </row>
    <row r="48" spans="1:7" ht="20.100000000000001" customHeight="1" x14ac:dyDescent="0.2">
      <c r="A48" s="23" t="s">
        <v>21</v>
      </c>
      <c r="B48" s="17" t="s">
        <v>63</v>
      </c>
      <c r="C48" s="343">
        <v>1.518</v>
      </c>
      <c r="D48" s="343">
        <v>1.456</v>
      </c>
      <c r="E48" s="319">
        <f t="shared" si="1"/>
        <v>-6.2000000000000055</v>
      </c>
      <c r="F48" s="333"/>
      <c r="G48" s="332"/>
    </row>
    <row r="49" spans="1:7" ht="20.100000000000001" customHeight="1" x14ac:dyDescent="0.2">
      <c r="A49" s="23" t="s">
        <v>23</v>
      </c>
      <c r="B49" s="17" t="s">
        <v>64</v>
      </c>
      <c r="C49" s="343">
        <v>3.12</v>
      </c>
      <c r="D49" s="343">
        <v>3.7149999999999999</v>
      </c>
      <c r="E49" s="319">
        <f t="shared" si="1"/>
        <v>59.499999999999972</v>
      </c>
      <c r="F49" s="333"/>
      <c r="G49" s="332"/>
    </row>
    <row r="50" spans="1:7" ht="20.100000000000001" customHeight="1" x14ac:dyDescent="0.2">
      <c r="A50" s="23" t="s">
        <v>25</v>
      </c>
      <c r="B50" s="17" t="s">
        <v>65</v>
      </c>
      <c r="C50" s="343">
        <v>1.9039999999999999</v>
      </c>
      <c r="D50" s="343">
        <v>1.5349999999999999</v>
      </c>
      <c r="E50" s="319">
        <f t="shared" si="1"/>
        <v>-36.9</v>
      </c>
      <c r="F50" s="333"/>
      <c r="G50" s="332"/>
    </row>
    <row r="51" spans="1:7" ht="20.100000000000001" customHeight="1" x14ac:dyDescent="0.2">
      <c r="A51" s="23" t="s">
        <v>27</v>
      </c>
      <c r="B51" s="17" t="s">
        <v>66</v>
      </c>
      <c r="C51" s="343">
        <v>2.2650000000000001</v>
      </c>
      <c r="D51" s="343">
        <v>2.3359999999999999</v>
      </c>
      <c r="E51" s="319">
        <f t="shared" si="1"/>
        <v>7.099999999999973</v>
      </c>
      <c r="F51" s="333"/>
      <c r="G51" s="332"/>
    </row>
    <row r="52" spans="1:7" ht="20.100000000000001" customHeight="1" x14ac:dyDescent="0.2">
      <c r="A52" s="23" t="s">
        <v>29</v>
      </c>
      <c r="B52" s="17" t="s">
        <v>67</v>
      </c>
      <c r="C52" s="343">
        <v>2.1520000000000001</v>
      </c>
      <c r="D52" s="343">
        <v>2.0249999999999999</v>
      </c>
      <c r="E52" s="319">
        <f t="shared" si="1"/>
        <v>-12.700000000000022</v>
      </c>
      <c r="F52" s="333"/>
      <c r="G52" s="332"/>
    </row>
    <row r="53" spans="1:7" ht="20.100000000000001" customHeight="1" x14ac:dyDescent="0.2">
      <c r="A53" s="23" t="s">
        <v>31</v>
      </c>
      <c r="B53" s="17" t="s">
        <v>68</v>
      </c>
      <c r="C53" s="343">
        <v>1.3520000000000001</v>
      </c>
      <c r="D53" s="343">
        <v>1.3480000000000001</v>
      </c>
      <c r="E53" s="319">
        <f t="shared" si="1"/>
        <v>-0.40000000000000036</v>
      </c>
      <c r="F53" s="333"/>
      <c r="G53" s="332"/>
    </row>
    <row r="54" spans="1:7" ht="20.100000000000001" customHeight="1" x14ac:dyDescent="0.2">
      <c r="A54" s="23" t="s">
        <v>33</v>
      </c>
      <c r="B54" s="17" t="s">
        <v>69</v>
      </c>
      <c r="C54" s="343">
        <v>1.9750000000000001</v>
      </c>
      <c r="D54" s="343">
        <v>2.1160000000000001</v>
      </c>
      <c r="E54" s="319">
        <f t="shared" si="1"/>
        <v>14.100000000000001</v>
      </c>
      <c r="F54" s="333"/>
      <c r="G54" s="332"/>
    </row>
    <row r="55" spans="1:7" ht="20.100000000000001" customHeight="1" x14ac:dyDescent="0.2">
      <c r="A55" s="23" t="s">
        <v>35</v>
      </c>
      <c r="B55" s="17" t="s">
        <v>70</v>
      </c>
      <c r="C55" s="343">
        <v>1.0589999999999999</v>
      </c>
      <c r="D55" s="343">
        <v>1.02</v>
      </c>
      <c r="E55" s="319">
        <f t="shared" si="1"/>
        <v>-3.8999999999999924</v>
      </c>
      <c r="F55" s="333"/>
      <c r="G55" s="332"/>
    </row>
    <row r="56" spans="1:7" ht="20.100000000000001" customHeight="1" x14ac:dyDescent="0.2">
      <c r="A56" s="23" t="s">
        <v>37</v>
      </c>
      <c r="B56" s="17" t="s">
        <v>71</v>
      </c>
      <c r="C56" s="343">
        <v>2.0489999999999999</v>
      </c>
      <c r="D56" s="343">
        <v>2.2149999999999999</v>
      </c>
      <c r="E56" s="319">
        <f t="shared" si="1"/>
        <v>16.599999999999994</v>
      </c>
      <c r="F56" s="333"/>
      <c r="G56" s="332"/>
    </row>
    <row r="57" spans="1:7" ht="20.100000000000001" customHeight="1" x14ac:dyDescent="0.2">
      <c r="A57" s="23" t="s">
        <v>39</v>
      </c>
      <c r="B57" s="17" t="s">
        <v>72</v>
      </c>
      <c r="C57" s="343">
        <v>1.6080000000000001</v>
      </c>
      <c r="D57" s="343">
        <v>1.427</v>
      </c>
      <c r="E57" s="319">
        <f t="shared" si="1"/>
        <v>-18.100000000000005</v>
      </c>
      <c r="F57" s="333"/>
      <c r="G57" s="332"/>
    </row>
    <row r="58" spans="1:7" ht="20.100000000000001" customHeight="1" x14ac:dyDescent="0.2">
      <c r="A58" s="23" t="s">
        <v>41</v>
      </c>
      <c r="B58" s="17" t="s">
        <v>73</v>
      </c>
      <c r="C58" s="343">
        <v>1.649</v>
      </c>
      <c r="D58" s="343">
        <v>1.6739999999999999</v>
      </c>
      <c r="E58" s="319">
        <f t="shared" si="1"/>
        <v>2.4999999999999911</v>
      </c>
      <c r="F58" s="333"/>
      <c r="G58" s="332"/>
    </row>
    <row r="59" spans="1:7" ht="20.100000000000001" customHeight="1" x14ac:dyDescent="0.2">
      <c r="A59" s="23" t="s">
        <v>43</v>
      </c>
      <c r="B59" s="17" t="s">
        <v>74</v>
      </c>
      <c r="C59" s="343">
        <v>1.002</v>
      </c>
      <c r="D59" s="343">
        <v>1.014</v>
      </c>
      <c r="E59" s="319">
        <f t="shared" si="1"/>
        <v>1.2000000000000011</v>
      </c>
      <c r="F59" s="333"/>
      <c r="G59" s="332"/>
    </row>
    <row r="60" spans="1:7" ht="20.100000000000001" customHeight="1" x14ac:dyDescent="0.2">
      <c r="A60" s="23" t="s">
        <v>45</v>
      </c>
      <c r="B60" s="17" t="s">
        <v>75</v>
      </c>
      <c r="C60" s="343">
        <v>1.349</v>
      </c>
      <c r="D60" s="343">
        <v>1.1060000000000001</v>
      </c>
      <c r="E60" s="319">
        <f t="shared" si="1"/>
        <v>-24.29999999999999</v>
      </c>
      <c r="F60" s="333"/>
      <c r="G60" s="332"/>
    </row>
    <row r="61" spans="1:7" ht="20.100000000000001" customHeight="1" x14ac:dyDescent="0.2">
      <c r="A61" s="23" t="s">
        <v>47</v>
      </c>
      <c r="B61" s="17" t="s">
        <v>76</v>
      </c>
      <c r="C61" s="343">
        <v>1.8069999999999999</v>
      </c>
      <c r="D61" s="343">
        <v>1.736</v>
      </c>
      <c r="E61" s="319">
        <f t="shared" si="1"/>
        <v>-7.0999999999999952</v>
      </c>
      <c r="F61" s="333"/>
      <c r="G61" s="332"/>
    </row>
    <row r="62" spans="1:7" ht="20.100000000000001" customHeight="1" x14ac:dyDescent="0.2">
      <c r="A62" s="23" t="s">
        <v>49</v>
      </c>
      <c r="B62" s="17" t="s">
        <v>77</v>
      </c>
      <c r="C62" s="343">
        <v>1.22</v>
      </c>
      <c r="D62" s="343">
        <v>1.1819999999999999</v>
      </c>
      <c r="E62" s="319">
        <f t="shared" si="1"/>
        <v>-3.8000000000000034</v>
      </c>
      <c r="F62" s="333"/>
      <c r="G62" s="332"/>
    </row>
    <row r="63" spans="1:7" ht="20.100000000000001" customHeight="1" x14ac:dyDescent="0.2">
      <c r="A63" s="23" t="s">
        <v>51</v>
      </c>
      <c r="B63" s="17" t="s">
        <v>78</v>
      </c>
      <c r="C63" s="343">
        <v>2.782</v>
      </c>
      <c r="D63" s="343">
        <v>2.2080000000000002</v>
      </c>
      <c r="E63" s="319">
        <f t="shared" si="1"/>
        <v>-57.399999999999984</v>
      </c>
      <c r="F63" s="333"/>
      <c r="G63" s="332"/>
    </row>
    <row r="64" spans="1:7" ht="20.100000000000001" customHeight="1" x14ac:dyDescent="0.2">
      <c r="A64" s="23" t="s">
        <v>53</v>
      </c>
      <c r="B64" s="17" t="s">
        <v>79</v>
      </c>
      <c r="C64" s="343">
        <v>1.113</v>
      </c>
      <c r="D64" s="343">
        <v>1.0069999999999999</v>
      </c>
      <c r="E64" s="319">
        <f t="shared" si="1"/>
        <v>-10.600000000000009</v>
      </c>
      <c r="F64" s="333"/>
      <c r="G64" s="332"/>
    </row>
    <row r="65" spans="1:7" ht="20.100000000000001" customHeight="1" x14ac:dyDescent="0.2">
      <c r="A65" s="23" t="s">
        <v>55</v>
      </c>
      <c r="B65" s="17" t="s">
        <v>80</v>
      </c>
      <c r="C65" s="343">
        <v>0.66300000000000003</v>
      </c>
      <c r="D65" s="343">
        <v>0.60499999999999998</v>
      </c>
      <c r="E65" s="319">
        <f t="shared" si="1"/>
        <v>-5.8000000000000052</v>
      </c>
      <c r="F65" s="333"/>
      <c r="G65" s="332"/>
    </row>
    <row r="66" spans="1:7" ht="20.100000000000001" customHeight="1" x14ac:dyDescent="0.2">
      <c r="A66" s="23" t="s">
        <v>81</v>
      </c>
      <c r="B66" s="17" t="s">
        <v>82</v>
      </c>
      <c r="C66" s="343">
        <v>1.306</v>
      </c>
      <c r="D66" s="343">
        <v>1.3180000000000001</v>
      </c>
      <c r="E66" s="319">
        <f t="shared" si="1"/>
        <v>1.2000000000000011</v>
      </c>
      <c r="F66" s="333"/>
      <c r="G66" s="332"/>
    </row>
    <row r="67" spans="1:7" ht="20.100000000000001" customHeight="1" x14ac:dyDescent="0.2">
      <c r="A67" s="23" t="s">
        <v>83</v>
      </c>
      <c r="B67" s="17" t="s">
        <v>84</v>
      </c>
      <c r="C67" s="343">
        <v>1.2010000000000001</v>
      </c>
      <c r="D67" s="343">
        <v>1.0980000000000001</v>
      </c>
      <c r="E67" s="319">
        <f t="shared" si="1"/>
        <v>-10.299999999999997</v>
      </c>
      <c r="F67" s="333"/>
      <c r="G67" s="332"/>
    </row>
    <row r="68" spans="1:7" ht="20.100000000000001" customHeight="1" x14ac:dyDescent="0.2">
      <c r="A68" s="23" t="s">
        <v>85</v>
      </c>
      <c r="B68" s="17" t="s">
        <v>86</v>
      </c>
      <c r="C68" s="343">
        <v>1.6930000000000001</v>
      </c>
      <c r="D68" s="343">
        <v>1.641</v>
      </c>
      <c r="E68" s="319">
        <f t="shared" si="1"/>
        <v>-5.2000000000000046</v>
      </c>
      <c r="F68" s="333"/>
      <c r="G68" s="332"/>
    </row>
    <row r="69" spans="1:7" ht="20.100000000000001" customHeight="1" x14ac:dyDescent="0.2">
      <c r="A69" s="23" t="s">
        <v>87</v>
      </c>
      <c r="B69" s="17" t="s">
        <v>88</v>
      </c>
      <c r="C69" s="343">
        <v>1.6459999999999999</v>
      </c>
      <c r="D69" s="343">
        <v>1.5960000000000001</v>
      </c>
      <c r="E69" s="319">
        <f t="shared" si="1"/>
        <v>-4.9999999999999822</v>
      </c>
      <c r="F69" s="333"/>
      <c r="G69" s="332"/>
    </row>
    <row r="70" spans="1:7" ht="20.100000000000001" customHeight="1" x14ac:dyDescent="0.2">
      <c r="A70" s="23" t="s">
        <v>89</v>
      </c>
      <c r="B70" s="17" t="s">
        <v>90</v>
      </c>
      <c r="C70" s="343">
        <v>1.4159999999999999</v>
      </c>
      <c r="D70" s="343">
        <v>1.38</v>
      </c>
      <c r="E70" s="319">
        <f t="shared" si="1"/>
        <v>-3.6000000000000032</v>
      </c>
      <c r="F70" s="333"/>
      <c r="G70" s="332"/>
    </row>
    <row r="71" spans="1:7" ht="20.100000000000001" customHeight="1" thickBot="1" x14ac:dyDescent="0.25">
      <c r="A71" s="23" t="s">
        <v>91</v>
      </c>
      <c r="B71" s="17" t="s">
        <v>92</v>
      </c>
      <c r="C71" s="343">
        <v>0.89600000000000002</v>
      </c>
      <c r="D71" s="343">
        <v>0.81899999999999995</v>
      </c>
      <c r="E71" s="319">
        <f t="shared" si="1"/>
        <v>-7.7000000000000064</v>
      </c>
      <c r="F71" s="333"/>
      <c r="G71" s="332"/>
    </row>
    <row r="72" spans="1:7" ht="20.100000000000001" customHeight="1" thickBot="1" x14ac:dyDescent="0.25">
      <c r="A72" s="94"/>
      <c r="B72" s="41" t="s">
        <v>10</v>
      </c>
      <c r="C72" s="212">
        <v>1.65</v>
      </c>
      <c r="D72" s="212">
        <v>1.5980000000000001</v>
      </c>
      <c r="E72" s="320">
        <f t="shared" si="1"/>
        <v>-5.1999999999999824</v>
      </c>
      <c r="F72" s="333"/>
      <c r="G72" s="332"/>
    </row>
    <row r="73" spans="1:7" ht="20.100000000000001" customHeight="1" x14ac:dyDescent="0.2"/>
    <row r="74" spans="1:7" ht="20.100000000000001" customHeight="1" x14ac:dyDescent="0.2"/>
    <row r="75" spans="1:7" ht="20.100000000000001" customHeight="1" x14ac:dyDescent="0.2"/>
    <row r="76" spans="1:7" ht="20.100000000000001" customHeight="1" x14ac:dyDescent="0.2"/>
    <row r="77" spans="1:7" ht="20.100000000000001" customHeight="1" x14ac:dyDescent="0.2"/>
    <row r="78" spans="1:7" ht="20.100000000000001" customHeight="1" x14ac:dyDescent="0.2"/>
    <row r="79" spans="1:7" ht="20.100000000000001" customHeight="1" x14ac:dyDescent="0.2"/>
    <row r="80" spans="1:7" ht="20.100000000000001" customHeight="1" x14ac:dyDescent="0.2"/>
    <row r="81" s="239" customFormat="1" ht="20.100000000000001" customHeight="1" x14ac:dyDescent="0.2"/>
    <row r="82" s="239" customFormat="1" ht="20.100000000000001" customHeight="1" x14ac:dyDescent="0.2"/>
    <row r="83" s="239" customFormat="1" ht="20.100000000000001" customHeight="1" x14ac:dyDescent="0.2"/>
    <row r="84" s="239" customFormat="1" ht="20.100000000000001" customHeight="1" x14ac:dyDescent="0.2"/>
    <row r="85" s="239" customFormat="1" ht="20.100000000000001" customHeight="1" x14ac:dyDescent="0.2"/>
    <row r="86" s="239" customFormat="1" ht="20.100000000000001" customHeight="1" x14ac:dyDescent="0.2"/>
    <row r="87" s="239" customFormat="1" ht="20.100000000000001" customHeight="1" x14ac:dyDescent="0.2"/>
    <row r="88" s="239" customFormat="1" ht="20.100000000000001" customHeight="1" x14ac:dyDescent="0.2"/>
    <row r="89" s="239" customFormat="1" ht="20.100000000000001" customHeight="1" x14ac:dyDescent="0.2"/>
    <row r="90" s="239" customFormat="1" ht="20.100000000000001" customHeight="1" x14ac:dyDescent="0.2"/>
    <row r="91" s="239" customFormat="1" ht="20.100000000000001" customHeight="1" x14ac:dyDescent="0.2"/>
    <row r="92" s="239" customFormat="1" ht="20.100000000000001" customHeight="1" x14ac:dyDescent="0.2"/>
    <row r="93" s="239" customFormat="1" ht="20.100000000000001" customHeight="1" x14ac:dyDescent="0.2"/>
    <row r="94" s="239" customFormat="1" ht="20.100000000000001" customHeight="1" x14ac:dyDescent="0.2"/>
    <row r="95" s="239" customFormat="1" ht="20.100000000000001" customHeight="1" x14ac:dyDescent="0.2"/>
    <row r="96" s="239" customFormat="1" ht="20.100000000000001" customHeight="1" x14ac:dyDescent="0.2"/>
    <row r="97" s="239" customFormat="1" ht="20.100000000000001" customHeight="1" x14ac:dyDescent="0.2"/>
    <row r="98" s="239" customFormat="1" ht="20.100000000000001" customHeight="1" x14ac:dyDescent="0.2"/>
    <row r="99" s="239" customFormat="1" ht="20.100000000000001" customHeight="1" x14ac:dyDescent="0.2"/>
    <row r="100" s="239" customFormat="1" ht="20.100000000000001" customHeight="1" x14ac:dyDescent="0.2"/>
    <row r="101" s="239" customFormat="1" ht="20.100000000000001" customHeight="1" x14ac:dyDescent="0.2"/>
  </sheetData>
  <mergeCells count="3">
    <mergeCell ref="C4:E4"/>
    <mergeCell ref="C12:E12"/>
    <mergeCell ref="C41:E41"/>
  </mergeCells>
  <conditionalFormatting sqref="G6:G72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5" fitToHeight="5" orientation="portrait" r:id="rId1"/>
  <headerFooter alignWithMargins="0"/>
  <rowBreaks count="1" manualBreakCount="1">
    <brk id="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10C9-37F1-4315-873B-3B35023A26E6}">
  <dimension ref="A1:I210"/>
  <sheetViews>
    <sheetView zoomScale="85" zoomScaleNormal="85" zoomScaleSheetLayoutView="100" workbookViewId="0">
      <selection activeCell="D17" sqref="D17"/>
    </sheetView>
  </sheetViews>
  <sheetFormatPr defaultColWidth="9.140625" defaultRowHeight="12.75" x14ac:dyDescent="0.2"/>
  <cols>
    <col min="1" max="1" width="4.140625" style="239" customWidth="1"/>
    <col min="2" max="2" width="36" style="239" customWidth="1"/>
    <col min="3" max="3" width="17.42578125" style="239" customWidth="1"/>
    <col min="4" max="4" width="17.28515625" style="239" customWidth="1"/>
    <col min="5" max="5" width="17" style="239" customWidth="1"/>
    <col min="6" max="8" width="9.140625" style="239"/>
    <col min="9" max="9" width="37.140625" style="239" bestFit="1" customWidth="1"/>
    <col min="10" max="16384" width="9.140625" style="239"/>
  </cols>
  <sheetData>
    <row r="1" spans="1:9" ht="20.100000000000001" customHeight="1" x14ac:dyDescent="0.2">
      <c r="A1" s="477" t="s">
        <v>211</v>
      </c>
      <c r="B1" s="477"/>
      <c r="C1" s="477"/>
      <c r="D1" s="477"/>
      <c r="E1" s="477"/>
    </row>
    <row r="2" spans="1:9" ht="20.100000000000001" customHeight="1" x14ac:dyDescent="0.2">
      <c r="A2" s="318"/>
      <c r="B2" s="318"/>
      <c r="C2" s="318"/>
      <c r="D2" s="318"/>
      <c r="E2" s="318"/>
    </row>
    <row r="3" spans="1:9" ht="20.100000000000001" customHeight="1" thickBot="1" x14ac:dyDescent="0.25">
      <c r="A3" s="240"/>
      <c r="B3" s="240"/>
      <c r="C3" s="240"/>
      <c r="D3" s="240"/>
      <c r="E3" s="240"/>
    </row>
    <row r="4" spans="1:9" ht="20.100000000000001" customHeight="1" thickBot="1" x14ac:dyDescent="0.25">
      <c r="A4" s="241" t="s">
        <v>1</v>
      </c>
      <c r="B4" s="263" t="s">
        <v>2</v>
      </c>
      <c r="C4" s="493" t="s">
        <v>211</v>
      </c>
      <c r="D4" s="494"/>
      <c r="E4" s="495"/>
    </row>
    <row r="5" spans="1:9" ht="20.100000000000001" customHeight="1" thickBot="1" x14ac:dyDescent="0.25">
      <c r="A5" s="245"/>
      <c r="B5" s="336"/>
      <c r="C5" s="36">
        <v>2022</v>
      </c>
      <c r="D5" s="36">
        <v>2023</v>
      </c>
      <c r="E5" s="16" t="s">
        <v>179</v>
      </c>
    </row>
    <row r="6" spans="1:9" ht="20.100000000000001" customHeight="1" x14ac:dyDescent="0.2">
      <c r="A6" s="247" t="s">
        <v>6</v>
      </c>
      <c r="B6" s="345" t="s">
        <v>7</v>
      </c>
      <c r="C6" s="341">
        <f>+C37</f>
        <v>0.221</v>
      </c>
      <c r="D6" s="341">
        <f>+D37</f>
        <v>0.27800000000000002</v>
      </c>
      <c r="E6" s="319">
        <f>+(D6-C6)*100</f>
        <v>5.700000000000002</v>
      </c>
      <c r="F6" s="333"/>
      <c r="G6" s="22"/>
    </row>
    <row r="7" spans="1:9" ht="20.100000000000001" customHeight="1" thickBot="1" x14ac:dyDescent="0.25">
      <c r="A7" s="250" t="s">
        <v>8</v>
      </c>
      <c r="B7" s="344" t="s">
        <v>9</v>
      </c>
      <c r="C7" s="334">
        <f>+C72</f>
        <v>0.125</v>
      </c>
      <c r="D7" s="334">
        <f>+D72</f>
        <v>0.16700000000000001</v>
      </c>
      <c r="E7" s="319">
        <f>+(D7-C7)*100</f>
        <v>4.2000000000000011</v>
      </c>
      <c r="F7" s="333"/>
      <c r="G7" s="22"/>
    </row>
    <row r="8" spans="1:9" ht="20.100000000000001" customHeight="1" thickBot="1" x14ac:dyDescent="0.25">
      <c r="A8" s="108"/>
      <c r="B8" s="342" t="s">
        <v>128</v>
      </c>
      <c r="C8" s="212">
        <v>0.14599999999999999</v>
      </c>
      <c r="D8" s="212">
        <v>0.218</v>
      </c>
      <c r="E8" s="320">
        <f>+(D8-C8)*100</f>
        <v>7.2000000000000011</v>
      </c>
      <c r="F8" s="333"/>
      <c r="G8" s="42"/>
    </row>
    <row r="9" spans="1:9" ht="20.100000000000001" customHeight="1" x14ac:dyDescent="0.2">
      <c r="A9" s="261"/>
      <c r="B9" s="238"/>
      <c r="G9" s="22"/>
    </row>
    <row r="10" spans="1:9" ht="20.100000000000001" customHeight="1" x14ac:dyDescent="0.2">
      <c r="A10" s="477" t="s">
        <v>213</v>
      </c>
      <c r="B10" s="477"/>
      <c r="C10" s="477"/>
      <c r="D10" s="477"/>
      <c r="E10" s="477"/>
      <c r="G10" s="22"/>
    </row>
    <row r="11" spans="1:9" ht="20.100000000000001" customHeight="1" thickBot="1" x14ac:dyDescent="0.25">
      <c r="A11" s="240"/>
      <c r="B11" s="240"/>
      <c r="C11" s="240"/>
      <c r="D11" s="240"/>
      <c r="E11" s="240"/>
      <c r="G11" s="361"/>
    </row>
    <row r="12" spans="1:9" ht="20.100000000000001" customHeight="1" thickBot="1" x14ac:dyDescent="0.25">
      <c r="A12" s="241" t="s">
        <v>1</v>
      </c>
      <c r="B12" s="263" t="s">
        <v>12</v>
      </c>
      <c r="C12" s="493" t="s">
        <v>211</v>
      </c>
      <c r="D12" s="494"/>
      <c r="E12" s="495"/>
      <c r="G12" s="22"/>
      <c r="I12" s="360"/>
    </row>
    <row r="13" spans="1:9" ht="20.100000000000001" customHeight="1" thickBot="1" x14ac:dyDescent="0.25">
      <c r="A13" s="245"/>
      <c r="B13" s="336"/>
      <c r="C13" s="36">
        <f>+C5</f>
        <v>2022</v>
      </c>
      <c r="D13" s="36">
        <f>+D5</f>
        <v>2023</v>
      </c>
      <c r="E13" s="16" t="s">
        <v>179</v>
      </c>
      <c r="G13" s="22"/>
      <c r="I13" s="359"/>
    </row>
    <row r="14" spans="1:9" ht="20.100000000000001" customHeight="1" x14ac:dyDescent="0.2">
      <c r="A14" s="10" t="s">
        <v>6</v>
      </c>
      <c r="B14" s="37" t="s">
        <v>13</v>
      </c>
      <c r="C14" s="358">
        <v>2.1000000000000001E-2</v>
      </c>
      <c r="D14" s="349">
        <v>-0.44600000000000001</v>
      </c>
      <c r="E14" s="319">
        <f t="shared" ref="E14:E37" si="0">+(D14-C14)*100</f>
        <v>-46.7</v>
      </c>
      <c r="F14" s="333"/>
      <c r="G14" s="22"/>
    </row>
    <row r="15" spans="1:9" ht="20.100000000000001" customHeight="1" x14ac:dyDescent="0.2">
      <c r="A15" s="23" t="s">
        <v>8</v>
      </c>
      <c r="B15" s="37" t="s">
        <v>14</v>
      </c>
      <c r="C15" s="358">
        <v>0.33600000000000002</v>
      </c>
      <c r="D15" s="349">
        <v>0.36399999999999999</v>
      </c>
      <c r="E15" s="319">
        <f t="shared" si="0"/>
        <v>2.7999999999999972</v>
      </c>
      <c r="F15" s="333"/>
      <c r="G15" s="22"/>
    </row>
    <row r="16" spans="1:9" ht="20.100000000000001" customHeight="1" x14ac:dyDescent="0.2">
      <c r="A16" s="23" t="s">
        <v>15</v>
      </c>
      <c r="B16" s="37" t="s">
        <v>16</v>
      </c>
      <c r="C16" s="358">
        <v>-2.9000000000000001E-2</v>
      </c>
      <c r="D16" s="349">
        <v>0.23300000000000001</v>
      </c>
      <c r="E16" s="319">
        <f t="shared" si="0"/>
        <v>26.200000000000003</v>
      </c>
      <c r="F16" s="333"/>
      <c r="G16" s="22"/>
    </row>
    <row r="17" spans="1:7" ht="20.100000000000001" customHeight="1" x14ac:dyDescent="0.2">
      <c r="A17" s="23" t="s">
        <v>17</v>
      </c>
      <c r="B17" s="37" t="s">
        <v>18</v>
      </c>
      <c r="C17" s="358">
        <v>0.154</v>
      </c>
      <c r="D17" s="349">
        <v>0.16600000000000001</v>
      </c>
      <c r="E17" s="319">
        <f t="shared" si="0"/>
        <v>1.2000000000000011</v>
      </c>
      <c r="F17" s="333"/>
      <c r="G17" s="22"/>
    </row>
    <row r="18" spans="1:7" ht="20.100000000000001" customHeight="1" x14ac:dyDescent="0.2">
      <c r="A18" s="23" t="s">
        <v>19</v>
      </c>
      <c r="B18" s="37" t="s">
        <v>20</v>
      </c>
      <c r="C18" s="358">
        <v>0.105</v>
      </c>
      <c r="D18" s="349">
        <v>3.3000000000000002E-2</v>
      </c>
      <c r="E18" s="319">
        <f t="shared" si="0"/>
        <v>-7.1999999999999993</v>
      </c>
      <c r="F18" s="333"/>
      <c r="G18" s="22"/>
    </row>
    <row r="19" spans="1:7" ht="20.100000000000001" customHeight="1" x14ac:dyDescent="0.2">
      <c r="A19" s="23" t="s">
        <v>21</v>
      </c>
      <c r="B19" s="37" t="s">
        <v>22</v>
      </c>
      <c r="C19" s="358">
        <v>0.17100000000000001</v>
      </c>
      <c r="D19" s="349">
        <v>0.17199999999999999</v>
      </c>
      <c r="E19" s="319">
        <f t="shared" si="0"/>
        <v>9.9999999999997313E-2</v>
      </c>
      <c r="F19" s="333"/>
      <c r="G19" s="22"/>
    </row>
    <row r="20" spans="1:7" ht="20.100000000000001" customHeight="1" x14ac:dyDescent="0.2">
      <c r="A20" s="23" t="s">
        <v>23</v>
      </c>
      <c r="B20" s="37" t="s">
        <v>24</v>
      </c>
      <c r="C20" s="358">
        <v>1.4E-2</v>
      </c>
      <c r="D20" s="349">
        <v>4.9000000000000002E-2</v>
      </c>
      <c r="E20" s="319">
        <f t="shared" si="0"/>
        <v>3.5000000000000004</v>
      </c>
      <c r="F20" s="333"/>
      <c r="G20" s="22"/>
    </row>
    <row r="21" spans="1:7" ht="20.100000000000001" customHeight="1" x14ac:dyDescent="0.2">
      <c r="A21" s="23" t="s">
        <v>25</v>
      </c>
      <c r="B21" s="37" t="s">
        <v>26</v>
      </c>
      <c r="C21" s="358">
        <v>0.106</v>
      </c>
      <c r="D21" s="349">
        <v>0.193</v>
      </c>
      <c r="E21" s="319">
        <f t="shared" si="0"/>
        <v>8.7000000000000011</v>
      </c>
      <c r="F21" s="333"/>
      <c r="G21" s="22"/>
    </row>
    <row r="22" spans="1:7" ht="20.100000000000001" customHeight="1" x14ac:dyDescent="0.2">
      <c r="A22" s="23" t="s">
        <v>27</v>
      </c>
      <c r="B22" s="37" t="s">
        <v>28</v>
      </c>
      <c r="C22" s="358">
        <v>8.1000000000000003E-2</v>
      </c>
      <c r="D22" s="349">
        <v>9.0999999999999998E-2</v>
      </c>
      <c r="E22" s="319">
        <f t="shared" si="0"/>
        <v>0.99999999999999956</v>
      </c>
      <c r="F22" s="333"/>
      <c r="G22" s="22"/>
    </row>
    <row r="23" spans="1:7" ht="20.100000000000001" customHeight="1" x14ac:dyDescent="0.2">
      <c r="A23" s="23" t="s">
        <v>29</v>
      </c>
      <c r="B23" s="37" t="s">
        <v>30</v>
      </c>
      <c r="C23" s="358">
        <v>0.34100000000000003</v>
      </c>
      <c r="D23" s="349">
        <v>0.30199999999999999</v>
      </c>
      <c r="E23" s="319">
        <f t="shared" si="0"/>
        <v>-3.9000000000000035</v>
      </c>
      <c r="F23" s="333"/>
      <c r="G23" s="22"/>
    </row>
    <row r="24" spans="1:7" ht="20.100000000000001" customHeight="1" x14ac:dyDescent="0.2">
      <c r="A24" s="23" t="s">
        <v>31</v>
      </c>
      <c r="B24" s="37" t="s">
        <v>32</v>
      </c>
      <c r="C24" s="358">
        <v>2.1999999999999999E-2</v>
      </c>
      <c r="D24" s="349">
        <v>8.6999999999999994E-2</v>
      </c>
      <c r="E24" s="319">
        <f t="shared" si="0"/>
        <v>6.5</v>
      </c>
      <c r="F24" s="333"/>
      <c r="G24" s="22"/>
    </row>
    <row r="25" spans="1:7" ht="20.100000000000001" customHeight="1" x14ac:dyDescent="0.2">
      <c r="A25" s="23" t="s">
        <v>33</v>
      </c>
      <c r="B25" s="37" t="s">
        <v>34</v>
      </c>
      <c r="C25" s="358">
        <v>0.255</v>
      </c>
      <c r="D25" s="349">
        <v>0.28399999999999997</v>
      </c>
      <c r="E25" s="319">
        <f t="shared" si="0"/>
        <v>2.8999999999999968</v>
      </c>
      <c r="F25" s="333"/>
      <c r="G25" s="22"/>
    </row>
    <row r="26" spans="1:7" ht="20.100000000000001" customHeight="1" x14ac:dyDescent="0.2">
      <c r="A26" s="23" t="s">
        <v>35</v>
      </c>
      <c r="B26" s="37" t="s">
        <v>36</v>
      </c>
      <c r="C26" s="358">
        <v>4.1000000000000002E-2</v>
      </c>
      <c r="D26" s="349">
        <v>7.8E-2</v>
      </c>
      <c r="E26" s="319">
        <f t="shared" si="0"/>
        <v>3.6999999999999997</v>
      </c>
      <c r="F26" s="333"/>
      <c r="G26" s="22"/>
    </row>
    <row r="27" spans="1:7" ht="20.100000000000001" customHeight="1" x14ac:dyDescent="0.2">
      <c r="A27" s="23" t="s">
        <v>37</v>
      </c>
      <c r="B27" s="37" t="s">
        <v>38</v>
      </c>
      <c r="C27" s="358">
        <v>-0.21199999999999999</v>
      </c>
      <c r="D27" s="349">
        <v>-0.184</v>
      </c>
      <c r="E27" s="319">
        <f t="shared" si="0"/>
        <v>2.8</v>
      </c>
      <c r="F27" s="333"/>
      <c r="G27" s="22"/>
    </row>
    <row r="28" spans="1:7" ht="20.100000000000001" customHeight="1" x14ac:dyDescent="0.2">
      <c r="A28" s="23" t="s">
        <v>39</v>
      </c>
      <c r="B28" s="37" t="s">
        <v>40</v>
      </c>
      <c r="C28" s="358">
        <v>0.22600000000000001</v>
      </c>
      <c r="D28" s="349">
        <v>0.34899999999999998</v>
      </c>
      <c r="E28" s="319">
        <f t="shared" si="0"/>
        <v>12.299999999999997</v>
      </c>
      <c r="F28" s="333"/>
      <c r="G28" s="22"/>
    </row>
    <row r="29" spans="1:7" ht="20.100000000000001" customHeight="1" x14ac:dyDescent="0.2">
      <c r="A29" s="23" t="s">
        <v>41</v>
      </c>
      <c r="B29" s="37" t="s">
        <v>42</v>
      </c>
      <c r="C29" s="358">
        <v>0.104</v>
      </c>
      <c r="D29" s="349">
        <v>0.115</v>
      </c>
      <c r="E29" s="319">
        <f t="shared" si="0"/>
        <v>1.100000000000001</v>
      </c>
      <c r="F29" s="333"/>
      <c r="G29" s="22"/>
    </row>
    <row r="30" spans="1:7" ht="20.100000000000001" customHeight="1" x14ac:dyDescent="0.2">
      <c r="A30" s="23" t="s">
        <v>43</v>
      </c>
      <c r="B30" s="37" t="s">
        <v>44</v>
      </c>
      <c r="C30" s="358">
        <v>8.0000000000000002E-3</v>
      </c>
      <c r="D30" s="349">
        <v>2.9000000000000001E-2</v>
      </c>
      <c r="E30" s="319">
        <f t="shared" si="0"/>
        <v>2.1</v>
      </c>
      <c r="F30" s="333"/>
      <c r="G30" s="22"/>
    </row>
    <row r="31" spans="1:7" ht="20.100000000000001" customHeight="1" x14ac:dyDescent="0.2">
      <c r="A31" s="23" t="s">
        <v>45</v>
      </c>
      <c r="B31" s="37" t="s">
        <v>46</v>
      </c>
      <c r="C31" s="358">
        <v>0.70399999999999996</v>
      </c>
      <c r="D31" s="349">
        <v>0.56000000000000005</v>
      </c>
      <c r="E31" s="319">
        <f t="shared" si="0"/>
        <v>-14.399999999999991</v>
      </c>
      <c r="F31" s="333"/>
      <c r="G31" s="22"/>
    </row>
    <row r="32" spans="1:7" ht="20.100000000000001" customHeight="1" x14ac:dyDescent="0.2">
      <c r="A32" s="23" t="s">
        <v>47</v>
      </c>
      <c r="B32" s="37" t="s">
        <v>48</v>
      </c>
      <c r="C32" s="358">
        <v>-0.253</v>
      </c>
      <c r="D32" s="349">
        <v>-0.20599999999999999</v>
      </c>
      <c r="E32" s="319">
        <f t="shared" si="0"/>
        <v>4.7000000000000011</v>
      </c>
      <c r="F32" s="333"/>
      <c r="G32" s="22"/>
    </row>
    <row r="33" spans="1:7" ht="20.100000000000001" customHeight="1" x14ac:dyDescent="0.2">
      <c r="A33" s="23" t="s">
        <v>49</v>
      </c>
      <c r="B33" s="37" t="s">
        <v>50</v>
      </c>
      <c r="C33" s="358">
        <v>9.7000000000000003E-2</v>
      </c>
      <c r="D33" s="349">
        <v>0.04</v>
      </c>
      <c r="E33" s="319">
        <f t="shared" si="0"/>
        <v>-5.7</v>
      </c>
      <c r="F33" s="333"/>
      <c r="G33" s="22"/>
    </row>
    <row r="34" spans="1:7" ht="20.100000000000001" customHeight="1" x14ac:dyDescent="0.2">
      <c r="A34" s="23" t="s">
        <v>51</v>
      </c>
      <c r="B34" s="37" t="s">
        <v>52</v>
      </c>
      <c r="C34" s="358">
        <v>0.25800000000000001</v>
      </c>
      <c r="D34" s="349">
        <v>0.113</v>
      </c>
      <c r="E34" s="319">
        <f t="shared" si="0"/>
        <v>-14.500000000000002</v>
      </c>
      <c r="F34" s="333"/>
      <c r="G34" s="22"/>
    </row>
    <row r="35" spans="1:7" ht="20.100000000000001" customHeight="1" x14ac:dyDescent="0.2">
      <c r="A35" s="23" t="s">
        <v>53</v>
      </c>
      <c r="B35" s="37" t="s">
        <v>54</v>
      </c>
      <c r="C35" s="358">
        <v>0.316</v>
      </c>
      <c r="D35" s="349">
        <v>0.152</v>
      </c>
      <c r="E35" s="319">
        <f t="shared" si="0"/>
        <v>-16.400000000000002</v>
      </c>
      <c r="F35" s="333"/>
      <c r="G35" s="22"/>
    </row>
    <row r="36" spans="1:7" ht="20.100000000000001" customHeight="1" thickBot="1" x14ac:dyDescent="0.25">
      <c r="A36" s="23" t="s">
        <v>55</v>
      </c>
      <c r="B36" s="37" t="s">
        <v>56</v>
      </c>
      <c r="C36" s="358">
        <v>0.14099999999999999</v>
      </c>
      <c r="D36" s="349">
        <v>0.19</v>
      </c>
      <c r="E36" s="319">
        <f t="shared" si="0"/>
        <v>4.9000000000000012</v>
      </c>
      <c r="F36" s="333"/>
      <c r="G36" s="22"/>
    </row>
    <row r="37" spans="1:7" ht="20.100000000000001" customHeight="1" thickBot="1" x14ac:dyDescent="0.25">
      <c r="A37" s="132"/>
      <c r="B37" s="133" t="s">
        <v>10</v>
      </c>
      <c r="C37" s="253">
        <v>0.221</v>
      </c>
      <c r="D37" s="253">
        <v>0.27800000000000002</v>
      </c>
      <c r="E37" s="320">
        <f t="shared" si="0"/>
        <v>5.700000000000002</v>
      </c>
      <c r="F37" s="333"/>
      <c r="G37" s="22"/>
    </row>
    <row r="38" spans="1:7" ht="20.100000000000001" customHeight="1" x14ac:dyDescent="0.2">
      <c r="G38" s="22"/>
    </row>
    <row r="39" spans="1:7" ht="20.100000000000001" customHeight="1" x14ac:dyDescent="0.2">
      <c r="A39" s="477" t="s">
        <v>212</v>
      </c>
      <c r="B39" s="477"/>
      <c r="C39" s="477"/>
      <c r="D39" s="477"/>
      <c r="E39" s="477"/>
      <c r="G39" s="22"/>
    </row>
    <row r="40" spans="1:7" ht="20.100000000000001" customHeight="1" thickBot="1" x14ac:dyDescent="0.25">
      <c r="A40" s="240"/>
      <c r="B40" s="240"/>
      <c r="C40" s="240"/>
      <c r="D40" s="240"/>
      <c r="E40" s="240"/>
      <c r="G40" s="22"/>
    </row>
    <row r="41" spans="1:7" ht="20.100000000000001" customHeight="1" thickBot="1" x14ac:dyDescent="0.25">
      <c r="A41" s="241" t="s">
        <v>1</v>
      </c>
      <c r="B41" s="263" t="s">
        <v>12</v>
      </c>
      <c r="C41" s="493" t="s">
        <v>211</v>
      </c>
      <c r="D41" s="494"/>
      <c r="E41" s="495"/>
      <c r="G41" s="22"/>
    </row>
    <row r="42" spans="1:7" ht="20.100000000000001" customHeight="1" thickBot="1" x14ac:dyDescent="0.25">
      <c r="A42" s="245"/>
      <c r="B42" s="336"/>
      <c r="C42" s="36">
        <f>+C5</f>
        <v>2022</v>
      </c>
      <c r="D42" s="36">
        <f>+D5</f>
        <v>2023</v>
      </c>
      <c r="E42" s="16" t="s">
        <v>179</v>
      </c>
      <c r="G42" s="22"/>
    </row>
    <row r="43" spans="1:7" ht="20.100000000000001" customHeight="1" x14ac:dyDescent="0.2">
      <c r="A43" s="10" t="s">
        <v>6</v>
      </c>
      <c r="B43" s="17" t="s">
        <v>58</v>
      </c>
      <c r="C43" s="358">
        <v>9.1999999999999998E-2</v>
      </c>
      <c r="D43" s="358">
        <v>8.7999999999999995E-2</v>
      </c>
      <c r="E43" s="319">
        <f t="shared" ref="E43:E72" si="1">+(D43-C43)*100</f>
        <v>-0.40000000000000036</v>
      </c>
      <c r="F43" s="333"/>
      <c r="G43" s="22"/>
    </row>
    <row r="44" spans="1:7" ht="20.100000000000001" customHeight="1" x14ac:dyDescent="0.2">
      <c r="A44" s="23" t="s">
        <v>8</v>
      </c>
      <c r="B44" s="17" t="s">
        <v>59</v>
      </c>
      <c r="C44" s="358">
        <v>7.0999999999999994E-2</v>
      </c>
      <c r="D44" s="358">
        <v>0.17</v>
      </c>
      <c r="E44" s="319">
        <f t="shared" si="1"/>
        <v>9.9000000000000021</v>
      </c>
      <c r="F44" s="333"/>
      <c r="G44" s="22"/>
    </row>
    <row r="45" spans="1:7" ht="20.100000000000001" customHeight="1" x14ac:dyDescent="0.2">
      <c r="A45" s="23" t="s">
        <v>15</v>
      </c>
      <c r="B45" s="17" t="s">
        <v>60</v>
      </c>
      <c r="C45" s="358">
        <v>0.14799999999999999</v>
      </c>
      <c r="D45" s="358">
        <v>-0.313</v>
      </c>
      <c r="E45" s="319">
        <f t="shared" si="1"/>
        <v>-46.099999999999994</v>
      </c>
      <c r="F45" s="333"/>
      <c r="G45" s="22"/>
    </row>
    <row r="46" spans="1:7" ht="20.100000000000001" customHeight="1" x14ac:dyDescent="0.2">
      <c r="A46" s="23" t="s">
        <v>17</v>
      </c>
      <c r="B46" s="17" t="s">
        <v>61</v>
      </c>
      <c r="C46" s="358">
        <v>0.14399999999999999</v>
      </c>
      <c r="D46" s="358">
        <v>7.3999999999999996E-2</v>
      </c>
      <c r="E46" s="319">
        <f t="shared" si="1"/>
        <v>-6.9999999999999991</v>
      </c>
      <c r="F46" s="333"/>
      <c r="G46" s="22"/>
    </row>
    <row r="47" spans="1:7" ht="20.100000000000001" customHeight="1" x14ac:dyDescent="0.2">
      <c r="A47" s="23" t="s">
        <v>19</v>
      </c>
      <c r="B47" s="17" t="s">
        <v>62</v>
      </c>
      <c r="C47" s="358">
        <v>0.10299999999999999</v>
      </c>
      <c r="D47" s="358">
        <v>0.126</v>
      </c>
      <c r="E47" s="319">
        <f t="shared" si="1"/>
        <v>2.3000000000000007</v>
      </c>
      <c r="F47" s="333"/>
      <c r="G47" s="22"/>
    </row>
    <row r="48" spans="1:7" ht="20.100000000000001" customHeight="1" x14ac:dyDescent="0.2">
      <c r="A48" s="23" t="s">
        <v>21</v>
      </c>
      <c r="B48" s="17" t="s">
        <v>63</v>
      </c>
      <c r="C48" s="358">
        <v>0.161</v>
      </c>
      <c r="D48" s="358">
        <v>0.158</v>
      </c>
      <c r="E48" s="319">
        <f t="shared" si="1"/>
        <v>-0.30000000000000027</v>
      </c>
      <c r="F48" s="333"/>
      <c r="G48" s="22"/>
    </row>
    <row r="49" spans="1:7" ht="20.100000000000001" customHeight="1" x14ac:dyDescent="0.2">
      <c r="A49" s="23" t="s">
        <v>23</v>
      </c>
      <c r="B49" s="17" t="s">
        <v>64</v>
      </c>
      <c r="C49" s="358">
        <v>7.8E-2</v>
      </c>
      <c r="D49" s="358">
        <v>9.7000000000000003E-2</v>
      </c>
      <c r="E49" s="319">
        <f t="shared" si="1"/>
        <v>1.9000000000000004</v>
      </c>
      <c r="F49" s="333"/>
      <c r="G49" s="22"/>
    </row>
    <row r="50" spans="1:7" ht="20.100000000000001" customHeight="1" x14ac:dyDescent="0.2">
      <c r="A50" s="23" t="s">
        <v>25</v>
      </c>
      <c r="B50" s="17" t="s">
        <v>65</v>
      </c>
      <c r="C50" s="358">
        <v>5.2999999999999999E-2</v>
      </c>
      <c r="D50" s="358">
        <v>7.0000000000000007E-2</v>
      </c>
      <c r="E50" s="319">
        <f t="shared" si="1"/>
        <v>1.7000000000000008</v>
      </c>
      <c r="F50" s="333"/>
      <c r="G50" s="22"/>
    </row>
    <row r="51" spans="1:7" ht="20.100000000000001" customHeight="1" x14ac:dyDescent="0.2">
      <c r="A51" s="23" t="s">
        <v>27</v>
      </c>
      <c r="B51" s="17" t="s">
        <v>66</v>
      </c>
      <c r="C51" s="358">
        <v>0.433</v>
      </c>
      <c r="D51" s="358">
        <v>0.158</v>
      </c>
      <c r="E51" s="319">
        <f t="shared" si="1"/>
        <v>-27.500000000000004</v>
      </c>
      <c r="F51" s="333"/>
      <c r="G51" s="22"/>
    </row>
    <row r="52" spans="1:7" ht="20.100000000000001" customHeight="1" x14ac:dyDescent="0.2">
      <c r="A52" s="23" t="s">
        <v>29</v>
      </c>
      <c r="B52" s="17" t="s">
        <v>67</v>
      </c>
      <c r="C52" s="358">
        <v>6.8000000000000005E-2</v>
      </c>
      <c r="D52" s="358">
        <v>0.107</v>
      </c>
      <c r="E52" s="319">
        <f t="shared" si="1"/>
        <v>3.8999999999999995</v>
      </c>
      <c r="F52" s="333"/>
      <c r="G52" s="22"/>
    </row>
    <row r="53" spans="1:7" ht="20.100000000000001" customHeight="1" x14ac:dyDescent="0.2">
      <c r="A53" s="23" t="s">
        <v>31</v>
      </c>
      <c r="B53" s="17" t="s">
        <v>68</v>
      </c>
      <c r="C53" s="358">
        <v>0.28799999999999998</v>
      </c>
      <c r="D53" s="358">
        <v>0.14000000000000001</v>
      </c>
      <c r="E53" s="319">
        <f t="shared" si="1"/>
        <v>-14.799999999999997</v>
      </c>
      <c r="F53" s="333"/>
      <c r="G53" s="22"/>
    </row>
    <row r="54" spans="1:7" ht="20.100000000000001" customHeight="1" x14ac:dyDescent="0.2">
      <c r="A54" s="23" t="s">
        <v>33</v>
      </c>
      <c r="B54" s="17" t="s">
        <v>69</v>
      </c>
      <c r="C54" s="358">
        <v>0.151</v>
      </c>
      <c r="D54" s="358">
        <v>0.13500000000000001</v>
      </c>
      <c r="E54" s="319">
        <f t="shared" si="1"/>
        <v>-1.5999999999999988</v>
      </c>
      <c r="F54" s="333"/>
      <c r="G54" s="22"/>
    </row>
    <row r="55" spans="1:7" ht="20.100000000000001" customHeight="1" x14ac:dyDescent="0.2">
      <c r="A55" s="23" t="s">
        <v>35</v>
      </c>
      <c r="B55" s="17" t="s">
        <v>70</v>
      </c>
      <c r="C55" s="358">
        <v>-6.0999999999999999E-2</v>
      </c>
      <c r="D55" s="358">
        <v>-0.157</v>
      </c>
      <c r="E55" s="319">
        <f t="shared" si="1"/>
        <v>-9.6</v>
      </c>
      <c r="F55" s="333"/>
      <c r="G55" s="22"/>
    </row>
    <row r="56" spans="1:7" ht="20.100000000000001" customHeight="1" x14ac:dyDescent="0.2">
      <c r="A56" s="23" t="s">
        <v>37</v>
      </c>
      <c r="B56" s="17" t="s">
        <v>71</v>
      </c>
      <c r="C56" s="358">
        <v>-6.5000000000000002E-2</v>
      </c>
      <c r="D56" s="358">
        <v>-1.2999999999999999E-2</v>
      </c>
      <c r="E56" s="319">
        <f t="shared" si="1"/>
        <v>5.2</v>
      </c>
      <c r="F56" s="333"/>
      <c r="G56" s="22"/>
    </row>
    <row r="57" spans="1:7" ht="20.100000000000001" customHeight="1" x14ac:dyDescent="0.2">
      <c r="A57" s="23" t="s">
        <v>39</v>
      </c>
      <c r="B57" s="17" t="s">
        <v>72</v>
      </c>
      <c r="C57" s="358">
        <v>7.1999999999999995E-2</v>
      </c>
      <c r="D57" s="358">
        <v>0.125</v>
      </c>
      <c r="E57" s="319">
        <f t="shared" si="1"/>
        <v>5.3000000000000007</v>
      </c>
      <c r="F57" s="333"/>
      <c r="G57" s="22"/>
    </row>
    <row r="58" spans="1:7" ht="20.100000000000001" customHeight="1" x14ac:dyDescent="0.2">
      <c r="A58" s="23" t="s">
        <v>41</v>
      </c>
      <c r="B58" s="17" t="s">
        <v>73</v>
      </c>
      <c r="C58" s="358">
        <v>0.23200000000000001</v>
      </c>
      <c r="D58" s="358">
        <v>0.20799999999999999</v>
      </c>
      <c r="E58" s="319">
        <f t="shared" si="1"/>
        <v>-2.4000000000000021</v>
      </c>
      <c r="F58" s="333"/>
      <c r="G58" s="22"/>
    </row>
    <row r="59" spans="1:7" ht="20.100000000000001" customHeight="1" x14ac:dyDescent="0.2">
      <c r="A59" s="23" t="s">
        <v>43</v>
      </c>
      <c r="B59" s="17" t="s">
        <v>74</v>
      </c>
      <c r="C59" s="358">
        <v>-0.129</v>
      </c>
      <c r="D59" s="358">
        <v>0.17899999999999999</v>
      </c>
      <c r="E59" s="319">
        <f t="shared" si="1"/>
        <v>30.8</v>
      </c>
      <c r="F59" s="333"/>
      <c r="G59" s="22"/>
    </row>
    <row r="60" spans="1:7" ht="20.100000000000001" customHeight="1" x14ac:dyDescent="0.2">
      <c r="A60" s="23" t="s">
        <v>45</v>
      </c>
      <c r="B60" s="17" t="s">
        <v>75</v>
      </c>
      <c r="C60" s="358">
        <v>-1.7000000000000001E-2</v>
      </c>
      <c r="D60" s="358">
        <v>0.13400000000000001</v>
      </c>
      <c r="E60" s="319">
        <f t="shared" si="1"/>
        <v>15.100000000000001</v>
      </c>
      <c r="F60" s="333"/>
      <c r="G60" s="22"/>
    </row>
    <row r="61" spans="1:7" ht="20.100000000000001" customHeight="1" x14ac:dyDescent="0.2">
      <c r="A61" s="23" t="s">
        <v>47</v>
      </c>
      <c r="B61" s="17" t="s">
        <v>76</v>
      </c>
      <c r="C61" s="358">
        <v>0.10299999999999999</v>
      </c>
      <c r="D61" s="358">
        <v>0.193</v>
      </c>
      <c r="E61" s="319">
        <f t="shared" si="1"/>
        <v>9.0000000000000018</v>
      </c>
      <c r="F61" s="333"/>
      <c r="G61" s="22"/>
    </row>
    <row r="62" spans="1:7" ht="20.100000000000001" customHeight="1" x14ac:dyDescent="0.2">
      <c r="A62" s="23" t="s">
        <v>49</v>
      </c>
      <c r="B62" s="17" t="s">
        <v>77</v>
      </c>
      <c r="C62" s="358">
        <v>6.4000000000000001E-2</v>
      </c>
      <c r="D62" s="358">
        <v>8.4000000000000005E-2</v>
      </c>
      <c r="E62" s="319">
        <f t="shared" si="1"/>
        <v>2.0000000000000004</v>
      </c>
      <c r="F62" s="333"/>
      <c r="G62" s="22"/>
    </row>
    <row r="63" spans="1:7" ht="20.100000000000001" customHeight="1" x14ac:dyDescent="0.2">
      <c r="A63" s="23" t="s">
        <v>51</v>
      </c>
      <c r="B63" s="17" t="s">
        <v>78</v>
      </c>
      <c r="C63" s="358">
        <v>4.8000000000000001E-2</v>
      </c>
      <c r="D63" s="358">
        <v>0.03</v>
      </c>
      <c r="E63" s="319">
        <f t="shared" si="1"/>
        <v>-1.8000000000000003</v>
      </c>
      <c r="F63" s="333"/>
      <c r="G63" s="22"/>
    </row>
    <row r="64" spans="1:7" ht="20.100000000000001" customHeight="1" x14ac:dyDescent="0.2">
      <c r="A64" s="23" t="s">
        <v>53</v>
      </c>
      <c r="B64" s="17" t="s">
        <v>79</v>
      </c>
      <c r="C64" s="358">
        <v>0.22500000000000001</v>
      </c>
      <c r="D64" s="358">
        <v>0.20399999999999999</v>
      </c>
      <c r="E64" s="319">
        <f t="shared" si="1"/>
        <v>-2.1000000000000019</v>
      </c>
      <c r="F64" s="333"/>
      <c r="G64" s="22"/>
    </row>
    <row r="65" spans="1:7" ht="20.100000000000001" customHeight="1" x14ac:dyDescent="0.2">
      <c r="A65" s="23" t="s">
        <v>55</v>
      </c>
      <c r="B65" s="17" t="s">
        <v>80</v>
      </c>
      <c r="C65" s="358">
        <v>-3.5999999999999997E-2</v>
      </c>
      <c r="D65" s="358">
        <v>7.9000000000000001E-2</v>
      </c>
      <c r="E65" s="319">
        <f t="shared" si="1"/>
        <v>11.5</v>
      </c>
      <c r="F65" s="333"/>
      <c r="G65" s="22"/>
    </row>
    <row r="66" spans="1:7" ht="20.100000000000001" customHeight="1" x14ac:dyDescent="0.2">
      <c r="A66" s="23" t="s">
        <v>81</v>
      </c>
      <c r="B66" s="17" t="s">
        <v>82</v>
      </c>
      <c r="C66" s="358">
        <v>1.0999999999999999E-2</v>
      </c>
      <c r="D66" s="358">
        <v>6.8000000000000005E-2</v>
      </c>
      <c r="E66" s="319">
        <f t="shared" si="1"/>
        <v>5.7000000000000011</v>
      </c>
      <c r="F66" s="333"/>
      <c r="G66" s="22"/>
    </row>
    <row r="67" spans="1:7" ht="20.100000000000001" customHeight="1" x14ac:dyDescent="0.2">
      <c r="A67" s="23" t="s">
        <v>83</v>
      </c>
      <c r="B67" s="17" t="s">
        <v>84</v>
      </c>
      <c r="C67" s="358">
        <v>6.0999999999999999E-2</v>
      </c>
      <c r="D67" s="358">
        <v>6.0000000000000001E-3</v>
      </c>
      <c r="E67" s="319">
        <f t="shared" si="1"/>
        <v>-5.5</v>
      </c>
      <c r="F67" s="333"/>
      <c r="G67" s="22"/>
    </row>
    <row r="68" spans="1:7" ht="20.100000000000001" customHeight="1" x14ac:dyDescent="0.2">
      <c r="A68" s="23" t="s">
        <v>85</v>
      </c>
      <c r="B68" s="17" t="s">
        <v>86</v>
      </c>
      <c r="C68" s="358">
        <v>0.14899999999999999</v>
      </c>
      <c r="D68" s="358">
        <v>0.122</v>
      </c>
      <c r="E68" s="319">
        <f t="shared" si="1"/>
        <v>-2.6999999999999997</v>
      </c>
      <c r="F68" s="333"/>
      <c r="G68" s="22"/>
    </row>
    <row r="69" spans="1:7" ht="20.100000000000001" customHeight="1" x14ac:dyDescent="0.2">
      <c r="A69" s="23" t="s">
        <v>87</v>
      </c>
      <c r="B69" s="17" t="s">
        <v>88</v>
      </c>
      <c r="C69" s="358">
        <v>0.245</v>
      </c>
      <c r="D69" s="358">
        <v>0.19800000000000001</v>
      </c>
      <c r="E69" s="319">
        <f t="shared" si="1"/>
        <v>-4.6999999999999984</v>
      </c>
      <c r="F69" s="333"/>
      <c r="G69" s="22"/>
    </row>
    <row r="70" spans="1:7" ht="20.100000000000001" customHeight="1" x14ac:dyDescent="0.2">
      <c r="A70" s="23" t="s">
        <v>89</v>
      </c>
      <c r="B70" s="17" t="s">
        <v>90</v>
      </c>
      <c r="C70" s="358">
        <v>0.214</v>
      </c>
      <c r="D70" s="358">
        <v>0.14799999999999999</v>
      </c>
      <c r="E70" s="319">
        <f t="shared" si="1"/>
        <v>-6.6000000000000005</v>
      </c>
      <c r="F70" s="333"/>
      <c r="G70" s="22"/>
    </row>
    <row r="71" spans="1:7" ht="20.100000000000001" customHeight="1" thickBot="1" x14ac:dyDescent="0.25">
      <c r="A71" s="23" t="s">
        <v>91</v>
      </c>
      <c r="B71" s="17" t="s">
        <v>92</v>
      </c>
      <c r="C71" s="358">
        <v>0.23699999999999999</v>
      </c>
      <c r="D71" s="358">
        <v>0.13700000000000001</v>
      </c>
      <c r="E71" s="319">
        <f t="shared" si="1"/>
        <v>-9.9999999999999982</v>
      </c>
      <c r="F71" s="333"/>
      <c r="G71" s="22"/>
    </row>
    <row r="72" spans="1:7" ht="20.100000000000001" customHeight="1" thickBot="1" x14ac:dyDescent="0.25">
      <c r="A72" s="94"/>
      <c r="B72" s="41" t="s">
        <v>10</v>
      </c>
      <c r="C72" s="253">
        <v>0.125</v>
      </c>
      <c r="D72" s="253">
        <v>0.16700000000000001</v>
      </c>
      <c r="E72" s="320">
        <f t="shared" si="1"/>
        <v>4.2000000000000011</v>
      </c>
      <c r="F72" s="333"/>
      <c r="G72" s="22"/>
    </row>
    <row r="73" spans="1:7" ht="20.100000000000001" customHeight="1" x14ac:dyDescent="0.2"/>
    <row r="74" spans="1:7" ht="20.100000000000001" customHeight="1" x14ac:dyDescent="0.2"/>
    <row r="75" spans="1:7" ht="20.100000000000001" customHeight="1" x14ac:dyDescent="0.2"/>
    <row r="76" spans="1:7" ht="20.100000000000001" customHeight="1" x14ac:dyDescent="0.2"/>
    <row r="77" spans="1:7" ht="20.100000000000001" customHeight="1" x14ac:dyDescent="0.2"/>
    <row r="78" spans="1:7" ht="20.100000000000001" customHeight="1" x14ac:dyDescent="0.2"/>
    <row r="79" spans="1:7" ht="20.100000000000001" customHeight="1" x14ac:dyDescent="0.2"/>
    <row r="80" spans="1:7" ht="20.100000000000001" customHeight="1" x14ac:dyDescent="0.2"/>
    <row r="81" s="239" customFormat="1" ht="20.100000000000001" customHeight="1" x14ac:dyDescent="0.2"/>
    <row r="82" s="239" customFormat="1" ht="20.100000000000001" customHeight="1" x14ac:dyDescent="0.2"/>
    <row r="83" s="239" customFormat="1" ht="20.100000000000001" customHeight="1" x14ac:dyDescent="0.2"/>
    <row r="84" s="239" customFormat="1" ht="20.100000000000001" customHeight="1" x14ac:dyDescent="0.2"/>
    <row r="85" s="239" customFormat="1" ht="20.100000000000001" customHeight="1" x14ac:dyDescent="0.2"/>
    <row r="86" s="239" customFormat="1" ht="20.100000000000001" customHeight="1" x14ac:dyDescent="0.2"/>
    <row r="87" s="239" customFormat="1" ht="20.100000000000001" customHeight="1" x14ac:dyDescent="0.2"/>
    <row r="88" s="239" customFormat="1" ht="20.100000000000001" customHeight="1" x14ac:dyDescent="0.2"/>
    <row r="89" s="239" customFormat="1" ht="20.100000000000001" customHeight="1" x14ac:dyDescent="0.2"/>
    <row r="90" s="239" customFormat="1" ht="20.100000000000001" customHeight="1" x14ac:dyDescent="0.2"/>
    <row r="91" s="239" customFormat="1" ht="20.100000000000001" customHeight="1" x14ac:dyDescent="0.2"/>
    <row r="92" s="239" customFormat="1" ht="20.100000000000001" customHeight="1" x14ac:dyDescent="0.2"/>
    <row r="93" s="239" customFormat="1" ht="20.100000000000001" customHeight="1" x14ac:dyDescent="0.2"/>
    <row r="94" s="239" customFormat="1" ht="20.100000000000001" customHeight="1" x14ac:dyDescent="0.2"/>
    <row r="95" s="239" customFormat="1" ht="20.100000000000001" customHeight="1" x14ac:dyDescent="0.2"/>
    <row r="96" s="239" customFormat="1" ht="20.100000000000001" customHeight="1" x14ac:dyDescent="0.2"/>
    <row r="97" s="239" customFormat="1" ht="20.100000000000001" customHeight="1" x14ac:dyDescent="0.2"/>
    <row r="98" s="239" customFormat="1" ht="20.100000000000001" customHeight="1" x14ac:dyDescent="0.2"/>
    <row r="99" s="239" customFormat="1" ht="20.100000000000001" customHeight="1" x14ac:dyDescent="0.2"/>
    <row r="100" s="239" customFormat="1" ht="20.100000000000001" customHeight="1" x14ac:dyDescent="0.2"/>
    <row r="101" s="239" customFormat="1" ht="20.100000000000001" customHeight="1" x14ac:dyDescent="0.2"/>
    <row r="102" s="239" customFormat="1" ht="20.100000000000001" customHeight="1" x14ac:dyDescent="0.2"/>
    <row r="103" s="239" customFormat="1" ht="20.100000000000001" customHeight="1" x14ac:dyDescent="0.2"/>
    <row r="104" s="239" customFormat="1" ht="20.100000000000001" customHeight="1" x14ac:dyDescent="0.2"/>
    <row r="105" s="239" customFormat="1" ht="20.100000000000001" customHeight="1" x14ac:dyDescent="0.2"/>
    <row r="106" s="239" customFormat="1" ht="20.100000000000001" customHeight="1" x14ac:dyDescent="0.2"/>
    <row r="107" s="239" customFormat="1" ht="20.100000000000001" customHeight="1" x14ac:dyDescent="0.2"/>
    <row r="108" s="239" customFormat="1" ht="20.100000000000001" customHeight="1" x14ac:dyDescent="0.2"/>
    <row r="109" s="239" customFormat="1" ht="20.100000000000001" customHeight="1" x14ac:dyDescent="0.2"/>
    <row r="110" s="239" customFormat="1" ht="20.100000000000001" customHeight="1" x14ac:dyDescent="0.2"/>
    <row r="111" s="239" customFormat="1" ht="20.100000000000001" customHeight="1" x14ac:dyDescent="0.2"/>
    <row r="112" s="239" customFormat="1" ht="20.100000000000001" customHeight="1" x14ac:dyDescent="0.2"/>
    <row r="113" s="239" customFormat="1" ht="20.100000000000001" customHeight="1" x14ac:dyDescent="0.2"/>
    <row r="114" s="239" customFormat="1" ht="20.100000000000001" customHeight="1" x14ac:dyDescent="0.2"/>
    <row r="115" s="239" customFormat="1" ht="20.100000000000001" customHeight="1" x14ac:dyDescent="0.2"/>
    <row r="116" s="239" customFormat="1" ht="20.100000000000001" customHeight="1" x14ac:dyDescent="0.2"/>
    <row r="117" s="239" customFormat="1" ht="20.100000000000001" customHeight="1" x14ac:dyDescent="0.2"/>
    <row r="118" s="239" customFormat="1" ht="20.100000000000001" customHeight="1" x14ac:dyDescent="0.2"/>
    <row r="119" s="239" customFormat="1" ht="20.100000000000001" customHeight="1" x14ac:dyDescent="0.2"/>
    <row r="120" s="239" customFormat="1" ht="20.100000000000001" customHeight="1" x14ac:dyDescent="0.2"/>
    <row r="121" s="239" customFormat="1" ht="20.100000000000001" customHeight="1" x14ac:dyDescent="0.2"/>
    <row r="122" s="239" customFormat="1" ht="20.100000000000001" customHeight="1" x14ac:dyDescent="0.2"/>
    <row r="123" s="239" customFormat="1" ht="20.100000000000001" customHeight="1" x14ac:dyDescent="0.2"/>
    <row r="124" s="239" customFormat="1" ht="20.100000000000001" customHeight="1" x14ac:dyDescent="0.2"/>
    <row r="125" s="239" customFormat="1" ht="20.100000000000001" customHeight="1" x14ac:dyDescent="0.2"/>
    <row r="126" s="239" customFormat="1" ht="20.100000000000001" customHeight="1" x14ac:dyDescent="0.2"/>
    <row r="127" s="239" customFormat="1" ht="20.100000000000001" customHeight="1" x14ac:dyDescent="0.2"/>
    <row r="128" s="239" customFormat="1" ht="20.100000000000001" customHeight="1" x14ac:dyDescent="0.2"/>
    <row r="129" s="239" customFormat="1" ht="20.100000000000001" customHeight="1" x14ac:dyDescent="0.2"/>
    <row r="130" s="239" customFormat="1" ht="20.100000000000001" customHeight="1" x14ac:dyDescent="0.2"/>
    <row r="131" s="239" customFormat="1" ht="20.100000000000001" customHeight="1" x14ac:dyDescent="0.2"/>
    <row r="132" s="239" customFormat="1" ht="20.100000000000001" customHeight="1" x14ac:dyDescent="0.2"/>
    <row r="133" s="239" customFormat="1" ht="20.100000000000001" customHeight="1" x14ac:dyDescent="0.2"/>
    <row r="134" s="239" customFormat="1" ht="20.100000000000001" customHeight="1" x14ac:dyDescent="0.2"/>
    <row r="135" s="239" customFormat="1" ht="20.100000000000001" customHeight="1" x14ac:dyDescent="0.2"/>
    <row r="136" s="239" customFormat="1" ht="20.100000000000001" customHeight="1" x14ac:dyDescent="0.2"/>
    <row r="137" s="239" customFormat="1" ht="20.100000000000001" customHeight="1" x14ac:dyDescent="0.2"/>
    <row r="138" s="239" customFormat="1" ht="20.100000000000001" customHeight="1" x14ac:dyDescent="0.2"/>
    <row r="139" s="239" customFormat="1" ht="20.100000000000001" customHeight="1" x14ac:dyDescent="0.2"/>
    <row r="140" s="239" customFormat="1" ht="20.100000000000001" customHeight="1" x14ac:dyDescent="0.2"/>
    <row r="141" s="239" customFormat="1" ht="20.100000000000001" customHeight="1" x14ac:dyDescent="0.2"/>
    <row r="142" s="239" customFormat="1" ht="20.100000000000001" customHeight="1" x14ac:dyDescent="0.2"/>
    <row r="143" s="239" customFormat="1" ht="20.100000000000001" customHeight="1" x14ac:dyDescent="0.2"/>
    <row r="144" s="239" customFormat="1" ht="20.100000000000001" customHeight="1" x14ac:dyDescent="0.2"/>
    <row r="145" s="239" customFormat="1" ht="20.100000000000001" customHeight="1" x14ac:dyDescent="0.2"/>
    <row r="146" s="239" customFormat="1" ht="20.100000000000001" customHeight="1" x14ac:dyDescent="0.2"/>
    <row r="147" s="239" customFormat="1" ht="20.100000000000001" customHeight="1" x14ac:dyDescent="0.2"/>
    <row r="148" s="239" customFormat="1" ht="20.100000000000001" customHeight="1" x14ac:dyDescent="0.2"/>
    <row r="149" s="239" customFormat="1" ht="20.100000000000001" customHeight="1" x14ac:dyDescent="0.2"/>
    <row r="150" s="239" customFormat="1" ht="20.100000000000001" customHeight="1" x14ac:dyDescent="0.2"/>
    <row r="151" s="239" customFormat="1" ht="20.100000000000001" customHeight="1" x14ac:dyDescent="0.2"/>
    <row r="152" s="239" customFormat="1" ht="20.100000000000001" customHeight="1" x14ac:dyDescent="0.2"/>
    <row r="153" s="239" customFormat="1" ht="20.100000000000001" customHeight="1" x14ac:dyDescent="0.2"/>
    <row r="154" s="239" customFormat="1" ht="20.100000000000001" customHeight="1" x14ac:dyDescent="0.2"/>
    <row r="155" s="239" customFormat="1" ht="20.100000000000001" customHeight="1" x14ac:dyDescent="0.2"/>
    <row r="156" s="239" customFormat="1" ht="20.100000000000001" customHeight="1" x14ac:dyDescent="0.2"/>
    <row r="157" s="239" customFormat="1" ht="20.100000000000001" customHeight="1" x14ac:dyDescent="0.2"/>
    <row r="158" s="239" customFormat="1" ht="20.100000000000001" customHeight="1" x14ac:dyDescent="0.2"/>
    <row r="159" s="239" customFormat="1" ht="20.100000000000001" customHeight="1" x14ac:dyDescent="0.2"/>
    <row r="160" s="239" customFormat="1" ht="20.100000000000001" customHeight="1" x14ac:dyDescent="0.2"/>
    <row r="161" s="239" customFormat="1" ht="20.100000000000001" customHeight="1" x14ac:dyDescent="0.2"/>
    <row r="162" s="239" customFormat="1" ht="20.100000000000001" customHeight="1" x14ac:dyDescent="0.2"/>
    <row r="163" s="239" customFormat="1" ht="20.100000000000001" customHeight="1" x14ac:dyDescent="0.2"/>
    <row r="164" s="239" customFormat="1" ht="20.100000000000001" customHeight="1" x14ac:dyDescent="0.2"/>
    <row r="165" s="239" customFormat="1" ht="20.100000000000001" customHeight="1" x14ac:dyDescent="0.2"/>
    <row r="166" s="239" customFormat="1" ht="20.100000000000001" customHeight="1" x14ac:dyDescent="0.2"/>
    <row r="167" s="239" customFormat="1" ht="20.100000000000001" customHeight="1" x14ac:dyDescent="0.2"/>
    <row r="168" s="239" customFormat="1" ht="20.100000000000001" customHeight="1" x14ac:dyDescent="0.2"/>
    <row r="169" s="239" customFormat="1" ht="20.100000000000001" customHeight="1" x14ac:dyDescent="0.2"/>
    <row r="170" s="239" customFormat="1" ht="20.100000000000001" customHeight="1" x14ac:dyDescent="0.2"/>
    <row r="171" s="239" customFormat="1" ht="20.100000000000001" customHeight="1" x14ac:dyDescent="0.2"/>
    <row r="172" s="239" customFormat="1" ht="20.100000000000001" customHeight="1" x14ac:dyDescent="0.2"/>
    <row r="173" s="239" customFormat="1" ht="20.100000000000001" customHeight="1" x14ac:dyDescent="0.2"/>
    <row r="174" s="239" customFormat="1" ht="20.100000000000001" customHeight="1" x14ac:dyDescent="0.2"/>
    <row r="175" s="239" customFormat="1" ht="20.100000000000001" customHeight="1" x14ac:dyDescent="0.2"/>
    <row r="176" s="239" customFormat="1" ht="20.100000000000001" customHeight="1" x14ac:dyDescent="0.2"/>
    <row r="177" s="239" customFormat="1" ht="20.100000000000001" customHeight="1" x14ac:dyDescent="0.2"/>
    <row r="178" s="239" customFormat="1" ht="20.100000000000001" customHeight="1" x14ac:dyDescent="0.2"/>
    <row r="179" s="239" customFormat="1" ht="20.100000000000001" customHeight="1" x14ac:dyDescent="0.2"/>
    <row r="180" s="239" customFormat="1" ht="20.100000000000001" customHeight="1" x14ac:dyDescent="0.2"/>
    <row r="181" s="239" customFormat="1" ht="20.100000000000001" customHeight="1" x14ac:dyDescent="0.2"/>
    <row r="182" s="239" customFormat="1" ht="20.100000000000001" customHeight="1" x14ac:dyDescent="0.2"/>
    <row r="183" s="239" customFormat="1" ht="20.100000000000001" customHeight="1" x14ac:dyDescent="0.2"/>
    <row r="184" s="239" customFormat="1" ht="20.100000000000001" customHeight="1" x14ac:dyDescent="0.2"/>
    <row r="185" s="239" customFormat="1" ht="20.100000000000001" customHeight="1" x14ac:dyDescent="0.2"/>
    <row r="186" s="239" customFormat="1" ht="20.100000000000001" customHeight="1" x14ac:dyDescent="0.2"/>
    <row r="187" s="239" customFormat="1" ht="20.100000000000001" customHeight="1" x14ac:dyDescent="0.2"/>
    <row r="188" s="239" customFormat="1" ht="20.100000000000001" customHeight="1" x14ac:dyDescent="0.2"/>
    <row r="189" s="239" customFormat="1" ht="20.100000000000001" customHeight="1" x14ac:dyDescent="0.2"/>
    <row r="190" s="239" customFormat="1" ht="20.100000000000001" customHeight="1" x14ac:dyDescent="0.2"/>
    <row r="191" s="239" customFormat="1" ht="20.100000000000001" customHeight="1" x14ac:dyDescent="0.2"/>
    <row r="192" s="239" customFormat="1" ht="20.100000000000001" customHeight="1" x14ac:dyDescent="0.2"/>
    <row r="193" s="239" customFormat="1" ht="20.100000000000001" customHeight="1" x14ac:dyDescent="0.2"/>
    <row r="194" s="239" customFormat="1" ht="20.100000000000001" customHeight="1" x14ac:dyDescent="0.2"/>
    <row r="195" s="239" customFormat="1" ht="20.100000000000001" customHeight="1" x14ac:dyDescent="0.2"/>
    <row r="196" s="239" customFormat="1" ht="20.100000000000001" customHeight="1" x14ac:dyDescent="0.2"/>
    <row r="197" s="239" customFormat="1" ht="20.100000000000001" customHeight="1" x14ac:dyDescent="0.2"/>
    <row r="198" s="239" customFormat="1" ht="20.100000000000001" customHeight="1" x14ac:dyDescent="0.2"/>
    <row r="199" s="239" customFormat="1" ht="20.100000000000001" customHeight="1" x14ac:dyDescent="0.2"/>
    <row r="200" s="239" customFormat="1" ht="20.100000000000001" customHeight="1" x14ac:dyDescent="0.2"/>
    <row r="201" s="239" customFormat="1" ht="20.100000000000001" customHeight="1" x14ac:dyDescent="0.2"/>
    <row r="202" s="239" customFormat="1" ht="20.100000000000001" customHeight="1" x14ac:dyDescent="0.2"/>
    <row r="203" s="239" customFormat="1" ht="20.100000000000001" customHeight="1" x14ac:dyDescent="0.2"/>
    <row r="204" s="239" customFormat="1" ht="20.100000000000001" customHeight="1" x14ac:dyDescent="0.2"/>
    <row r="205" s="239" customFormat="1" ht="20.100000000000001" customHeight="1" x14ac:dyDescent="0.2"/>
    <row r="206" s="239" customFormat="1" ht="20.100000000000001" customHeight="1" x14ac:dyDescent="0.2"/>
    <row r="207" s="239" customFormat="1" ht="20.100000000000001" customHeight="1" x14ac:dyDescent="0.2"/>
    <row r="208" s="239" customFormat="1" ht="20.100000000000001" customHeight="1" x14ac:dyDescent="0.2"/>
    <row r="209" s="239" customFormat="1" ht="20.100000000000001" customHeight="1" x14ac:dyDescent="0.2"/>
    <row r="210" s="239" customFormat="1" ht="20.100000000000001" customHeight="1" x14ac:dyDescent="0.2"/>
  </sheetData>
  <mergeCells count="6">
    <mergeCell ref="C41:E41"/>
    <mergeCell ref="A1:E1"/>
    <mergeCell ref="C4:E4"/>
    <mergeCell ref="A10:E10"/>
    <mergeCell ref="C12:E12"/>
    <mergeCell ref="A39:E39"/>
  </mergeCells>
  <conditionalFormatting sqref="G6:G10 G12:G72">
    <cfRule type="cellIs" dxfId="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  <rowBreaks count="1" manualBreakCount="1">
    <brk id="3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CD78-4050-4A89-9269-0EBA154729A4}">
  <dimension ref="A1:F278"/>
  <sheetViews>
    <sheetView topLeftCell="A55" zoomScale="80" zoomScaleNormal="80" zoomScaleSheetLayoutView="100" workbookViewId="0">
      <selection activeCell="I9" sqref="I9"/>
    </sheetView>
  </sheetViews>
  <sheetFormatPr defaultColWidth="9.140625" defaultRowHeight="12.75" x14ac:dyDescent="0.2"/>
  <cols>
    <col min="1" max="1" width="3.5703125" style="239" customWidth="1"/>
    <col min="2" max="2" width="33.28515625" style="239" customWidth="1"/>
    <col min="3" max="3" width="16.140625" style="239" customWidth="1"/>
    <col min="4" max="4" width="15.85546875" style="239" customWidth="1"/>
    <col min="5" max="5" width="15.28515625" style="239" customWidth="1"/>
    <col min="6" max="16384" width="9.140625" style="239"/>
  </cols>
  <sheetData>
    <row r="1" spans="1:6" s="357" customFormat="1" ht="20.100000000000001" customHeight="1" x14ac:dyDescent="0.2">
      <c r="A1" s="477" t="s">
        <v>214</v>
      </c>
      <c r="B1" s="477"/>
      <c r="C1" s="477"/>
      <c r="D1" s="477"/>
      <c r="E1" s="477"/>
    </row>
    <row r="2" spans="1:6" s="357" customFormat="1" ht="20.100000000000001" customHeight="1" x14ac:dyDescent="0.2">
      <c r="A2" s="318"/>
      <c r="B2" s="318"/>
      <c r="C2" s="318"/>
      <c r="D2" s="318"/>
      <c r="E2" s="318"/>
    </row>
    <row r="3" spans="1:6" s="360" customFormat="1" ht="20.100000000000001" customHeight="1" thickBot="1" x14ac:dyDescent="0.25">
      <c r="A3" s="240"/>
      <c r="B3" s="240"/>
      <c r="C3" s="240"/>
      <c r="D3" s="240"/>
      <c r="E3" s="240"/>
    </row>
    <row r="4" spans="1:6" s="238" customFormat="1" ht="20.100000000000001" customHeight="1" thickBot="1" x14ac:dyDescent="0.25">
      <c r="A4" s="241" t="s">
        <v>1</v>
      </c>
      <c r="B4" s="263" t="s">
        <v>2</v>
      </c>
      <c r="C4" s="493" t="s">
        <v>214</v>
      </c>
      <c r="D4" s="494"/>
      <c r="E4" s="495"/>
    </row>
    <row r="5" spans="1:6" s="238" customFormat="1" ht="20.100000000000001" customHeight="1" thickBot="1" x14ac:dyDescent="0.25">
      <c r="A5" s="245"/>
      <c r="B5" s="336"/>
      <c r="C5" s="36">
        <v>2022</v>
      </c>
      <c r="D5" s="36">
        <v>2023</v>
      </c>
      <c r="E5" s="16" t="s">
        <v>179</v>
      </c>
    </row>
    <row r="6" spans="1:6" ht="20.100000000000001" customHeight="1" x14ac:dyDescent="0.2">
      <c r="A6" s="247" t="s">
        <v>6</v>
      </c>
      <c r="B6" s="345" t="s">
        <v>7</v>
      </c>
      <c r="C6" s="347">
        <f>+C37</f>
        <v>2.5999999999999999E-2</v>
      </c>
      <c r="D6" s="347">
        <f>+D37</f>
        <v>3.6999999999999998E-2</v>
      </c>
      <c r="E6" s="319">
        <f>+(D6-C6)*100</f>
        <v>1.0999999999999999</v>
      </c>
      <c r="F6" s="333"/>
    </row>
    <row r="7" spans="1:6" ht="20.100000000000001" customHeight="1" thickBot="1" x14ac:dyDescent="0.25">
      <c r="A7" s="250" t="s">
        <v>8</v>
      </c>
      <c r="B7" s="344" t="s">
        <v>9</v>
      </c>
      <c r="C7" s="343">
        <f>+C72</f>
        <v>3.1E-2</v>
      </c>
      <c r="D7" s="343">
        <f>+D72</f>
        <v>4.8000000000000001E-2</v>
      </c>
      <c r="E7" s="319">
        <f>+(D7-C7)*100</f>
        <v>1.7000000000000002</v>
      </c>
      <c r="F7" s="333"/>
    </row>
    <row r="8" spans="1:6" s="98" customFormat="1" ht="20.100000000000001" customHeight="1" thickBot="1" x14ac:dyDescent="0.25">
      <c r="A8" s="108"/>
      <c r="B8" s="342" t="s">
        <v>128</v>
      </c>
      <c r="C8" s="211">
        <v>2.9000000000000001E-2</v>
      </c>
      <c r="D8" s="211">
        <v>4.5999999999999999E-2</v>
      </c>
      <c r="E8" s="320">
        <f>+(D8-C8)*100</f>
        <v>1.6999999999999997</v>
      </c>
      <c r="F8" s="333"/>
    </row>
    <row r="9" spans="1:6" ht="20.100000000000001" customHeight="1" x14ac:dyDescent="0.2">
      <c r="A9" s="261"/>
      <c r="B9" s="238"/>
    </row>
    <row r="10" spans="1:6" s="360" customFormat="1" ht="20.100000000000001" customHeight="1" x14ac:dyDescent="0.2">
      <c r="A10" s="477" t="s">
        <v>216</v>
      </c>
      <c r="B10" s="477"/>
      <c r="C10" s="477"/>
      <c r="D10" s="477"/>
      <c r="E10" s="477"/>
    </row>
    <row r="11" spans="1:6" s="360" customFormat="1" ht="20.100000000000001" customHeight="1" thickBot="1" x14ac:dyDescent="0.25">
      <c r="A11" s="240"/>
      <c r="B11" s="240"/>
      <c r="C11" s="240"/>
      <c r="D11" s="240"/>
      <c r="E11" s="240"/>
    </row>
    <row r="12" spans="1:6" s="238" customFormat="1" ht="20.100000000000001" customHeight="1" thickBot="1" x14ac:dyDescent="0.25">
      <c r="A12" s="241" t="s">
        <v>1</v>
      </c>
      <c r="B12" s="263" t="s">
        <v>12</v>
      </c>
      <c r="C12" s="493" t="s">
        <v>214</v>
      </c>
      <c r="D12" s="494"/>
      <c r="E12" s="495"/>
    </row>
    <row r="13" spans="1:6" s="238" customFormat="1" ht="20.100000000000001" customHeight="1" thickBot="1" x14ac:dyDescent="0.25">
      <c r="A13" s="245"/>
      <c r="B13" s="336"/>
      <c r="C13" s="16">
        <f>+C5</f>
        <v>2022</v>
      </c>
      <c r="D13" s="16">
        <f>+D5</f>
        <v>2023</v>
      </c>
      <c r="E13" s="16" t="s">
        <v>179</v>
      </c>
    </row>
    <row r="14" spans="1:6" s="238" customFormat="1" ht="20.100000000000001" customHeight="1" x14ac:dyDescent="0.2">
      <c r="A14" s="10" t="s">
        <v>6</v>
      </c>
      <c r="B14" s="37" t="s">
        <v>13</v>
      </c>
      <c r="C14" s="363">
        <v>0</v>
      </c>
      <c r="D14" s="363">
        <v>-8.9999999999999993E-3</v>
      </c>
      <c r="E14" s="319">
        <f t="shared" ref="E14:E37" si="0">+(D14-C14)*100</f>
        <v>-0.89999999999999991</v>
      </c>
      <c r="F14" s="333"/>
    </row>
    <row r="15" spans="1:6" ht="20.100000000000001" customHeight="1" x14ac:dyDescent="0.2">
      <c r="A15" s="23" t="s">
        <v>8</v>
      </c>
      <c r="B15" s="37" t="s">
        <v>14</v>
      </c>
      <c r="C15" s="363">
        <v>3.9E-2</v>
      </c>
      <c r="D15" s="363">
        <v>4.2999999999999997E-2</v>
      </c>
      <c r="E15" s="319">
        <f t="shared" si="0"/>
        <v>0.39999999999999969</v>
      </c>
      <c r="F15" s="333"/>
    </row>
    <row r="16" spans="1:6" ht="20.100000000000001" customHeight="1" x14ac:dyDescent="0.2">
      <c r="A16" s="23" t="s">
        <v>15</v>
      </c>
      <c r="B16" s="37" t="s">
        <v>16</v>
      </c>
      <c r="C16" s="363">
        <v>-3.0000000000000001E-3</v>
      </c>
      <c r="D16" s="363">
        <v>2.1000000000000001E-2</v>
      </c>
      <c r="E16" s="319">
        <f t="shared" si="0"/>
        <v>2.4</v>
      </c>
      <c r="F16" s="333"/>
    </row>
    <row r="17" spans="1:6" ht="20.100000000000001" customHeight="1" x14ac:dyDescent="0.2">
      <c r="A17" s="23" t="s">
        <v>17</v>
      </c>
      <c r="B17" s="37" t="s">
        <v>18</v>
      </c>
      <c r="C17" s="363">
        <v>2.1000000000000001E-2</v>
      </c>
      <c r="D17" s="363">
        <v>2.5000000000000001E-2</v>
      </c>
      <c r="E17" s="319">
        <f t="shared" si="0"/>
        <v>0.4</v>
      </c>
      <c r="F17" s="333"/>
    </row>
    <row r="18" spans="1:6" ht="20.100000000000001" customHeight="1" x14ac:dyDescent="0.2">
      <c r="A18" s="23" t="s">
        <v>19</v>
      </c>
      <c r="B18" s="37" t="s">
        <v>20</v>
      </c>
      <c r="C18" s="363">
        <v>1.2999999999999999E-2</v>
      </c>
      <c r="D18" s="363">
        <v>4.0000000000000001E-3</v>
      </c>
      <c r="E18" s="319">
        <f t="shared" si="0"/>
        <v>-0.89999999999999991</v>
      </c>
      <c r="F18" s="333"/>
    </row>
    <row r="19" spans="1:6" ht="19.5" customHeight="1" x14ac:dyDescent="0.2">
      <c r="A19" s="23" t="s">
        <v>21</v>
      </c>
      <c r="B19" s="37" t="s">
        <v>22</v>
      </c>
      <c r="C19" s="363">
        <v>2.4E-2</v>
      </c>
      <c r="D19" s="363">
        <v>0.03</v>
      </c>
      <c r="E19" s="319">
        <f t="shared" si="0"/>
        <v>0.59999999999999987</v>
      </c>
      <c r="F19" s="333"/>
    </row>
    <row r="20" spans="1:6" ht="20.100000000000001" customHeight="1" x14ac:dyDescent="0.2">
      <c r="A20" s="23" t="s">
        <v>23</v>
      </c>
      <c r="B20" s="37" t="s">
        <v>24</v>
      </c>
      <c r="C20" s="363">
        <v>5.0000000000000001E-3</v>
      </c>
      <c r="D20" s="363">
        <v>1.7000000000000001E-2</v>
      </c>
      <c r="E20" s="319">
        <f t="shared" si="0"/>
        <v>1.2</v>
      </c>
      <c r="F20" s="333"/>
    </row>
    <row r="21" spans="1:6" ht="20.100000000000001" customHeight="1" x14ac:dyDescent="0.2">
      <c r="A21" s="23" t="s">
        <v>25</v>
      </c>
      <c r="B21" s="37" t="s">
        <v>26</v>
      </c>
      <c r="C21" s="363">
        <v>1.2E-2</v>
      </c>
      <c r="D21" s="363">
        <v>2.5000000000000001E-2</v>
      </c>
      <c r="E21" s="319">
        <f t="shared" si="0"/>
        <v>1.3</v>
      </c>
      <c r="F21" s="333"/>
    </row>
    <row r="22" spans="1:6" ht="20.100000000000001" customHeight="1" x14ac:dyDescent="0.2">
      <c r="A22" s="23" t="s">
        <v>27</v>
      </c>
      <c r="B22" s="37" t="s">
        <v>28</v>
      </c>
      <c r="C22" s="363">
        <v>4.9000000000000002E-2</v>
      </c>
      <c r="D22" s="363">
        <v>5.8000000000000003E-2</v>
      </c>
      <c r="E22" s="319">
        <f t="shared" si="0"/>
        <v>0.90000000000000013</v>
      </c>
      <c r="F22" s="333"/>
    </row>
    <row r="23" spans="1:6" ht="20.100000000000001" customHeight="1" x14ac:dyDescent="0.2">
      <c r="A23" s="23" t="s">
        <v>29</v>
      </c>
      <c r="B23" s="37" t="s">
        <v>30</v>
      </c>
      <c r="C23" s="363">
        <v>1.4999999999999999E-2</v>
      </c>
      <c r="D23" s="363">
        <v>1.9E-2</v>
      </c>
      <c r="E23" s="319">
        <f t="shared" si="0"/>
        <v>0.4</v>
      </c>
      <c r="F23" s="333"/>
    </row>
    <row r="24" spans="1:6" ht="20.100000000000001" customHeight="1" x14ac:dyDescent="0.2">
      <c r="A24" s="23" t="s">
        <v>31</v>
      </c>
      <c r="B24" s="37" t="s">
        <v>32</v>
      </c>
      <c r="C24" s="363">
        <v>1E-3</v>
      </c>
      <c r="D24" s="363">
        <v>5.0000000000000001E-3</v>
      </c>
      <c r="E24" s="319">
        <f t="shared" si="0"/>
        <v>0.4</v>
      </c>
      <c r="F24" s="333"/>
    </row>
    <row r="25" spans="1:6" ht="20.100000000000001" customHeight="1" x14ac:dyDescent="0.2">
      <c r="A25" s="23" t="s">
        <v>33</v>
      </c>
      <c r="B25" s="37" t="s">
        <v>34</v>
      </c>
      <c r="C25" s="363">
        <v>3.3000000000000002E-2</v>
      </c>
      <c r="D25" s="363">
        <v>4.4999999999999998E-2</v>
      </c>
      <c r="E25" s="319">
        <f t="shared" si="0"/>
        <v>1.1999999999999997</v>
      </c>
      <c r="F25" s="333"/>
    </row>
    <row r="26" spans="1:6" ht="20.100000000000001" customHeight="1" x14ac:dyDescent="0.2">
      <c r="A26" s="23" t="s">
        <v>35</v>
      </c>
      <c r="B26" s="37" t="s">
        <v>36</v>
      </c>
      <c r="C26" s="363">
        <v>2.3E-2</v>
      </c>
      <c r="D26" s="363">
        <v>4.4999999999999998E-2</v>
      </c>
      <c r="E26" s="319">
        <f t="shared" si="0"/>
        <v>2.1999999999999997</v>
      </c>
      <c r="F26" s="333"/>
    </row>
    <row r="27" spans="1:6" ht="20.100000000000001" customHeight="1" x14ac:dyDescent="0.2">
      <c r="A27" s="23" t="s">
        <v>37</v>
      </c>
      <c r="B27" s="37" t="s">
        <v>38</v>
      </c>
      <c r="C27" s="363">
        <v>-2.1000000000000001E-2</v>
      </c>
      <c r="D27" s="363">
        <v>-1.2999999999999999E-2</v>
      </c>
      <c r="E27" s="319">
        <f t="shared" si="0"/>
        <v>0.80000000000000016</v>
      </c>
      <c r="F27" s="333"/>
    </row>
    <row r="28" spans="1:6" ht="20.100000000000001" customHeight="1" x14ac:dyDescent="0.2">
      <c r="A28" s="23" t="s">
        <v>39</v>
      </c>
      <c r="B28" s="37" t="s">
        <v>40</v>
      </c>
      <c r="C28" s="363">
        <v>3.3000000000000002E-2</v>
      </c>
      <c r="D28" s="363">
        <v>5.8000000000000003E-2</v>
      </c>
      <c r="E28" s="319">
        <f t="shared" si="0"/>
        <v>2.5</v>
      </c>
      <c r="F28" s="333"/>
    </row>
    <row r="29" spans="1:6" ht="20.100000000000001" customHeight="1" x14ac:dyDescent="0.2">
      <c r="A29" s="23" t="s">
        <v>41</v>
      </c>
      <c r="B29" s="37" t="s">
        <v>42</v>
      </c>
      <c r="C29" s="363">
        <v>3.0000000000000001E-3</v>
      </c>
      <c r="D29" s="363">
        <v>4.0000000000000001E-3</v>
      </c>
      <c r="E29" s="319">
        <f t="shared" si="0"/>
        <v>0.1</v>
      </c>
      <c r="F29" s="333"/>
    </row>
    <row r="30" spans="1:6" ht="20.100000000000001" customHeight="1" x14ac:dyDescent="0.2">
      <c r="A30" s="23" t="s">
        <v>43</v>
      </c>
      <c r="B30" s="37" t="s">
        <v>44</v>
      </c>
      <c r="C30" s="363">
        <v>2E-3</v>
      </c>
      <c r="D30" s="363">
        <v>8.0000000000000002E-3</v>
      </c>
      <c r="E30" s="319">
        <f t="shared" si="0"/>
        <v>0.6</v>
      </c>
      <c r="F30" s="333"/>
    </row>
    <row r="31" spans="1:6" ht="20.100000000000001" customHeight="1" x14ac:dyDescent="0.2">
      <c r="A31" s="23" t="s">
        <v>45</v>
      </c>
      <c r="B31" s="37" t="s">
        <v>46</v>
      </c>
      <c r="C31" s="363">
        <v>9.4E-2</v>
      </c>
      <c r="D31" s="363">
        <v>0.104</v>
      </c>
      <c r="E31" s="319">
        <f t="shared" si="0"/>
        <v>0.99999999999999956</v>
      </c>
      <c r="F31" s="333"/>
    </row>
    <row r="32" spans="1:6" ht="20.100000000000001" customHeight="1" x14ac:dyDescent="0.2">
      <c r="A32" s="23" t="s">
        <v>47</v>
      </c>
      <c r="B32" s="37" t="s">
        <v>48</v>
      </c>
      <c r="C32" s="363">
        <v>-7.3999999999999996E-2</v>
      </c>
      <c r="D32" s="363">
        <v>-6.9000000000000006E-2</v>
      </c>
      <c r="E32" s="319">
        <f t="shared" si="0"/>
        <v>0.49999999999999906</v>
      </c>
      <c r="F32" s="333"/>
    </row>
    <row r="33" spans="1:6" ht="20.100000000000001" customHeight="1" x14ac:dyDescent="0.2">
      <c r="A33" s="23" t="s">
        <v>49</v>
      </c>
      <c r="B33" s="37" t="s">
        <v>50</v>
      </c>
      <c r="C33" s="363">
        <v>0.02</v>
      </c>
      <c r="D33" s="363">
        <v>8.9999999999999993E-3</v>
      </c>
      <c r="E33" s="319">
        <f t="shared" si="0"/>
        <v>-1.1000000000000001</v>
      </c>
      <c r="F33" s="333"/>
    </row>
    <row r="34" spans="1:6" ht="20.100000000000001" customHeight="1" x14ac:dyDescent="0.2">
      <c r="A34" s="23" t="s">
        <v>51</v>
      </c>
      <c r="B34" s="37" t="s">
        <v>52</v>
      </c>
      <c r="C34" s="363">
        <v>1.6E-2</v>
      </c>
      <c r="D34" s="363">
        <v>1.2E-2</v>
      </c>
      <c r="E34" s="319">
        <f t="shared" si="0"/>
        <v>-0.4</v>
      </c>
      <c r="F34" s="333"/>
    </row>
    <row r="35" spans="1:6" ht="20.100000000000001" customHeight="1" x14ac:dyDescent="0.2">
      <c r="A35" s="23" t="s">
        <v>53</v>
      </c>
      <c r="B35" s="37" t="s">
        <v>54</v>
      </c>
      <c r="C35" s="363">
        <v>5.0000000000000001E-3</v>
      </c>
      <c r="D35" s="363">
        <v>3.0000000000000001E-3</v>
      </c>
      <c r="E35" s="319">
        <f t="shared" si="0"/>
        <v>-0.2</v>
      </c>
      <c r="F35" s="333"/>
    </row>
    <row r="36" spans="1:6" ht="20.100000000000001" customHeight="1" thickBot="1" x14ac:dyDescent="0.25">
      <c r="A36" s="23" t="s">
        <v>55</v>
      </c>
      <c r="B36" s="37" t="s">
        <v>56</v>
      </c>
      <c r="C36" s="363">
        <v>0.03</v>
      </c>
      <c r="D36" s="363">
        <v>4.7E-2</v>
      </c>
      <c r="E36" s="319">
        <f t="shared" si="0"/>
        <v>1.7000000000000002</v>
      </c>
      <c r="F36" s="333"/>
    </row>
    <row r="37" spans="1:6" s="98" customFormat="1" ht="20.100000000000001" customHeight="1" thickBot="1" x14ac:dyDescent="0.25">
      <c r="A37" s="132"/>
      <c r="B37" s="133" t="s">
        <v>10</v>
      </c>
      <c r="C37" s="362">
        <v>2.5999999999999999E-2</v>
      </c>
      <c r="D37" s="362">
        <v>3.6999999999999998E-2</v>
      </c>
      <c r="E37" s="320">
        <f t="shared" si="0"/>
        <v>1.0999999999999999</v>
      </c>
      <c r="F37" s="333"/>
    </row>
    <row r="38" spans="1:6" ht="20.100000000000001" customHeight="1" x14ac:dyDescent="0.2">
      <c r="C38" s="331"/>
      <c r="D38" s="331"/>
      <c r="E38" s="331"/>
    </row>
    <row r="39" spans="1:6" s="360" customFormat="1" ht="20.100000000000001" customHeight="1" x14ac:dyDescent="0.2">
      <c r="A39" s="477" t="s">
        <v>215</v>
      </c>
      <c r="B39" s="477"/>
      <c r="C39" s="477"/>
      <c r="D39" s="477"/>
      <c r="E39" s="477"/>
    </row>
    <row r="40" spans="1:6" s="360" customFormat="1" ht="20.100000000000001" customHeight="1" thickBot="1" x14ac:dyDescent="0.25">
      <c r="A40" s="240"/>
      <c r="B40" s="240"/>
      <c r="C40" s="240"/>
      <c r="D40" s="240"/>
      <c r="E40" s="240"/>
    </row>
    <row r="41" spans="1:6" s="238" customFormat="1" ht="20.100000000000001" customHeight="1" thickBot="1" x14ac:dyDescent="0.25">
      <c r="A41" s="241" t="s">
        <v>1</v>
      </c>
      <c r="B41" s="263" t="s">
        <v>12</v>
      </c>
      <c r="C41" s="493" t="s">
        <v>214</v>
      </c>
      <c r="D41" s="494"/>
      <c r="E41" s="495"/>
    </row>
    <row r="42" spans="1:6" s="238" customFormat="1" ht="20.100000000000001" customHeight="1" thickBot="1" x14ac:dyDescent="0.25">
      <c r="A42" s="245"/>
      <c r="B42" s="336"/>
      <c r="C42" s="36">
        <f>+C5</f>
        <v>2022</v>
      </c>
      <c r="D42" s="36">
        <f>+D5</f>
        <v>2023</v>
      </c>
      <c r="E42" s="36" t="str">
        <f>+E5</f>
        <v>Zmiana w p.p.</v>
      </c>
    </row>
    <row r="43" spans="1:6" s="238" customFormat="1" ht="20.100000000000001" customHeight="1" x14ac:dyDescent="0.2">
      <c r="A43" s="10" t="s">
        <v>6</v>
      </c>
      <c r="B43" s="17" t="s">
        <v>58</v>
      </c>
      <c r="C43" s="363">
        <v>0.02</v>
      </c>
      <c r="D43" s="363">
        <v>0.02</v>
      </c>
      <c r="E43" s="319">
        <f t="shared" ref="E43:E72" si="1">+(D43-C43)*100</f>
        <v>0</v>
      </c>
      <c r="F43" s="333"/>
    </row>
    <row r="44" spans="1:6" ht="20.100000000000001" customHeight="1" x14ac:dyDescent="0.2">
      <c r="A44" s="23" t="s">
        <v>8</v>
      </c>
      <c r="B44" s="17" t="s">
        <v>59</v>
      </c>
      <c r="C44" s="363">
        <v>1.9E-2</v>
      </c>
      <c r="D44" s="363">
        <v>5.0999999999999997E-2</v>
      </c>
      <c r="E44" s="319">
        <f t="shared" si="1"/>
        <v>3.2</v>
      </c>
      <c r="F44" s="333"/>
    </row>
    <row r="45" spans="1:6" ht="20.100000000000001" customHeight="1" x14ac:dyDescent="0.2">
      <c r="A45" s="23" t="s">
        <v>15</v>
      </c>
      <c r="B45" s="17" t="s">
        <v>60</v>
      </c>
      <c r="C45" s="363">
        <v>1.7000000000000001E-2</v>
      </c>
      <c r="D45" s="363">
        <v>-3.2000000000000001E-2</v>
      </c>
      <c r="E45" s="319">
        <f t="shared" si="1"/>
        <v>-4.9000000000000004</v>
      </c>
      <c r="F45" s="333"/>
    </row>
    <row r="46" spans="1:6" ht="20.100000000000001" customHeight="1" x14ac:dyDescent="0.2">
      <c r="A46" s="23" t="s">
        <v>17</v>
      </c>
      <c r="B46" s="17" t="s">
        <v>61</v>
      </c>
      <c r="C46" s="363">
        <v>3.9E-2</v>
      </c>
      <c r="D46" s="363">
        <v>2.7E-2</v>
      </c>
      <c r="E46" s="319">
        <f t="shared" si="1"/>
        <v>-1.2</v>
      </c>
      <c r="F46" s="333"/>
    </row>
    <row r="47" spans="1:6" ht="20.100000000000001" customHeight="1" x14ac:dyDescent="0.2">
      <c r="A47" s="23" t="s">
        <v>19</v>
      </c>
      <c r="B47" s="17" t="s">
        <v>62</v>
      </c>
      <c r="C47" s="363">
        <v>5.2999999999999999E-2</v>
      </c>
      <c r="D47" s="363">
        <v>6.9000000000000006E-2</v>
      </c>
      <c r="E47" s="319">
        <f t="shared" si="1"/>
        <v>1.6000000000000008</v>
      </c>
      <c r="F47" s="333"/>
    </row>
    <row r="48" spans="1:6" ht="20.100000000000001" customHeight="1" x14ac:dyDescent="0.2">
      <c r="A48" s="23" t="s">
        <v>21</v>
      </c>
      <c r="B48" s="17" t="s">
        <v>63</v>
      </c>
      <c r="C48" s="363">
        <v>1.9E-2</v>
      </c>
      <c r="D48" s="363">
        <v>2.1999999999999999E-2</v>
      </c>
      <c r="E48" s="319">
        <f t="shared" si="1"/>
        <v>0.29999999999999993</v>
      </c>
      <c r="F48" s="333"/>
    </row>
    <row r="49" spans="1:6" ht="20.100000000000001" customHeight="1" x14ac:dyDescent="0.2">
      <c r="A49" s="23" t="s">
        <v>23</v>
      </c>
      <c r="B49" s="17" t="s">
        <v>64</v>
      </c>
      <c r="C49" s="363">
        <v>1.2E-2</v>
      </c>
      <c r="D49" s="363">
        <v>1.4999999999999999E-2</v>
      </c>
      <c r="E49" s="319">
        <f t="shared" si="1"/>
        <v>0.29999999999999993</v>
      </c>
      <c r="F49" s="333"/>
    </row>
    <row r="50" spans="1:6" ht="20.100000000000001" customHeight="1" x14ac:dyDescent="0.2">
      <c r="A50" s="23" t="s">
        <v>25</v>
      </c>
      <c r="B50" s="17" t="s">
        <v>65</v>
      </c>
      <c r="C50" s="363">
        <v>0.03</v>
      </c>
      <c r="D50" s="363">
        <v>4.3999999999999997E-2</v>
      </c>
      <c r="E50" s="319">
        <f t="shared" si="1"/>
        <v>1.4</v>
      </c>
      <c r="F50" s="333"/>
    </row>
    <row r="51" spans="1:6" ht="20.100000000000001" customHeight="1" x14ac:dyDescent="0.2">
      <c r="A51" s="23" t="s">
        <v>27</v>
      </c>
      <c r="B51" s="17" t="s">
        <v>66</v>
      </c>
      <c r="C51" s="363">
        <v>3.5000000000000003E-2</v>
      </c>
      <c r="D51" s="363">
        <v>1.7999999999999999E-2</v>
      </c>
      <c r="E51" s="319">
        <f t="shared" si="1"/>
        <v>-1.7000000000000004</v>
      </c>
      <c r="F51" s="333"/>
    </row>
    <row r="52" spans="1:6" ht="20.100000000000001" customHeight="1" x14ac:dyDescent="0.2">
      <c r="A52" s="23" t="s">
        <v>29</v>
      </c>
      <c r="B52" s="17" t="s">
        <v>67</v>
      </c>
      <c r="C52" s="363">
        <v>1.4999999999999999E-2</v>
      </c>
      <c r="D52" s="363">
        <v>2.4E-2</v>
      </c>
      <c r="E52" s="319">
        <f t="shared" si="1"/>
        <v>0.90000000000000013</v>
      </c>
      <c r="F52" s="333"/>
    </row>
    <row r="53" spans="1:6" ht="20.100000000000001" customHeight="1" x14ac:dyDescent="0.2">
      <c r="A53" s="23" t="s">
        <v>31</v>
      </c>
      <c r="B53" s="17" t="s">
        <v>68</v>
      </c>
      <c r="C53" s="363">
        <v>2.3E-2</v>
      </c>
      <c r="D53" s="363">
        <v>1.6E-2</v>
      </c>
      <c r="E53" s="319">
        <f t="shared" si="1"/>
        <v>-0.7</v>
      </c>
      <c r="F53" s="333"/>
    </row>
    <row r="54" spans="1:6" ht="20.100000000000001" customHeight="1" x14ac:dyDescent="0.2">
      <c r="A54" s="23" t="s">
        <v>33</v>
      </c>
      <c r="B54" s="17" t="s">
        <v>69</v>
      </c>
      <c r="C54" s="363">
        <v>6.0999999999999999E-2</v>
      </c>
      <c r="D54" s="363">
        <v>5.5E-2</v>
      </c>
      <c r="E54" s="319">
        <f t="shared" si="1"/>
        <v>-0.59999999999999987</v>
      </c>
      <c r="F54" s="333"/>
    </row>
    <row r="55" spans="1:6" ht="20.100000000000001" customHeight="1" x14ac:dyDescent="0.2">
      <c r="A55" s="23" t="s">
        <v>35</v>
      </c>
      <c r="B55" s="17" t="s">
        <v>70</v>
      </c>
      <c r="C55" s="363">
        <v>-1.0999999999999999E-2</v>
      </c>
      <c r="D55" s="363">
        <v>-2.7E-2</v>
      </c>
      <c r="E55" s="319">
        <f t="shared" si="1"/>
        <v>-1.6</v>
      </c>
      <c r="F55" s="333"/>
    </row>
    <row r="56" spans="1:6" ht="20.100000000000001" customHeight="1" x14ac:dyDescent="0.2">
      <c r="A56" s="23" t="s">
        <v>37</v>
      </c>
      <c r="B56" s="17" t="s">
        <v>71</v>
      </c>
      <c r="C56" s="363">
        <v>-1.6E-2</v>
      </c>
      <c r="D56" s="363">
        <v>-3.0000000000000001E-3</v>
      </c>
      <c r="E56" s="319">
        <f t="shared" si="1"/>
        <v>1.3</v>
      </c>
      <c r="F56" s="333"/>
    </row>
    <row r="57" spans="1:6" ht="20.100000000000001" customHeight="1" x14ac:dyDescent="0.2">
      <c r="A57" s="23" t="s">
        <v>39</v>
      </c>
      <c r="B57" s="17" t="s">
        <v>72</v>
      </c>
      <c r="C57" s="363">
        <v>4.5999999999999999E-2</v>
      </c>
      <c r="D57" s="363">
        <v>8.5000000000000006E-2</v>
      </c>
      <c r="E57" s="319">
        <f t="shared" si="1"/>
        <v>3.9000000000000008</v>
      </c>
      <c r="F57" s="333"/>
    </row>
    <row r="58" spans="1:6" ht="20.100000000000001" customHeight="1" x14ac:dyDescent="0.2">
      <c r="A58" s="23" t="s">
        <v>41</v>
      </c>
      <c r="B58" s="17" t="s">
        <v>73</v>
      </c>
      <c r="C58" s="363">
        <v>4.9000000000000002E-2</v>
      </c>
      <c r="D58" s="363">
        <v>5.7000000000000002E-2</v>
      </c>
      <c r="E58" s="319">
        <f t="shared" si="1"/>
        <v>0.8</v>
      </c>
      <c r="F58" s="333"/>
    </row>
    <row r="59" spans="1:6" ht="20.100000000000001" customHeight="1" x14ac:dyDescent="0.2">
      <c r="A59" s="23" t="s">
        <v>43</v>
      </c>
      <c r="B59" s="17" t="s">
        <v>74</v>
      </c>
      <c r="C59" s="363">
        <v>-2.8000000000000001E-2</v>
      </c>
      <c r="D59" s="363">
        <v>4.8000000000000001E-2</v>
      </c>
      <c r="E59" s="319">
        <f t="shared" si="1"/>
        <v>7.6</v>
      </c>
      <c r="F59" s="333"/>
    </row>
    <row r="60" spans="1:6" ht="20.100000000000001" customHeight="1" x14ac:dyDescent="0.2">
      <c r="A60" s="23" t="s">
        <v>45</v>
      </c>
      <c r="B60" s="17" t="s">
        <v>75</v>
      </c>
      <c r="C60" s="363">
        <v>-4.0000000000000001E-3</v>
      </c>
      <c r="D60" s="363">
        <v>4.3999999999999997E-2</v>
      </c>
      <c r="E60" s="319">
        <f t="shared" si="1"/>
        <v>4.8</v>
      </c>
      <c r="F60" s="333"/>
    </row>
    <row r="61" spans="1:6" ht="20.100000000000001" customHeight="1" x14ac:dyDescent="0.2">
      <c r="A61" s="23" t="s">
        <v>47</v>
      </c>
      <c r="B61" s="17" t="s">
        <v>76</v>
      </c>
      <c r="C61" s="363">
        <v>3.5999999999999997E-2</v>
      </c>
      <c r="D61" s="363">
        <v>7.5999999999999998E-2</v>
      </c>
      <c r="E61" s="319">
        <f t="shared" si="1"/>
        <v>4</v>
      </c>
      <c r="F61" s="333"/>
    </row>
    <row r="62" spans="1:6" ht="20.100000000000001" customHeight="1" x14ac:dyDescent="0.2">
      <c r="A62" s="23" t="s">
        <v>49</v>
      </c>
      <c r="B62" s="17" t="s">
        <v>77</v>
      </c>
      <c r="C62" s="363">
        <v>1.6E-2</v>
      </c>
      <c r="D62" s="363">
        <v>2.1000000000000001E-2</v>
      </c>
      <c r="E62" s="319">
        <f t="shared" si="1"/>
        <v>0.50000000000000011</v>
      </c>
      <c r="F62" s="333"/>
    </row>
    <row r="63" spans="1:6" ht="20.100000000000001" customHeight="1" x14ac:dyDescent="0.2">
      <c r="A63" s="23" t="s">
        <v>51</v>
      </c>
      <c r="B63" s="17" t="s">
        <v>78</v>
      </c>
      <c r="C63" s="363">
        <v>2.3E-2</v>
      </c>
      <c r="D63" s="363">
        <v>1.6E-2</v>
      </c>
      <c r="E63" s="319">
        <f t="shared" si="1"/>
        <v>-0.7</v>
      </c>
      <c r="F63" s="333"/>
    </row>
    <row r="64" spans="1:6" ht="20.100000000000001" customHeight="1" x14ac:dyDescent="0.2">
      <c r="A64" s="23" t="s">
        <v>53</v>
      </c>
      <c r="B64" s="17" t="s">
        <v>79</v>
      </c>
      <c r="C64" s="363">
        <v>0.123</v>
      </c>
      <c r="D64" s="363">
        <v>0.114</v>
      </c>
      <c r="E64" s="319">
        <f t="shared" si="1"/>
        <v>-0.89999999999999947</v>
      </c>
      <c r="F64" s="333"/>
    </row>
    <row r="65" spans="1:6" ht="20.100000000000001" customHeight="1" x14ac:dyDescent="0.2">
      <c r="A65" s="23" t="s">
        <v>55</v>
      </c>
      <c r="B65" s="17" t="s">
        <v>80</v>
      </c>
      <c r="C65" s="363">
        <v>-1.0999999999999999E-2</v>
      </c>
      <c r="D65" s="363">
        <v>2.5000000000000001E-2</v>
      </c>
      <c r="E65" s="319">
        <f t="shared" si="1"/>
        <v>3.6000000000000005</v>
      </c>
      <c r="F65" s="333"/>
    </row>
    <row r="66" spans="1:6" ht="20.100000000000001" customHeight="1" x14ac:dyDescent="0.2">
      <c r="A66" s="23" t="s">
        <v>81</v>
      </c>
      <c r="B66" s="17" t="s">
        <v>82</v>
      </c>
      <c r="C66" s="363">
        <v>2E-3</v>
      </c>
      <c r="D66" s="363">
        <v>1.6E-2</v>
      </c>
      <c r="E66" s="319">
        <f t="shared" si="1"/>
        <v>1.4000000000000001</v>
      </c>
      <c r="F66" s="333"/>
    </row>
    <row r="67" spans="1:6" ht="20.100000000000001" customHeight="1" x14ac:dyDescent="0.2">
      <c r="A67" s="23" t="s">
        <v>83</v>
      </c>
      <c r="B67" s="17" t="s">
        <v>84</v>
      </c>
      <c r="C67" s="363">
        <v>1.2E-2</v>
      </c>
      <c r="D67" s="363">
        <v>1E-3</v>
      </c>
      <c r="E67" s="319">
        <f t="shared" si="1"/>
        <v>-1.0999999999999999</v>
      </c>
      <c r="F67" s="333"/>
    </row>
    <row r="68" spans="1:6" ht="20.100000000000001" customHeight="1" x14ac:dyDescent="0.2">
      <c r="A68" s="23" t="s">
        <v>85</v>
      </c>
      <c r="B68" s="17" t="s">
        <v>86</v>
      </c>
      <c r="C68" s="363">
        <v>3.1E-2</v>
      </c>
      <c r="D68" s="363">
        <v>0.03</v>
      </c>
      <c r="E68" s="319">
        <f t="shared" si="1"/>
        <v>-0.10000000000000009</v>
      </c>
      <c r="F68" s="333"/>
    </row>
    <row r="69" spans="1:6" ht="20.100000000000001" customHeight="1" x14ac:dyDescent="0.2">
      <c r="A69" s="23" t="s">
        <v>87</v>
      </c>
      <c r="B69" s="17" t="s">
        <v>88</v>
      </c>
      <c r="C69" s="363">
        <v>4.2999999999999997E-2</v>
      </c>
      <c r="D69" s="363">
        <v>4.1000000000000002E-2</v>
      </c>
      <c r="E69" s="319">
        <f t="shared" si="1"/>
        <v>-0.19999999999999948</v>
      </c>
      <c r="F69" s="333"/>
    </row>
    <row r="70" spans="1:6" ht="20.100000000000001" customHeight="1" x14ac:dyDescent="0.2">
      <c r="A70" s="23" t="s">
        <v>89</v>
      </c>
      <c r="B70" s="17" t="s">
        <v>90</v>
      </c>
      <c r="C70" s="363">
        <v>2.1999999999999999E-2</v>
      </c>
      <c r="D70" s="363">
        <v>2.1999999999999999E-2</v>
      </c>
      <c r="E70" s="319">
        <f t="shared" si="1"/>
        <v>0</v>
      </c>
      <c r="F70" s="333"/>
    </row>
    <row r="71" spans="1:6" ht="20.100000000000001" customHeight="1" thickBot="1" x14ac:dyDescent="0.25">
      <c r="A71" s="23" t="s">
        <v>91</v>
      </c>
      <c r="B71" s="17" t="s">
        <v>92</v>
      </c>
      <c r="C71" s="363">
        <v>7.0999999999999994E-2</v>
      </c>
      <c r="D71" s="363">
        <v>3.7999999999999999E-2</v>
      </c>
      <c r="E71" s="319">
        <f t="shared" si="1"/>
        <v>-3.2999999999999994</v>
      </c>
      <c r="F71" s="333"/>
    </row>
    <row r="72" spans="1:6" ht="20.100000000000001" customHeight="1" thickBot="1" x14ac:dyDescent="0.25">
      <c r="A72" s="94"/>
      <c r="B72" s="41" t="s">
        <v>10</v>
      </c>
      <c r="C72" s="362">
        <v>3.1E-2</v>
      </c>
      <c r="D72" s="362">
        <v>4.8000000000000001E-2</v>
      </c>
      <c r="E72" s="320">
        <f t="shared" si="1"/>
        <v>1.7000000000000002</v>
      </c>
      <c r="F72" s="333"/>
    </row>
    <row r="73" spans="1:6" ht="20.100000000000001" customHeight="1" x14ac:dyDescent="0.2">
      <c r="C73" s="331"/>
      <c r="D73" s="331"/>
      <c r="E73" s="331"/>
    </row>
    <row r="74" spans="1:6" ht="20.100000000000001" customHeight="1" x14ac:dyDescent="0.2"/>
    <row r="75" spans="1:6" ht="20.100000000000001" customHeight="1" x14ac:dyDescent="0.2"/>
    <row r="76" spans="1:6" ht="20.100000000000001" customHeight="1" x14ac:dyDescent="0.2"/>
    <row r="77" spans="1:6" ht="20.100000000000001" customHeight="1" x14ac:dyDescent="0.2"/>
    <row r="78" spans="1:6" ht="20.100000000000001" customHeight="1" x14ac:dyDescent="0.2"/>
    <row r="79" spans="1:6" ht="20.100000000000001" customHeight="1" x14ac:dyDescent="0.2"/>
    <row r="80" spans="1:6" ht="20.100000000000001" customHeight="1" x14ac:dyDescent="0.2"/>
    <row r="81" s="239" customFormat="1" ht="20.100000000000001" customHeight="1" x14ac:dyDescent="0.2"/>
    <row r="82" s="239" customFormat="1" ht="20.100000000000001" customHeight="1" x14ac:dyDescent="0.2"/>
    <row r="83" s="239" customFormat="1" ht="20.100000000000001" customHeight="1" x14ac:dyDescent="0.2"/>
    <row r="84" s="239" customFormat="1" ht="20.100000000000001" customHeight="1" x14ac:dyDescent="0.2"/>
    <row r="85" s="239" customFormat="1" ht="20.100000000000001" customHeight="1" x14ac:dyDescent="0.2"/>
    <row r="86" s="239" customFormat="1" ht="20.100000000000001" customHeight="1" x14ac:dyDescent="0.2"/>
    <row r="87" s="239" customFormat="1" ht="20.100000000000001" customHeight="1" x14ac:dyDescent="0.2"/>
    <row r="88" s="239" customFormat="1" ht="20.100000000000001" customHeight="1" x14ac:dyDescent="0.2"/>
    <row r="89" s="239" customFormat="1" ht="20.100000000000001" customHeight="1" x14ac:dyDescent="0.2"/>
    <row r="90" s="239" customFormat="1" ht="20.100000000000001" customHeight="1" x14ac:dyDescent="0.2"/>
    <row r="91" s="239" customFormat="1" ht="20.100000000000001" customHeight="1" x14ac:dyDescent="0.2"/>
    <row r="92" s="239" customFormat="1" ht="20.100000000000001" customHeight="1" x14ac:dyDescent="0.2"/>
    <row r="93" s="239" customFormat="1" ht="20.100000000000001" customHeight="1" x14ac:dyDescent="0.2"/>
    <row r="94" s="239" customFormat="1" ht="20.100000000000001" customHeight="1" x14ac:dyDescent="0.2"/>
    <row r="95" s="239" customFormat="1" ht="20.100000000000001" customHeight="1" x14ac:dyDescent="0.2"/>
    <row r="96" s="239" customFormat="1" ht="20.100000000000001" customHeight="1" x14ac:dyDescent="0.2"/>
    <row r="97" s="239" customFormat="1" ht="20.100000000000001" customHeight="1" x14ac:dyDescent="0.2"/>
    <row r="98" s="239" customFormat="1" ht="20.100000000000001" customHeight="1" x14ac:dyDescent="0.2"/>
    <row r="99" s="239" customFormat="1" ht="20.100000000000001" customHeight="1" x14ac:dyDescent="0.2"/>
    <row r="100" s="239" customFormat="1" ht="20.100000000000001" customHeight="1" x14ac:dyDescent="0.2"/>
    <row r="101" s="239" customFormat="1" ht="20.100000000000001" customHeight="1" x14ac:dyDescent="0.2"/>
    <row r="102" s="239" customFormat="1" ht="20.100000000000001" customHeight="1" x14ac:dyDescent="0.2"/>
    <row r="103" s="239" customFormat="1" ht="20.100000000000001" customHeight="1" x14ac:dyDescent="0.2"/>
    <row r="104" s="239" customFormat="1" ht="20.100000000000001" customHeight="1" x14ac:dyDescent="0.2"/>
    <row r="105" s="239" customFormat="1" ht="20.100000000000001" customHeight="1" x14ac:dyDescent="0.2"/>
    <row r="106" s="239" customFormat="1" ht="20.100000000000001" customHeight="1" x14ac:dyDescent="0.2"/>
    <row r="107" s="239" customFormat="1" ht="20.100000000000001" customHeight="1" x14ac:dyDescent="0.2"/>
    <row r="108" s="239" customFormat="1" ht="20.100000000000001" customHeight="1" x14ac:dyDescent="0.2"/>
    <row r="109" s="239" customFormat="1" ht="20.100000000000001" customHeight="1" x14ac:dyDescent="0.2"/>
    <row r="110" s="239" customFormat="1" ht="20.100000000000001" customHeight="1" x14ac:dyDescent="0.2"/>
    <row r="111" s="239" customFormat="1" ht="20.100000000000001" customHeight="1" x14ac:dyDescent="0.2"/>
    <row r="112" s="239" customFormat="1" ht="20.100000000000001" customHeight="1" x14ac:dyDescent="0.2"/>
    <row r="113" s="239" customFormat="1" ht="20.100000000000001" customHeight="1" x14ac:dyDescent="0.2"/>
    <row r="114" s="239" customFormat="1" ht="20.100000000000001" customHeight="1" x14ac:dyDescent="0.2"/>
    <row r="115" s="239" customFormat="1" ht="20.100000000000001" customHeight="1" x14ac:dyDescent="0.2"/>
    <row r="116" s="239" customFormat="1" ht="20.100000000000001" customHeight="1" x14ac:dyDescent="0.2"/>
    <row r="117" s="239" customFormat="1" ht="20.100000000000001" customHeight="1" x14ac:dyDescent="0.2"/>
    <row r="118" s="239" customFormat="1" ht="20.100000000000001" customHeight="1" x14ac:dyDescent="0.2"/>
    <row r="119" s="239" customFormat="1" ht="20.100000000000001" customHeight="1" x14ac:dyDescent="0.2"/>
    <row r="120" s="239" customFormat="1" ht="20.100000000000001" customHeight="1" x14ac:dyDescent="0.2"/>
    <row r="121" s="239" customFormat="1" ht="20.100000000000001" customHeight="1" x14ac:dyDescent="0.2"/>
    <row r="122" s="239" customFormat="1" ht="20.100000000000001" customHeight="1" x14ac:dyDescent="0.2"/>
    <row r="123" s="239" customFormat="1" ht="20.100000000000001" customHeight="1" x14ac:dyDescent="0.2"/>
    <row r="124" s="239" customFormat="1" ht="20.100000000000001" customHeight="1" x14ac:dyDescent="0.2"/>
    <row r="125" s="239" customFormat="1" ht="20.100000000000001" customHeight="1" x14ac:dyDescent="0.2"/>
    <row r="126" s="239" customFormat="1" ht="20.100000000000001" customHeight="1" x14ac:dyDescent="0.2"/>
    <row r="127" s="239" customFormat="1" ht="20.100000000000001" customHeight="1" x14ac:dyDescent="0.2"/>
    <row r="128" s="239" customFormat="1" ht="20.100000000000001" customHeight="1" x14ac:dyDescent="0.2"/>
    <row r="129" s="239" customFormat="1" ht="20.100000000000001" customHeight="1" x14ac:dyDescent="0.2"/>
    <row r="130" s="239" customFormat="1" ht="20.100000000000001" customHeight="1" x14ac:dyDescent="0.2"/>
    <row r="131" s="239" customFormat="1" ht="20.100000000000001" customHeight="1" x14ac:dyDescent="0.2"/>
    <row r="132" s="239" customFormat="1" ht="20.100000000000001" customHeight="1" x14ac:dyDescent="0.2"/>
    <row r="133" s="239" customFormat="1" ht="20.100000000000001" customHeight="1" x14ac:dyDescent="0.2"/>
    <row r="134" s="239" customFormat="1" ht="20.100000000000001" customHeight="1" x14ac:dyDescent="0.2"/>
    <row r="135" s="239" customFormat="1" ht="20.100000000000001" customHeight="1" x14ac:dyDescent="0.2"/>
    <row r="136" s="239" customFormat="1" ht="20.100000000000001" customHeight="1" x14ac:dyDescent="0.2"/>
    <row r="137" s="239" customFormat="1" ht="20.100000000000001" customHeight="1" x14ac:dyDescent="0.2"/>
    <row r="138" s="239" customFormat="1" ht="20.100000000000001" customHeight="1" x14ac:dyDescent="0.2"/>
    <row r="139" s="239" customFormat="1" ht="20.100000000000001" customHeight="1" x14ac:dyDescent="0.2"/>
    <row r="140" s="239" customFormat="1" ht="20.100000000000001" customHeight="1" x14ac:dyDescent="0.2"/>
    <row r="141" s="239" customFormat="1" ht="20.100000000000001" customHeight="1" x14ac:dyDescent="0.2"/>
    <row r="142" s="239" customFormat="1" ht="20.100000000000001" customHeight="1" x14ac:dyDescent="0.2"/>
    <row r="143" s="239" customFormat="1" ht="20.100000000000001" customHeight="1" x14ac:dyDescent="0.2"/>
    <row r="144" s="239" customFormat="1" ht="20.100000000000001" customHeight="1" x14ac:dyDescent="0.2"/>
    <row r="145" s="239" customFormat="1" ht="20.100000000000001" customHeight="1" x14ac:dyDescent="0.2"/>
    <row r="146" s="239" customFormat="1" ht="20.100000000000001" customHeight="1" x14ac:dyDescent="0.2"/>
    <row r="147" s="239" customFormat="1" ht="20.100000000000001" customHeight="1" x14ac:dyDescent="0.2"/>
    <row r="148" s="239" customFormat="1" ht="20.100000000000001" customHeight="1" x14ac:dyDescent="0.2"/>
    <row r="149" s="239" customFormat="1" ht="20.100000000000001" customHeight="1" x14ac:dyDescent="0.2"/>
    <row r="150" s="239" customFormat="1" ht="20.100000000000001" customHeight="1" x14ac:dyDescent="0.2"/>
    <row r="151" s="239" customFormat="1" ht="20.100000000000001" customHeight="1" x14ac:dyDescent="0.2"/>
    <row r="152" s="239" customFormat="1" ht="20.100000000000001" customHeight="1" x14ac:dyDescent="0.2"/>
    <row r="153" s="239" customFormat="1" ht="20.100000000000001" customHeight="1" x14ac:dyDescent="0.2"/>
    <row r="154" s="239" customFormat="1" ht="20.100000000000001" customHeight="1" x14ac:dyDescent="0.2"/>
    <row r="155" s="239" customFormat="1" ht="20.100000000000001" customHeight="1" x14ac:dyDescent="0.2"/>
    <row r="156" s="239" customFormat="1" ht="20.100000000000001" customHeight="1" x14ac:dyDescent="0.2"/>
    <row r="157" s="239" customFormat="1" ht="20.100000000000001" customHeight="1" x14ac:dyDescent="0.2"/>
    <row r="158" s="239" customFormat="1" ht="20.100000000000001" customHeight="1" x14ac:dyDescent="0.2"/>
    <row r="159" s="239" customFormat="1" ht="20.100000000000001" customHeight="1" x14ac:dyDescent="0.2"/>
    <row r="160" s="239" customFormat="1" ht="20.100000000000001" customHeight="1" x14ac:dyDescent="0.2"/>
    <row r="161" s="239" customFormat="1" ht="20.100000000000001" customHeight="1" x14ac:dyDescent="0.2"/>
    <row r="162" s="239" customFormat="1" ht="20.100000000000001" customHeight="1" x14ac:dyDescent="0.2"/>
    <row r="163" s="239" customFormat="1" ht="20.100000000000001" customHeight="1" x14ac:dyDescent="0.2"/>
    <row r="164" s="239" customFormat="1" ht="20.100000000000001" customHeight="1" x14ac:dyDescent="0.2"/>
    <row r="165" s="239" customFormat="1" ht="20.100000000000001" customHeight="1" x14ac:dyDescent="0.2"/>
    <row r="166" s="239" customFormat="1" ht="20.100000000000001" customHeight="1" x14ac:dyDescent="0.2"/>
    <row r="167" s="239" customFormat="1" ht="20.100000000000001" customHeight="1" x14ac:dyDescent="0.2"/>
    <row r="168" s="239" customFormat="1" ht="20.100000000000001" customHeight="1" x14ac:dyDescent="0.2"/>
    <row r="169" s="239" customFormat="1" ht="20.100000000000001" customHeight="1" x14ac:dyDescent="0.2"/>
    <row r="170" s="239" customFormat="1" ht="20.100000000000001" customHeight="1" x14ac:dyDescent="0.2"/>
    <row r="171" s="239" customFormat="1" ht="20.100000000000001" customHeight="1" x14ac:dyDescent="0.2"/>
    <row r="172" s="239" customFormat="1" ht="20.100000000000001" customHeight="1" x14ac:dyDescent="0.2"/>
    <row r="173" s="239" customFormat="1" ht="20.100000000000001" customHeight="1" x14ac:dyDescent="0.2"/>
    <row r="174" s="239" customFormat="1" ht="20.100000000000001" customHeight="1" x14ac:dyDescent="0.2"/>
    <row r="175" s="239" customFormat="1" ht="20.100000000000001" customHeight="1" x14ac:dyDescent="0.2"/>
    <row r="176" s="239" customFormat="1" ht="20.100000000000001" customHeight="1" x14ac:dyDescent="0.2"/>
    <row r="177" s="239" customFormat="1" ht="20.100000000000001" customHeight="1" x14ac:dyDescent="0.2"/>
    <row r="178" s="239" customFormat="1" ht="20.100000000000001" customHeight="1" x14ac:dyDescent="0.2"/>
    <row r="179" s="239" customFormat="1" ht="20.100000000000001" customHeight="1" x14ac:dyDescent="0.2"/>
    <row r="180" s="239" customFormat="1" ht="20.100000000000001" customHeight="1" x14ac:dyDescent="0.2"/>
    <row r="181" s="239" customFormat="1" ht="20.100000000000001" customHeight="1" x14ac:dyDescent="0.2"/>
    <row r="182" s="239" customFormat="1" ht="20.100000000000001" customHeight="1" x14ac:dyDescent="0.2"/>
    <row r="183" s="239" customFormat="1" ht="20.100000000000001" customHeight="1" x14ac:dyDescent="0.2"/>
    <row r="184" s="239" customFormat="1" ht="20.100000000000001" customHeight="1" x14ac:dyDescent="0.2"/>
    <row r="185" s="239" customFormat="1" ht="20.100000000000001" customHeight="1" x14ac:dyDescent="0.2"/>
    <row r="186" s="239" customFormat="1" ht="20.100000000000001" customHeight="1" x14ac:dyDescent="0.2"/>
    <row r="187" s="239" customFormat="1" ht="20.100000000000001" customHeight="1" x14ac:dyDescent="0.2"/>
    <row r="188" s="239" customFormat="1" ht="20.100000000000001" customHeight="1" x14ac:dyDescent="0.2"/>
    <row r="189" s="239" customFormat="1" ht="20.100000000000001" customHeight="1" x14ac:dyDescent="0.2"/>
    <row r="190" s="239" customFormat="1" ht="20.100000000000001" customHeight="1" x14ac:dyDescent="0.2"/>
    <row r="191" s="239" customFormat="1" ht="20.100000000000001" customHeight="1" x14ac:dyDescent="0.2"/>
    <row r="192" s="239" customFormat="1" ht="20.100000000000001" customHeight="1" x14ac:dyDescent="0.2"/>
    <row r="193" s="239" customFormat="1" ht="20.100000000000001" customHeight="1" x14ac:dyDescent="0.2"/>
    <row r="194" s="239" customFormat="1" ht="20.100000000000001" customHeight="1" x14ac:dyDescent="0.2"/>
    <row r="195" s="239" customFormat="1" ht="20.100000000000001" customHeight="1" x14ac:dyDescent="0.2"/>
    <row r="196" s="239" customFormat="1" ht="20.100000000000001" customHeight="1" x14ac:dyDescent="0.2"/>
    <row r="197" s="239" customFormat="1" ht="20.100000000000001" customHeight="1" x14ac:dyDescent="0.2"/>
    <row r="198" s="239" customFormat="1" ht="20.100000000000001" customHeight="1" x14ac:dyDescent="0.2"/>
    <row r="199" s="239" customFormat="1" ht="20.100000000000001" customHeight="1" x14ac:dyDescent="0.2"/>
    <row r="200" s="239" customFormat="1" ht="20.100000000000001" customHeight="1" x14ac:dyDescent="0.2"/>
    <row r="201" s="239" customFormat="1" ht="20.100000000000001" customHeight="1" x14ac:dyDescent="0.2"/>
    <row r="202" s="239" customFormat="1" ht="20.100000000000001" customHeight="1" x14ac:dyDescent="0.2"/>
    <row r="203" s="239" customFormat="1" ht="20.100000000000001" customHeight="1" x14ac:dyDescent="0.2"/>
    <row r="204" s="239" customFormat="1" ht="20.100000000000001" customHeight="1" x14ac:dyDescent="0.2"/>
    <row r="205" s="239" customFormat="1" ht="20.100000000000001" customHeight="1" x14ac:dyDescent="0.2"/>
    <row r="206" s="239" customFormat="1" ht="20.100000000000001" customHeight="1" x14ac:dyDescent="0.2"/>
    <row r="207" s="239" customFormat="1" ht="20.100000000000001" customHeight="1" x14ac:dyDescent="0.2"/>
    <row r="208" s="239" customFormat="1" ht="20.100000000000001" customHeight="1" x14ac:dyDescent="0.2"/>
    <row r="209" s="239" customFormat="1" ht="20.100000000000001" customHeight="1" x14ac:dyDescent="0.2"/>
    <row r="210" s="239" customFormat="1" ht="20.100000000000001" customHeight="1" x14ac:dyDescent="0.2"/>
    <row r="211" s="239" customFormat="1" ht="20.100000000000001" customHeight="1" x14ac:dyDescent="0.2"/>
    <row r="212" s="239" customFormat="1" ht="20.100000000000001" customHeight="1" x14ac:dyDescent="0.2"/>
    <row r="213" s="239" customFormat="1" ht="20.100000000000001" customHeight="1" x14ac:dyDescent="0.2"/>
    <row r="214" s="239" customFormat="1" ht="20.100000000000001" customHeight="1" x14ac:dyDescent="0.2"/>
    <row r="215" s="239" customFormat="1" ht="20.100000000000001" customHeight="1" x14ac:dyDescent="0.2"/>
    <row r="216" s="239" customFormat="1" ht="20.100000000000001" customHeight="1" x14ac:dyDescent="0.2"/>
    <row r="217" s="239" customFormat="1" ht="20.100000000000001" customHeight="1" x14ac:dyDescent="0.2"/>
    <row r="218" s="239" customFormat="1" ht="20.100000000000001" customHeight="1" x14ac:dyDescent="0.2"/>
    <row r="219" s="239" customFormat="1" ht="20.100000000000001" customHeight="1" x14ac:dyDescent="0.2"/>
    <row r="220" s="239" customFormat="1" ht="20.100000000000001" customHeight="1" x14ac:dyDescent="0.2"/>
    <row r="221" s="239" customFormat="1" ht="20.100000000000001" customHeight="1" x14ac:dyDescent="0.2"/>
    <row r="222" s="239" customFormat="1" ht="20.100000000000001" customHeight="1" x14ac:dyDescent="0.2"/>
    <row r="223" s="239" customFormat="1" ht="20.100000000000001" customHeight="1" x14ac:dyDescent="0.2"/>
    <row r="224" s="239" customFormat="1" ht="20.100000000000001" customHeight="1" x14ac:dyDescent="0.2"/>
    <row r="225" s="239" customFormat="1" ht="20.100000000000001" customHeight="1" x14ac:dyDescent="0.2"/>
    <row r="226" s="239" customFormat="1" ht="20.100000000000001" customHeight="1" x14ac:dyDescent="0.2"/>
    <row r="227" s="239" customFormat="1" ht="20.100000000000001" customHeight="1" x14ac:dyDescent="0.2"/>
    <row r="228" s="239" customFormat="1" ht="20.100000000000001" customHeight="1" x14ac:dyDescent="0.2"/>
    <row r="229" s="239" customFormat="1" ht="20.100000000000001" customHeight="1" x14ac:dyDescent="0.2"/>
    <row r="230" s="239" customFormat="1" ht="20.100000000000001" customHeight="1" x14ac:dyDescent="0.2"/>
    <row r="231" s="239" customFormat="1" ht="20.100000000000001" customHeight="1" x14ac:dyDescent="0.2"/>
    <row r="232" s="239" customFormat="1" ht="20.100000000000001" customHeight="1" x14ac:dyDescent="0.2"/>
    <row r="233" s="239" customFormat="1" ht="20.100000000000001" customHeight="1" x14ac:dyDescent="0.2"/>
    <row r="234" s="239" customFormat="1" ht="20.100000000000001" customHeight="1" x14ac:dyDescent="0.2"/>
    <row r="235" s="239" customFormat="1" ht="20.100000000000001" customHeight="1" x14ac:dyDescent="0.2"/>
    <row r="236" s="239" customFormat="1" ht="20.100000000000001" customHeight="1" x14ac:dyDescent="0.2"/>
    <row r="237" s="239" customFormat="1" ht="20.100000000000001" customHeight="1" x14ac:dyDescent="0.2"/>
    <row r="238" s="239" customFormat="1" ht="20.100000000000001" customHeight="1" x14ac:dyDescent="0.2"/>
    <row r="239" s="239" customFormat="1" ht="20.100000000000001" customHeight="1" x14ac:dyDescent="0.2"/>
    <row r="240" s="239" customFormat="1" ht="20.100000000000001" customHeight="1" x14ac:dyDescent="0.2"/>
    <row r="241" s="239" customFormat="1" ht="20.100000000000001" customHeight="1" x14ac:dyDescent="0.2"/>
    <row r="242" s="239" customFormat="1" ht="20.100000000000001" customHeight="1" x14ac:dyDescent="0.2"/>
    <row r="243" s="239" customFormat="1" ht="20.100000000000001" customHeight="1" x14ac:dyDescent="0.2"/>
    <row r="244" s="239" customFormat="1" ht="20.100000000000001" customHeight="1" x14ac:dyDescent="0.2"/>
    <row r="245" s="239" customFormat="1" ht="20.100000000000001" customHeight="1" x14ac:dyDescent="0.2"/>
    <row r="246" s="239" customFormat="1" ht="20.100000000000001" customHeight="1" x14ac:dyDescent="0.2"/>
    <row r="247" s="239" customFormat="1" ht="20.100000000000001" customHeight="1" x14ac:dyDescent="0.2"/>
    <row r="248" s="239" customFormat="1" ht="20.100000000000001" customHeight="1" x14ac:dyDescent="0.2"/>
    <row r="249" s="239" customFormat="1" ht="20.100000000000001" customHeight="1" x14ac:dyDescent="0.2"/>
    <row r="250" s="239" customFormat="1" ht="20.100000000000001" customHeight="1" x14ac:dyDescent="0.2"/>
    <row r="251" s="239" customFormat="1" ht="20.100000000000001" customHeight="1" x14ac:dyDescent="0.2"/>
    <row r="252" s="239" customFormat="1" ht="20.100000000000001" customHeight="1" x14ac:dyDescent="0.2"/>
    <row r="253" s="239" customFormat="1" ht="20.100000000000001" customHeight="1" x14ac:dyDescent="0.2"/>
    <row r="254" s="239" customFormat="1" ht="20.100000000000001" customHeight="1" x14ac:dyDescent="0.2"/>
    <row r="255" s="239" customFormat="1" ht="20.100000000000001" customHeight="1" x14ac:dyDescent="0.2"/>
    <row r="256" s="239" customFormat="1" ht="20.100000000000001" customHeight="1" x14ac:dyDescent="0.2"/>
    <row r="257" s="239" customFormat="1" ht="20.100000000000001" customHeight="1" x14ac:dyDescent="0.2"/>
    <row r="258" s="239" customFormat="1" ht="20.100000000000001" customHeight="1" x14ac:dyDescent="0.2"/>
    <row r="259" s="239" customFormat="1" ht="20.100000000000001" customHeight="1" x14ac:dyDescent="0.2"/>
    <row r="260" s="239" customFormat="1" ht="20.100000000000001" customHeight="1" x14ac:dyDescent="0.2"/>
    <row r="261" s="239" customFormat="1" ht="20.100000000000001" customHeight="1" x14ac:dyDescent="0.2"/>
    <row r="262" s="239" customFormat="1" ht="20.100000000000001" customHeight="1" x14ac:dyDescent="0.2"/>
    <row r="263" s="239" customFormat="1" ht="20.100000000000001" customHeight="1" x14ac:dyDescent="0.2"/>
    <row r="264" s="239" customFormat="1" ht="20.100000000000001" customHeight="1" x14ac:dyDescent="0.2"/>
    <row r="265" s="239" customFormat="1" ht="20.100000000000001" customHeight="1" x14ac:dyDescent="0.2"/>
    <row r="266" s="239" customFormat="1" ht="20.100000000000001" customHeight="1" x14ac:dyDescent="0.2"/>
    <row r="267" s="239" customFormat="1" ht="20.100000000000001" customHeight="1" x14ac:dyDescent="0.2"/>
    <row r="268" s="239" customFormat="1" ht="20.100000000000001" customHeight="1" x14ac:dyDescent="0.2"/>
    <row r="269" s="239" customFormat="1" ht="20.100000000000001" customHeight="1" x14ac:dyDescent="0.2"/>
    <row r="270" s="239" customFormat="1" ht="20.100000000000001" customHeight="1" x14ac:dyDescent="0.2"/>
    <row r="271" s="239" customFormat="1" ht="20.100000000000001" customHeight="1" x14ac:dyDescent="0.2"/>
    <row r="272" s="239" customFormat="1" ht="20.100000000000001" customHeight="1" x14ac:dyDescent="0.2"/>
    <row r="273" s="239" customFormat="1" ht="20.100000000000001" customHeight="1" x14ac:dyDescent="0.2"/>
    <row r="274" s="239" customFormat="1" ht="20.100000000000001" customHeight="1" x14ac:dyDescent="0.2"/>
    <row r="275" s="239" customFormat="1" ht="20.100000000000001" customHeight="1" x14ac:dyDescent="0.2"/>
    <row r="276" s="239" customFormat="1" ht="20.100000000000001" customHeight="1" x14ac:dyDescent="0.2"/>
    <row r="277" s="239" customFormat="1" ht="20.100000000000001" customHeight="1" x14ac:dyDescent="0.2"/>
    <row r="278" s="239" customFormat="1" ht="20.100000000000001" customHeight="1" x14ac:dyDescent="0.2"/>
  </sheetData>
  <mergeCells count="6">
    <mergeCell ref="C41:E41"/>
    <mergeCell ref="A1:E1"/>
    <mergeCell ref="C4:E4"/>
    <mergeCell ref="A10:E10"/>
    <mergeCell ref="C12:E12"/>
    <mergeCell ref="A39:E39"/>
  </mergeCells>
  <pageMargins left="0.74803149606299213" right="0.74803149606299213" top="0.98425196850393704" bottom="0.98425196850393704" header="0.51181102362204722" footer="0.51181102362204722"/>
  <pageSetup paperSize="9" scale="79" fitToHeight="4" orientation="portrait" horizontalDpi="300" verticalDpi="300" r:id="rId1"/>
  <headerFooter alignWithMargins="0"/>
  <rowBreaks count="1" manualBreakCount="1">
    <brk id="3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C03A-EDE8-4BB2-A10A-4678D5A65656}">
  <dimension ref="A1:H73"/>
  <sheetViews>
    <sheetView topLeftCell="A58" zoomScale="80" zoomScaleNormal="80" zoomScaleSheetLayoutView="100" workbookViewId="0">
      <selection activeCell="D17" sqref="D17"/>
    </sheetView>
  </sheetViews>
  <sheetFormatPr defaultColWidth="9.140625" defaultRowHeight="12.75" x14ac:dyDescent="0.2"/>
  <cols>
    <col min="1" max="1" width="4.42578125" style="239" customWidth="1"/>
    <col min="2" max="2" width="35.85546875" style="239" customWidth="1"/>
    <col min="3" max="3" width="15.42578125" style="239" customWidth="1"/>
    <col min="4" max="5" width="14.7109375" style="239" customWidth="1"/>
    <col min="6" max="7" width="9.140625" style="239"/>
    <col min="8" max="8" width="12.7109375" style="239" customWidth="1"/>
    <col min="9" max="16384" width="9.140625" style="239"/>
  </cols>
  <sheetData>
    <row r="1" spans="1:8" ht="20.100000000000001" customHeight="1" x14ac:dyDescent="0.2">
      <c r="A1" s="477" t="s">
        <v>217</v>
      </c>
      <c r="B1" s="477"/>
      <c r="C1" s="477"/>
      <c r="D1" s="477"/>
      <c r="E1" s="477"/>
    </row>
    <row r="2" spans="1:8" ht="20.100000000000001" customHeight="1" x14ac:dyDescent="0.2">
      <c r="A2" s="318"/>
      <c r="B2" s="318"/>
      <c r="C2" s="318"/>
      <c r="D2" s="318"/>
      <c r="E2" s="318"/>
    </row>
    <row r="3" spans="1:8" ht="20.100000000000001" customHeight="1" thickBot="1" x14ac:dyDescent="0.25">
      <c r="A3" s="240"/>
      <c r="B3" s="240"/>
      <c r="C3" s="240"/>
      <c r="D3" s="240"/>
      <c r="E3" s="240"/>
    </row>
    <row r="4" spans="1:8" ht="20.100000000000001" customHeight="1" thickBot="1" x14ac:dyDescent="0.25">
      <c r="A4" s="241" t="s">
        <v>1</v>
      </c>
      <c r="B4" s="263" t="s">
        <v>2</v>
      </c>
      <c r="C4" s="499" t="s">
        <v>217</v>
      </c>
      <c r="D4" s="500"/>
      <c r="E4" s="501"/>
      <c r="H4" s="98"/>
    </row>
    <row r="5" spans="1:8" ht="20.100000000000001" customHeight="1" thickBot="1" x14ac:dyDescent="0.25">
      <c r="A5" s="245"/>
      <c r="B5" s="336"/>
      <c r="C5" s="36">
        <v>2022</v>
      </c>
      <c r="D5" s="36">
        <v>2023</v>
      </c>
      <c r="E5" s="16" t="s">
        <v>179</v>
      </c>
      <c r="H5" s="98"/>
    </row>
    <row r="6" spans="1:8" ht="20.100000000000001" customHeight="1" x14ac:dyDescent="0.2">
      <c r="A6" s="247" t="s">
        <v>6</v>
      </c>
      <c r="B6" s="345" t="s">
        <v>7</v>
      </c>
      <c r="C6" s="347">
        <f>+C37</f>
        <v>1.155</v>
      </c>
      <c r="D6" s="347">
        <f>+D37</f>
        <v>0.99099999999999999</v>
      </c>
      <c r="E6" s="319">
        <f>+(D6-C6)*100</f>
        <v>-16.400000000000002</v>
      </c>
      <c r="F6" s="333"/>
    </row>
    <row r="7" spans="1:8" ht="20.100000000000001" customHeight="1" thickBot="1" x14ac:dyDescent="0.25">
      <c r="A7" s="250" t="s">
        <v>8</v>
      </c>
      <c r="B7" s="344" t="s">
        <v>9</v>
      </c>
      <c r="C7" s="366">
        <f>+C72</f>
        <v>0.94199999999999995</v>
      </c>
      <c r="D7" s="366">
        <f>+D72</f>
        <v>0.93799999999999994</v>
      </c>
      <c r="E7" s="319">
        <f>+(D7-C7)*100</f>
        <v>-0.40000000000000036</v>
      </c>
      <c r="F7" s="333"/>
    </row>
    <row r="8" spans="1:8" ht="20.100000000000001" customHeight="1" thickBot="1" x14ac:dyDescent="0.25">
      <c r="A8" s="108" t="s">
        <v>15</v>
      </c>
      <c r="B8" s="342" t="s">
        <v>128</v>
      </c>
      <c r="C8" s="365">
        <v>1.0069999999999999</v>
      </c>
      <c r="D8" s="365">
        <v>0.95399999999999996</v>
      </c>
      <c r="E8" s="320">
        <f>+(D8-C8)*100</f>
        <v>-5.2999999999999936</v>
      </c>
      <c r="F8" s="333"/>
    </row>
    <row r="9" spans="1:8" ht="20.100000000000001" customHeight="1" x14ac:dyDescent="0.2">
      <c r="A9" s="261"/>
      <c r="B9" s="238"/>
    </row>
    <row r="10" spans="1:8" ht="20.100000000000001" customHeight="1" x14ac:dyDescent="0.2">
      <c r="A10" s="477" t="s">
        <v>219</v>
      </c>
      <c r="B10" s="477"/>
      <c r="C10" s="477"/>
      <c r="D10" s="477"/>
      <c r="E10" s="477"/>
    </row>
    <row r="11" spans="1:8" ht="20.100000000000001" customHeight="1" thickBot="1" x14ac:dyDescent="0.25">
      <c r="A11" s="240"/>
      <c r="B11" s="240"/>
      <c r="C11" s="240"/>
      <c r="D11" s="240"/>
      <c r="E11" s="240"/>
    </row>
    <row r="12" spans="1:8" ht="20.100000000000001" customHeight="1" thickBot="1" x14ac:dyDescent="0.25">
      <c r="A12" s="241" t="s">
        <v>1</v>
      </c>
      <c r="B12" s="263" t="s">
        <v>12</v>
      </c>
      <c r="C12" s="499" t="s">
        <v>217</v>
      </c>
      <c r="D12" s="500"/>
      <c r="E12" s="501"/>
    </row>
    <row r="13" spans="1:8" ht="20.100000000000001" customHeight="1" thickBot="1" x14ac:dyDescent="0.25">
      <c r="A13" s="245"/>
      <c r="B13" s="336"/>
      <c r="C13" s="36">
        <f>+C5</f>
        <v>2022</v>
      </c>
      <c r="D13" s="36">
        <f>+D5</f>
        <v>2023</v>
      </c>
      <c r="E13" s="16" t="s">
        <v>179</v>
      </c>
    </row>
    <row r="14" spans="1:8" ht="20.100000000000001" customHeight="1" x14ac:dyDescent="0.2">
      <c r="A14" s="10" t="s">
        <v>6</v>
      </c>
      <c r="B14" s="37" t="s">
        <v>13</v>
      </c>
      <c r="C14" s="349">
        <v>1.504</v>
      </c>
      <c r="D14" s="349">
        <v>1.24</v>
      </c>
      <c r="E14" s="319">
        <f t="shared" ref="E14:E37" si="0">+(D14-C14)*100</f>
        <v>-26.400000000000002</v>
      </c>
      <c r="F14" s="333"/>
    </row>
    <row r="15" spans="1:8" ht="20.100000000000001" customHeight="1" x14ac:dyDescent="0.2">
      <c r="A15" s="23" t="s">
        <v>8</v>
      </c>
      <c r="B15" s="37" t="s">
        <v>14</v>
      </c>
      <c r="C15" s="349">
        <v>1.069</v>
      </c>
      <c r="D15" s="349">
        <v>0.98399999999999999</v>
      </c>
      <c r="E15" s="319">
        <f t="shared" si="0"/>
        <v>-8.4999999999999964</v>
      </c>
      <c r="F15" s="333"/>
    </row>
    <row r="16" spans="1:8" ht="20.100000000000001" customHeight="1" x14ac:dyDescent="0.2">
      <c r="A16" s="23" t="s">
        <v>15</v>
      </c>
      <c r="B16" s="37" t="s">
        <v>16</v>
      </c>
      <c r="C16" s="349">
        <v>0.59199999999999997</v>
      </c>
      <c r="D16" s="349">
        <v>0.57199999999999995</v>
      </c>
      <c r="E16" s="319">
        <f t="shared" si="0"/>
        <v>-2.0000000000000018</v>
      </c>
      <c r="F16" s="333"/>
    </row>
    <row r="17" spans="1:6" ht="20.100000000000001" customHeight="1" x14ac:dyDescent="0.2">
      <c r="A17" s="23" t="s">
        <v>17</v>
      </c>
      <c r="B17" s="37" t="s">
        <v>18</v>
      </c>
      <c r="C17" s="349">
        <v>0.96099999999999997</v>
      </c>
      <c r="D17" s="349">
        <v>0.97099999999999997</v>
      </c>
      <c r="E17" s="319">
        <f t="shared" si="0"/>
        <v>1.0000000000000009</v>
      </c>
      <c r="F17" s="333"/>
    </row>
    <row r="18" spans="1:6" ht="20.100000000000001" customHeight="1" x14ac:dyDescent="0.2">
      <c r="A18" s="23" t="s">
        <v>19</v>
      </c>
      <c r="B18" s="37" t="s">
        <v>20</v>
      </c>
      <c r="C18" s="349">
        <v>1.034</v>
      </c>
      <c r="D18" s="349">
        <v>1.02</v>
      </c>
      <c r="E18" s="319">
        <f t="shared" si="0"/>
        <v>-1.4000000000000012</v>
      </c>
      <c r="F18" s="333"/>
    </row>
    <row r="19" spans="1:6" ht="20.100000000000001" customHeight="1" x14ac:dyDescent="0.2">
      <c r="A19" s="23" t="s">
        <v>21</v>
      </c>
      <c r="B19" s="37" t="s">
        <v>22</v>
      </c>
      <c r="C19" s="349">
        <v>0.91600000000000004</v>
      </c>
      <c r="D19" s="349">
        <v>0.873</v>
      </c>
      <c r="E19" s="319">
        <f t="shared" si="0"/>
        <v>-4.3000000000000043</v>
      </c>
      <c r="F19" s="333"/>
    </row>
    <row r="20" spans="1:6" ht="20.100000000000001" customHeight="1" x14ac:dyDescent="0.2">
      <c r="A20" s="23" t="s">
        <v>23</v>
      </c>
      <c r="B20" s="37" t="s">
        <v>24</v>
      </c>
      <c r="C20" s="349">
        <v>1.337</v>
      </c>
      <c r="D20" s="349">
        <v>0.98</v>
      </c>
      <c r="E20" s="319">
        <f t="shared" si="0"/>
        <v>-35.699999999999996</v>
      </c>
      <c r="F20" s="333"/>
    </row>
    <row r="21" spans="1:6" ht="20.100000000000001" customHeight="1" x14ac:dyDescent="0.2">
      <c r="A21" s="23" t="s">
        <v>25</v>
      </c>
      <c r="B21" s="37" t="s">
        <v>26</v>
      </c>
      <c r="C21" s="349">
        <v>1.2629999999999999</v>
      </c>
      <c r="D21" s="349">
        <v>1.19</v>
      </c>
      <c r="E21" s="319">
        <f t="shared" si="0"/>
        <v>-7.2999999999999954</v>
      </c>
      <c r="F21" s="333"/>
    </row>
    <row r="22" spans="1:6" ht="20.100000000000001" customHeight="1" x14ac:dyDescent="0.2">
      <c r="A22" s="23" t="s">
        <v>27</v>
      </c>
      <c r="B22" s="37" t="s">
        <v>28</v>
      </c>
      <c r="C22" s="349">
        <v>1.006</v>
      </c>
      <c r="D22" s="349">
        <v>0.95799999999999996</v>
      </c>
      <c r="E22" s="319">
        <f t="shared" si="0"/>
        <v>-4.8000000000000043</v>
      </c>
      <c r="F22" s="333"/>
    </row>
    <row r="23" spans="1:6" ht="20.100000000000001" customHeight="1" x14ac:dyDescent="0.2">
      <c r="A23" s="23" t="s">
        <v>29</v>
      </c>
      <c r="B23" s="37" t="s">
        <v>30</v>
      </c>
      <c r="C23" s="349">
        <v>1.268</v>
      </c>
      <c r="D23" s="349">
        <v>1.2050000000000001</v>
      </c>
      <c r="E23" s="319">
        <f t="shared" si="0"/>
        <v>-6.2999999999999945</v>
      </c>
      <c r="F23" s="333"/>
    </row>
    <row r="24" spans="1:6" ht="20.100000000000001" customHeight="1" x14ac:dyDescent="0.2">
      <c r="A24" s="23" t="s">
        <v>31</v>
      </c>
      <c r="B24" s="37" t="s">
        <v>32</v>
      </c>
      <c r="C24" s="349">
        <v>22.513000000000002</v>
      </c>
      <c r="D24" s="349">
        <v>5.8840000000000003</v>
      </c>
      <c r="E24" s="319">
        <f t="shared" si="0"/>
        <v>-1662.9</v>
      </c>
      <c r="F24" s="333"/>
    </row>
    <row r="25" spans="1:6" ht="20.100000000000001" customHeight="1" x14ac:dyDescent="0.2">
      <c r="A25" s="23" t="s">
        <v>33</v>
      </c>
      <c r="B25" s="37" t="s">
        <v>34</v>
      </c>
      <c r="C25" s="349">
        <v>1.159</v>
      </c>
      <c r="D25" s="349">
        <v>0.88800000000000001</v>
      </c>
      <c r="E25" s="319">
        <f t="shared" si="0"/>
        <v>-27.1</v>
      </c>
      <c r="F25" s="333"/>
    </row>
    <row r="26" spans="1:6" ht="20.100000000000001" customHeight="1" x14ac:dyDescent="0.2">
      <c r="A26" s="23" t="s">
        <v>35</v>
      </c>
      <c r="B26" s="37" t="s">
        <v>36</v>
      </c>
      <c r="C26" s="349">
        <v>1.006</v>
      </c>
      <c r="D26" s="349">
        <v>1.0029999999999999</v>
      </c>
      <c r="E26" s="319">
        <f t="shared" si="0"/>
        <v>-0.30000000000001137</v>
      </c>
      <c r="F26" s="333"/>
    </row>
    <row r="27" spans="1:6" ht="20.100000000000001" customHeight="1" x14ac:dyDescent="0.2">
      <c r="A27" s="23" t="s">
        <v>37</v>
      </c>
      <c r="B27" s="37" t="s">
        <v>38</v>
      </c>
      <c r="C27" s="349">
        <v>0.85599999999999998</v>
      </c>
      <c r="D27" s="349">
        <v>0.74099999999999999</v>
      </c>
      <c r="E27" s="319">
        <f t="shared" si="0"/>
        <v>-11.5</v>
      </c>
      <c r="F27" s="333"/>
    </row>
    <row r="28" spans="1:6" ht="20.100000000000001" customHeight="1" x14ac:dyDescent="0.2">
      <c r="A28" s="23" t="s">
        <v>39</v>
      </c>
      <c r="B28" s="37" t="s">
        <v>40</v>
      </c>
      <c r="C28" s="349">
        <v>0.94199999999999995</v>
      </c>
      <c r="D28" s="349">
        <v>0.86699999999999999</v>
      </c>
      <c r="E28" s="319">
        <f t="shared" si="0"/>
        <v>-7.4999999999999956</v>
      </c>
      <c r="F28" s="333"/>
    </row>
    <row r="29" spans="1:6" ht="20.100000000000001" customHeight="1" x14ac:dyDescent="0.2">
      <c r="A29" s="23" t="s">
        <v>41</v>
      </c>
      <c r="B29" s="37" t="s">
        <v>42</v>
      </c>
      <c r="C29" s="349">
        <v>0.74399999999999999</v>
      </c>
      <c r="D29" s="349">
        <v>0.80400000000000005</v>
      </c>
      <c r="E29" s="319">
        <f t="shared" si="0"/>
        <v>6.0000000000000053</v>
      </c>
      <c r="F29" s="333"/>
    </row>
    <row r="30" spans="1:6" ht="20.100000000000001" customHeight="1" x14ac:dyDescent="0.2">
      <c r="A30" s="23" t="s">
        <v>43</v>
      </c>
      <c r="B30" s="37" t="s">
        <v>44</v>
      </c>
      <c r="C30" s="349">
        <v>1.04</v>
      </c>
      <c r="D30" s="349">
        <v>1.012</v>
      </c>
      <c r="E30" s="319">
        <f t="shared" si="0"/>
        <v>-2.8000000000000025</v>
      </c>
      <c r="F30" s="333"/>
    </row>
    <row r="31" spans="1:6" ht="20.100000000000001" customHeight="1" x14ac:dyDescent="0.2">
      <c r="A31" s="23" t="s">
        <v>45</v>
      </c>
      <c r="B31" s="37" t="s">
        <v>46</v>
      </c>
      <c r="C31" s="349">
        <v>0.69599999999999995</v>
      </c>
      <c r="D31" s="349">
        <v>0.73</v>
      </c>
      <c r="E31" s="319">
        <f t="shared" si="0"/>
        <v>3.400000000000003</v>
      </c>
      <c r="F31" s="333"/>
    </row>
    <row r="32" spans="1:6" ht="20.100000000000001" customHeight="1" x14ac:dyDescent="0.2">
      <c r="A32" s="23" t="s">
        <v>47</v>
      </c>
      <c r="B32" s="37" t="s">
        <v>48</v>
      </c>
      <c r="C32" s="349">
        <v>1.1200000000000001</v>
      </c>
      <c r="D32" s="349">
        <v>1.0580000000000001</v>
      </c>
      <c r="E32" s="319">
        <f t="shared" si="0"/>
        <v>-6.2000000000000055</v>
      </c>
      <c r="F32" s="333"/>
    </row>
    <row r="33" spans="1:6" ht="20.100000000000001" customHeight="1" x14ac:dyDescent="0.2">
      <c r="A33" s="23" t="s">
        <v>49</v>
      </c>
      <c r="B33" s="37" t="s">
        <v>50</v>
      </c>
      <c r="C33" s="349">
        <v>1.552</v>
      </c>
      <c r="D33" s="349">
        <v>1.268</v>
      </c>
      <c r="E33" s="319">
        <f t="shared" si="0"/>
        <v>-28.400000000000002</v>
      </c>
      <c r="F33" s="333"/>
    </row>
    <row r="34" spans="1:6" ht="20.100000000000001" customHeight="1" x14ac:dyDescent="0.2">
      <c r="A34" s="23" t="s">
        <v>51</v>
      </c>
      <c r="B34" s="37" t="s">
        <v>52</v>
      </c>
      <c r="C34" s="349">
        <v>0.86199999999999999</v>
      </c>
      <c r="D34" s="349">
        <v>0.89600000000000002</v>
      </c>
      <c r="E34" s="319">
        <f t="shared" si="0"/>
        <v>3.400000000000003</v>
      </c>
      <c r="F34" s="333"/>
    </row>
    <row r="35" spans="1:6" ht="20.100000000000001" customHeight="1" x14ac:dyDescent="0.2">
      <c r="A35" s="23" t="s">
        <v>53</v>
      </c>
      <c r="B35" s="37" t="s">
        <v>54</v>
      </c>
      <c r="C35" s="349">
        <v>1.3</v>
      </c>
      <c r="D35" s="349">
        <v>1.288</v>
      </c>
      <c r="E35" s="319">
        <f t="shared" si="0"/>
        <v>-1.2000000000000011</v>
      </c>
      <c r="F35" s="333"/>
    </row>
    <row r="36" spans="1:6" ht="20.100000000000001" customHeight="1" thickBot="1" x14ac:dyDescent="0.25">
      <c r="A36" s="23" t="s">
        <v>55</v>
      </c>
      <c r="B36" s="37" t="s">
        <v>56</v>
      </c>
      <c r="C36" s="349">
        <v>1.05</v>
      </c>
      <c r="D36" s="349">
        <v>0.94499999999999995</v>
      </c>
      <c r="E36" s="319">
        <f t="shared" si="0"/>
        <v>-10.500000000000009</v>
      </c>
      <c r="F36" s="333"/>
    </row>
    <row r="37" spans="1:6" ht="20.100000000000001" customHeight="1" thickBot="1" x14ac:dyDescent="0.25">
      <c r="A37" s="132"/>
      <c r="B37" s="133" t="s">
        <v>10</v>
      </c>
      <c r="C37" s="253">
        <v>1.155</v>
      </c>
      <c r="D37" s="253">
        <v>0.99099999999999999</v>
      </c>
      <c r="E37" s="320">
        <f t="shared" si="0"/>
        <v>-16.400000000000002</v>
      </c>
      <c r="F37" s="333"/>
    </row>
    <row r="38" spans="1:6" ht="20.100000000000001" customHeight="1" x14ac:dyDescent="0.2">
      <c r="C38" s="364"/>
      <c r="D38" s="364"/>
    </row>
    <row r="39" spans="1:6" ht="20.100000000000001" customHeight="1" x14ac:dyDescent="0.2">
      <c r="A39" s="477" t="s">
        <v>218</v>
      </c>
      <c r="B39" s="477"/>
      <c r="C39" s="477"/>
      <c r="D39" s="477"/>
      <c r="E39" s="477"/>
    </row>
    <row r="40" spans="1:6" ht="20.100000000000001" customHeight="1" thickBot="1" x14ac:dyDescent="0.25">
      <c r="A40" s="240"/>
      <c r="B40" s="240"/>
      <c r="C40" s="240"/>
      <c r="D40" s="240"/>
      <c r="E40" s="240"/>
    </row>
    <row r="41" spans="1:6" ht="20.100000000000001" customHeight="1" thickBot="1" x14ac:dyDescent="0.25">
      <c r="A41" s="241" t="s">
        <v>1</v>
      </c>
      <c r="B41" s="263" t="s">
        <v>12</v>
      </c>
      <c r="C41" s="499" t="s">
        <v>217</v>
      </c>
      <c r="D41" s="500"/>
      <c r="E41" s="501"/>
    </row>
    <row r="42" spans="1:6" ht="20.100000000000001" customHeight="1" thickBot="1" x14ac:dyDescent="0.25">
      <c r="A42" s="245"/>
      <c r="B42" s="336"/>
      <c r="C42" s="36">
        <f>+C5</f>
        <v>2022</v>
      </c>
      <c r="D42" s="36">
        <f>+D5</f>
        <v>2023</v>
      </c>
      <c r="E42" s="16" t="s">
        <v>179</v>
      </c>
    </row>
    <row r="43" spans="1:6" ht="20.100000000000001" customHeight="1" x14ac:dyDescent="0.2">
      <c r="A43" s="10" t="s">
        <v>6</v>
      </c>
      <c r="B43" s="17" t="s">
        <v>58</v>
      </c>
      <c r="C43" s="335">
        <v>0.96099999999999997</v>
      </c>
      <c r="D43" s="335">
        <v>0.97599999999999998</v>
      </c>
      <c r="E43" s="319">
        <f t="shared" ref="E43:E72" si="1">+(D43-C43)*100</f>
        <v>1.5000000000000013</v>
      </c>
      <c r="F43" s="333"/>
    </row>
    <row r="44" spans="1:6" ht="20.100000000000001" customHeight="1" x14ac:dyDescent="0.2">
      <c r="A44" s="23" t="s">
        <v>8</v>
      </c>
      <c r="B44" s="17" t="s">
        <v>59</v>
      </c>
      <c r="C44" s="335">
        <v>0.90400000000000003</v>
      </c>
      <c r="D44" s="335">
        <v>0.90200000000000002</v>
      </c>
      <c r="E44" s="319">
        <f t="shared" si="1"/>
        <v>-0.20000000000000018</v>
      </c>
      <c r="F44" s="333"/>
    </row>
    <row r="45" spans="1:6" ht="20.100000000000001" customHeight="1" x14ac:dyDescent="0.2">
      <c r="A45" s="23" t="s">
        <v>15</v>
      </c>
      <c r="B45" s="17" t="s">
        <v>60</v>
      </c>
      <c r="C45" s="335">
        <v>0.98599999999999999</v>
      </c>
      <c r="D45" s="335">
        <v>1.0349999999999999</v>
      </c>
      <c r="E45" s="319">
        <f t="shared" si="1"/>
        <v>4.8999999999999932</v>
      </c>
      <c r="F45" s="333"/>
    </row>
    <row r="46" spans="1:6" ht="20.100000000000001" customHeight="1" x14ac:dyDescent="0.2">
      <c r="A46" s="23" t="s">
        <v>17</v>
      </c>
      <c r="B46" s="17" t="s">
        <v>61</v>
      </c>
      <c r="C46" s="335">
        <v>0.88700000000000001</v>
      </c>
      <c r="D46" s="335">
        <v>0.95899999999999996</v>
      </c>
      <c r="E46" s="319">
        <f t="shared" si="1"/>
        <v>7.1999999999999957</v>
      </c>
      <c r="F46" s="333"/>
    </row>
    <row r="47" spans="1:6" ht="20.100000000000001" customHeight="1" x14ac:dyDescent="0.2">
      <c r="A47" s="23" t="s">
        <v>19</v>
      </c>
      <c r="B47" s="17" t="s">
        <v>62</v>
      </c>
      <c r="C47" s="335">
        <v>0.28100000000000003</v>
      </c>
      <c r="D47" s="335">
        <v>0.38700000000000001</v>
      </c>
      <c r="E47" s="319">
        <f t="shared" si="1"/>
        <v>10.599999999999998</v>
      </c>
      <c r="F47" s="333"/>
    </row>
    <row r="48" spans="1:6" ht="20.100000000000001" customHeight="1" x14ac:dyDescent="0.2">
      <c r="A48" s="23" t="s">
        <v>21</v>
      </c>
      <c r="B48" s="17" t="s">
        <v>63</v>
      </c>
      <c r="C48" s="335">
        <v>0.95199999999999996</v>
      </c>
      <c r="D48" s="335">
        <v>0.95599999999999996</v>
      </c>
      <c r="E48" s="319">
        <f t="shared" si="1"/>
        <v>0.40000000000000036</v>
      </c>
      <c r="F48" s="333"/>
    </row>
    <row r="49" spans="1:6" ht="20.100000000000001" customHeight="1" x14ac:dyDescent="0.2">
      <c r="A49" s="23" t="s">
        <v>23</v>
      </c>
      <c r="B49" s="17" t="s">
        <v>64</v>
      </c>
      <c r="C49" s="335">
        <v>0.70599999999999996</v>
      </c>
      <c r="D49" s="335">
        <v>0.83499999999999996</v>
      </c>
      <c r="E49" s="319">
        <f t="shared" si="1"/>
        <v>12.9</v>
      </c>
      <c r="F49" s="333"/>
    </row>
    <row r="50" spans="1:6" ht="20.100000000000001" customHeight="1" x14ac:dyDescent="0.2">
      <c r="A50" s="23" t="s">
        <v>25</v>
      </c>
      <c r="B50" s="17" t="s">
        <v>65</v>
      </c>
      <c r="C50" s="335">
        <v>0.89</v>
      </c>
      <c r="D50" s="335">
        <v>0.89200000000000002</v>
      </c>
      <c r="E50" s="319">
        <f t="shared" si="1"/>
        <v>0.20000000000000018</v>
      </c>
      <c r="F50" s="333"/>
    </row>
    <row r="51" spans="1:6" ht="20.100000000000001" customHeight="1" x14ac:dyDescent="0.2">
      <c r="A51" s="23" t="s">
        <v>27</v>
      </c>
      <c r="B51" s="17" t="s">
        <v>66</v>
      </c>
      <c r="C51" s="335">
        <v>0.90300000000000002</v>
      </c>
      <c r="D51" s="335">
        <v>0.86199999999999999</v>
      </c>
      <c r="E51" s="319">
        <f t="shared" si="1"/>
        <v>-4.1000000000000032</v>
      </c>
      <c r="F51" s="333"/>
    </row>
    <row r="52" spans="1:6" ht="20.100000000000001" customHeight="1" x14ac:dyDescent="0.2">
      <c r="A52" s="23" t="s">
        <v>29</v>
      </c>
      <c r="B52" s="17" t="s">
        <v>67</v>
      </c>
      <c r="C52" s="335">
        <v>0.99399999999999999</v>
      </c>
      <c r="D52" s="335">
        <v>0.98499999999999999</v>
      </c>
      <c r="E52" s="319">
        <f t="shared" si="1"/>
        <v>-0.9000000000000008</v>
      </c>
      <c r="F52" s="333"/>
    </row>
    <row r="53" spans="1:6" ht="20.100000000000001" customHeight="1" x14ac:dyDescent="0.2">
      <c r="A53" s="23" t="s">
        <v>31</v>
      </c>
      <c r="B53" s="17" t="s">
        <v>68</v>
      </c>
      <c r="C53" s="335">
        <v>0.93100000000000005</v>
      </c>
      <c r="D53" s="335">
        <v>0.91300000000000003</v>
      </c>
      <c r="E53" s="319">
        <f t="shared" si="1"/>
        <v>-1.8000000000000016</v>
      </c>
      <c r="F53" s="333"/>
    </row>
    <row r="54" spans="1:6" ht="20.100000000000001" customHeight="1" x14ac:dyDescent="0.2">
      <c r="A54" s="23" t="s">
        <v>33</v>
      </c>
      <c r="B54" s="17" t="s">
        <v>69</v>
      </c>
      <c r="C54" s="335">
        <v>0.69399999999999995</v>
      </c>
      <c r="D54" s="335">
        <v>1.115</v>
      </c>
      <c r="E54" s="319">
        <f t="shared" si="1"/>
        <v>42.1</v>
      </c>
      <c r="F54" s="333"/>
    </row>
    <row r="55" spans="1:6" ht="20.100000000000001" customHeight="1" x14ac:dyDescent="0.2">
      <c r="A55" s="23" t="s">
        <v>35</v>
      </c>
      <c r="B55" s="17" t="s">
        <v>70</v>
      </c>
      <c r="C55" s="335">
        <v>0.98299999999999998</v>
      </c>
      <c r="D55" s="335">
        <v>1.0980000000000001</v>
      </c>
      <c r="E55" s="319">
        <f t="shared" si="1"/>
        <v>11.500000000000011</v>
      </c>
      <c r="F55" s="333"/>
    </row>
    <row r="56" spans="1:6" ht="20.100000000000001" customHeight="1" x14ac:dyDescent="0.2">
      <c r="A56" s="23" t="s">
        <v>37</v>
      </c>
      <c r="B56" s="17" t="s">
        <v>71</v>
      </c>
      <c r="C56" s="335">
        <v>1.07</v>
      </c>
      <c r="D56" s="335">
        <v>0.99199999999999999</v>
      </c>
      <c r="E56" s="319">
        <f t="shared" si="1"/>
        <v>-7.8000000000000069</v>
      </c>
      <c r="F56" s="333"/>
    </row>
    <row r="57" spans="1:6" ht="20.100000000000001" customHeight="1" x14ac:dyDescent="0.2">
      <c r="A57" s="23" t="s">
        <v>39</v>
      </c>
      <c r="B57" s="17" t="s">
        <v>72</v>
      </c>
      <c r="C57" s="335">
        <v>0.89700000000000002</v>
      </c>
      <c r="D57" s="335">
        <v>0.68600000000000005</v>
      </c>
      <c r="E57" s="319">
        <f t="shared" si="1"/>
        <v>-21.099999999999998</v>
      </c>
      <c r="F57" s="333"/>
    </row>
    <row r="58" spans="1:6" ht="20.100000000000001" customHeight="1" x14ac:dyDescent="0.2">
      <c r="A58" s="23" t="s">
        <v>41</v>
      </c>
      <c r="B58" s="17" t="s">
        <v>73</v>
      </c>
      <c r="C58" s="335">
        <v>0.83899999999999997</v>
      </c>
      <c r="D58" s="335">
        <v>0.84</v>
      </c>
      <c r="E58" s="319">
        <f t="shared" si="1"/>
        <v>0.10000000000000009</v>
      </c>
      <c r="F58" s="333"/>
    </row>
    <row r="59" spans="1:6" ht="20.100000000000001" customHeight="1" x14ac:dyDescent="0.2">
      <c r="A59" s="23" t="s">
        <v>43</v>
      </c>
      <c r="B59" s="17" t="s">
        <v>74</v>
      </c>
      <c r="C59" s="335">
        <v>0.249</v>
      </c>
      <c r="D59" s="335">
        <v>0.29799999999999999</v>
      </c>
      <c r="E59" s="319">
        <f t="shared" si="1"/>
        <v>4.8999999999999986</v>
      </c>
      <c r="F59" s="333"/>
    </row>
    <row r="60" spans="1:6" ht="20.100000000000001" customHeight="1" x14ac:dyDescent="0.2">
      <c r="A60" s="23" t="s">
        <v>45</v>
      </c>
      <c r="B60" s="17" t="s">
        <v>75</v>
      </c>
      <c r="C60" s="335">
        <v>0.98399999999999999</v>
      </c>
      <c r="D60" s="335">
        <v>1.0309999999999999</v>
      </c>
      <c r="E60" s="319">
        <f t="shared" si="1"/>
        <v>4.6999999999999931</v>
      </c>
      <c r="F60" s="333"/>
    </row>
    <row r="61" spans="1:6" ht="20.100000000000001" customHeight="1" x14ac:dyDescent="0.2">
      <c r="A61" s="23" t="s">
        <v>47</v>
      </c>
      <c r="B61" s="17" t="s">
        <v>76</v>
      </c>
      <c r="C61" s="335">
        <v>0.96</v>
      </c>
      <c r="D61" s="335">
        <v>0.92700000000000005</v>
      </c>
      <c r="E61" s="319">
        <f t="shared" si="1"/>
        <v>-3.2999999999999918</v>
      </c>
      <c r="F61" s="333"/>
    </row>
    <row r="62" spans="1:6" ht="20.100000000000001" customHeight="1" x14ac:dyDescent="0.2">
      <c r="A62" s="23" t="s">
        <v>49</v>
      </c>
      <c r="B62" s="17" t="s">
        <v>77</v>
      </c>
      <c r="C62" s="335">
        <v>0.73899999999999999</v>
      </c>
      <c r="D62" s="335">
        <v>0.64600000000000002</v>
      </c>
      <c r="E62" s="319">
        <f t="shared" si="1"/>
        <v>-9.2999999999999972</v>
      </c>
      <c r="F62" s="333"/>
    </row>
    <row r="63" spans="1:6" ht="20.100000000000001" customHeight="1" x14ac:dyDescent="0.2">
      <c r="A63" s="23" t="s">
        <v>51</v>
      </c>
      <c r="B63" s="17" t="s">
        <v>78</v>
      </c>
      <c r="C63" s="335">
        <v>0.92200000000000004</v>
      </c>
      <c r="D63" s="335">
        <v>1</v>
      </c>
      <c r="E63" s="319">
        <f t="shared" si="1"/>
        <v>7.7999999999999954</v>
      </c>
      <c r="F63" s="333"/>
    </row>
    <row r="64" spans="1:6" ht="20.100000000000001" customHeight="1" x14ac:dyDescent="0.2">
      <c r="A64" s="23" t="s">
        <v>53</v>
      </c>
      <c r="B64" s="17" t="s">
        <v>79</v>
      </c>
      <c r="C64" s="335">
        <v>0.60299999999999998</v>
      </c>
      <c r="D64" s="335">
        <v>0.63900000000000001</v>
      </c>
      <c r="E64" s="319">
        <f t="shared" si="1"/>
        <v>3.6000000000000032</v>
      </c>
      <c r="F64" s="333"/>
    </row>
    <row r="65" spans="1:6" ht="20.100000000000001" customHeight="1" x14ac:dyDescent="0.2">
      <c r="A65" s="23" t="s">
        <v>55</v>
      </c>
      <c r="B65" s="17" t="s">
        <v>80</v>
      </c>
      <c r="C65" s="335">
        <v>1.012</v>
      </c>
      <c r="D65" s="335">
        <v>0.98899999999999999</v>
      </c>
      <c r="E65" s="319">
        <f t="shared" si="1"/>
        <v>-2.300000000000002</v>
      </c>
      <c r="F65" s="333"/>
    </row>
    <row r="66" spans="1:6" ht="20.100000000000001" customHeight="1" x14ac:dyDescent="0.2">
      <c r="A66" s="23" t="s">
        <v>81</v>
      </c>
      <c r="B66" s="17" t="s">
        <v>82</v>
      </c>
      <c r="C66" s="335">
        <v>1.036</v>
      </c>
      <c r="D66" s="335">
        <v>0.99099999999999999</v>
      </c>
      <c r="E66" s="319">
        <f t="shared" si="1"/>
        <v>-4.5000000000000036</v>
      </c>
      <c r="F66" s="333"/>
    </row>
    <row r="67" spans="1:6" ht="20.100000000000001" customHeight="1" x14ac:dyDescent="0.2">
      <c r="A67" s="23" t="s">
        <v>83</v>
      </c>
      <c r="B67" s="17" t="s">
        <v>84</v>
      </c>
      <c r="C67" s="335">
        <v>1.1299999999999999</v>
      </c>
      <c r="D67" s="335">
        <v>1.089</v>
      </c>
      <c r="E67" s="319">
        <f t="shared" si="1"/>
        <v>-4.0999999999999925</v>
      </c>
      <c r="F67" s="333"/>
    </row>
    <row r="68" spans="1:6" ht="20.100000000000001" customHeight="1" x14ac:dyDescent="0.2">
      <c r="A68" s="23" t="s">
        <v>85</v>
      </c>
      <c r="B68" s="17" t="s">
        <v>86</v>
      </c>
      <c r="C68" s="335">
        <v>0.89900000000000002</v>
      </c>
      <c r="D68" s="335">
        <v>0.96399999999999997</v>
      </c>
      <c r="E68" s="319">
        <f t="shared" si="1"/>
        <v>6.4999999999999947</v>
      </c>
      <c r="F68" s="333"/>
    </row>
    <row r="69" spans="1:6" ht="20.100000000000001" customHeight="1" x14ac:dyDescent="0.2">
      <c r="A69" s="23" t="s">
        <v>87</v>
      </c>
      <c r="B69" s="17" t="s">
        <v>88</v>
      </c>
      <c r="C69" s="335">
        <v>0.97899999999999998</v>
      </c>
      <c r="D69" s="335">
        <v>0.95899999999999996</v>
      </c>
      <c r="E69" s="319">
        <f t="shared" si="1"/>
        <v>-2.0000000000000018</v>
      </c>
      <c r="F69" s="333"/>
    </row>
    <row r="70" spans="1:6" ht="20.100000000000001" customHeight="1" x14ac:dyDescent="0.2">
      <c r="A70" s="23" t="s">
        <v>89</v>
      </c>
      <c r="B70" s="17" t="s">
        <v>90</v>
      </c>
      <c r="C70" s="335">
        <v>0.97099999999999997</v>
      </c>
      <c r="D70" s="335">
        <v>0.93600000000000005</v>
      </c>
      <c r="E70" s="319">
        <f t="shared" si="1"/>
        <v>-3.499999999999992</v>
      </c>
      <c r="F70" s="333"/>
    </row>
    <row r="71" spans="1:6" ht="20.100000000000001" customHeight="1" thickBot="1" x14ac:dyDescent="0.25">
      <c r="A71" s="23" t="s">
        <v>91</v>
      </c>
      <c r="B71" s="17" t="s">
        <v>92</v>
      </c>
      <c r="C71" s="335">
        <v>0.88900000000000001</v>
      </c>
      <c r="D71" s="335">
        <v>0.96499999999999997</v>
      </c>
      <c r="E71" s="319">
        <f t="shared" si="1"/>
        <v>7.5999999999999961</v>
      </c>
      <c r="F71" s="333"/>
    </row>
    <row r="72" spans="1:6" ht="20.100000000000001" customHeight="1" thickBot="1" x14ac:dyDescent="0.25">
      <c r="A72" s="94"/>
      <c r="B72" s="41" t="s">
        <v>10</v>
      </c>
      <c r="C72" s="323">
        <v>0.94199999999999995</v>
      </c>
      <c r="D72" s="323">
        <v>0.93799999999999994</v>
      </c>
      <c r="E72" s="320">
        <f t="shared" si="1"/>
        <v>-0.40000000000000036</v>
      </c>
      <c r="F72" s="333"/>
    </row>
    <row r="73" spans="1:6" ht="20.100000000000001" customHeight="1" x14ac:dyDescent="0.2">
      <c r="C73" s="364"/>
      <c r="D73" s="364"/>
    </row>
  </sheetData>
  <mergeCells count="6">
    <mergeCell ref="C41:E41"/>
    <mergeCell ref="A1:E1"/>
    <mergeCell ref="C4:E4"/>
    <mergeCell ref="A10:E10"/>
    <mergeCell ref="C12:E12"/>
    <mergeCell ref="A39:E39"/>
  </mergeCells>
  <pageMargins left="0.74803149606299213" right="0.74803149606299213" top="0.98425196850393704" bottom="0.98425196850393704" header="0.51181102362204722" footer="0.51181102362204722"/>
  <pageSetup paperSize="9" scale="82" fitToHeight="3" orientation="portrait" r:id="rId1"/>
  <headerFooter alignWithMargins="0"/>
  <rowBreaks count="1" manualBreakCount="1">
    <brk id="3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10D2-227B-4E06-8957-A73CC9ABDACF}">
  <dimension ref="A1:I70"/>
  <sheetViews>
    <sheetView topLeftCell="A28" zoomScale="80" zoomScaleNormal="80" zoomScaleSheetLayoutView="115" workbookViewId="0">
      <selection activeCell="I9" sqref="I9"/>
    </sheetView>
  </sheetViews>
  <sheetFormatPr defaultColWidth="9.140625" defaultRowHeight="12.75" x14ac:dyDescent="0.2"/>
  <cols>
    <col min="1" max="1" width="3.7109375" style="239" customWidth="1"/>
    <col min="2" max="2" width="38.140625" style="17" customWidth="1"/>
    <col min="3" max="4" width="18" style="233" bestFit="1" customWidth="1"/>
    <col min="5" max="5" width="14" style="17" customWidth="1"/>
    <col min="6" max="6" width="14" style="239" bestFit="1" customWidth="1"/>
    <col min="7" max="16384" width="9.140625" style="239"/>
  </cols>
  <sheetData>
    <row r="1" spans="1:6" ht="20.100000000000001" customHeight="1" x14ac:dyDescent="0.2"/>
    <row r="2" spans="1:6" ht="20.100000000000001" customHeight="1" x14ac:dyDescent="0.2">
      <c r="A2" s="477" t="s">
        <v>11</v>
      </c>
      <c r="B2" s="477"/>
      <c r="C2" s="477"/>
      <c r="D2" s="477"/>
      <c r="E2" s="477"/>
    </row>
    <row r="3" spans="1:6" ht="20.100000000000001" customHeight="1" thickBot="1" x14ac:dyDescent="0.25">
      <c r="A3" s="240"/>
      <c r="B3" s="240"/>
      <c r="C3" s="393"/>
      <c r="D3" s="393"/>
      <c r="E3" s="240"/>
    </row>
    <row r="4" spans="1:6" ht="20.100000000000001" customHeight="1" thickBot="1" x14ac:dyDescent="0.25">
      <c r="A4" s="241" t="s">
        <v>1</v>
      </c>
      <c r="B4" s="241" t="s">
        <v>241</v>
      </c>
      <c r="C4" s="242" t="s">
        <v>3</v>
      </c>
      <c r="D4" s="243"/>
      <c r="E4" s="241" t="s">
        <v>4</v>
      </c>
    </row>
    <row r="5" spans="1:6" ht="20.100000000000001" customHeight="1" thickBot="1" x14ac:dyDescent="0.25">
      <c r="A5" s="105"/>
      <c r="B5" s="245"/>
      <c r="C5" s="94">
        <v>2022</v>
      </c>
      <c r="D5" s="94">
        <v>2023</v>
      </c>
      <c r="E5" s="94" t="s">
        <v>5</v>
      </c>
    </row>
    <row r="6" spans="1:6" s="17" customFormat="1" ht="20.100000000000001" customHeight="1" x14ac:dyDescent="0.2">
      <c r="A6" s="107" t="s">
        <v>6</v>
      </c>
      <c r="B6" s="392" t="s">
        <v>245</v>
      </c>
      <c r="C6" s="38">
        <v>9717395</v>
      </c>
      <c r="D6" s="38">
        <v>10407429</v>
      </c>
      <c r="E6" s="26">
        <f>+IF(C6=0,"X",D6/C6)</f>
        <v>1.0710101832847179</v>
      </c>
      <c r="F6" s="382"/>
    </row>
    <row r="7" spans="1:6" s="17" customFormat="1" ht="20.100000000000001" customHeight="1" x14ac:dyDescent="0.2">
      <c r="A7" s="107" t="s">
        <v>8</v>
      </c>
      <c r="B7" s="392" t="s">
        <v>244</v>
      </c>
      <c r="C7" s="38">
        <v>4022653</v>
      </c>
      <c r="D7" s="38">
        <v>3907665</v>
      </c>
      <c r="E7" s="26">
        <f>+IF(C7=0,"X",D7/C7)</f>
        <v>0.97141488465448056</v>
      </c>
      <c r="F7" s="382"/>
    </row>
    <row r="8" spans="1:6" s="17" customFormat="1" ht="20.100000000000001" customHeight="1" x14ac:dyDescent="0.2">
      <c r="A8" s="107" t="s">
        <v>15</v>
      </c>
      <c r="B8" s="392" t="s">
        <v>243</v>
      </c>
      <c r="C8" s="38">
        <v>7520822</v>
      </c>
      <c r="D8" s="38">
        <v>8290968</v>
      </c>
      <c r="E8" s="26">
        <f>+IF(C8=0,"X",D8/C8)</f>
        <v>1.1024018385224381</v>
      </c>
      <c r="F8" s="382"/>
    </row>
    <row r="9" spans="1:6" s="17" customFormat="1" ht="20.100000000000001" customHeight="1" thickBot="1" x14ac:dyDescent="0.25">
      <c r="A9" s="107" t="s">
        <v>17</v>
      </c>
      <c r="B9" s="392" t="s">
        <v>242</v>
      </c>
      <c r="C9" s="38">
        <v>243391</v>
      </c>
      <c r="D9" s="38">
        <v>241686</v>
      </c>
      <c r="E9" s="26">
        <f>+IF(C9=0,"X",D9/C9)</f>
        <v>0.99299481081880592</v>
      </c>
      <c r="F9" s="382"/>
    </row>
    <row r="10" spans="1:6" ht="20.100000000000001" customHeight="1" thickBot="1" x14ac:dyDescent="0.25">
      <c r="A10" s="108"/>
      <c r="B10" s="95">
        <f>SUM(B6:B9)</f>
        <v>0</v>
      </c>
      <c r="C10" s="95">
        <v>21504260</v>
      </c>
      <c r="D10" s="95">
        <f>SUM(D6:D9)</f>
        <v>22847748</v>
      </c>
      <c r="E10" s="30">
        <f>+IF(C10=0,"X",D10/C10)</f>
        <v>1.062475435099836</v>
      </c>
      <c r="F10" s="21"/>
    </row>
    <row r="11" spans="1:6" ht="20.100000000000001" customHeight="1" x14ac:dyDescent="0.2">
      <c r="A11" s="17"/>
      <c r="C11" s="379">
        <v>0</v>
      </c>
      <c r="D11" s="379">
        <v>0</v>
      </c>
      <c r="E11" s="378"/>
    </row>
    <row r="12" spans="1:6" ht="20.100000000000001" customHeight="1" x14ac:dyDescent="0.2">
      <c r="A12" s="502" t="s">
        <v>57</v>
      </c>
      <c r="B12" s="502"/>
      <c r="C12" s="502"/>
      <c r="D12" s="502"/>
      <c r="E12" s="502"/>
      <c r="F12" s="22"/>
    </row>
    <row r="13" spans="1:6" ht="20.100000000000001" customHeight="1" thickBot="1" x14ac:dyDescent="0.25">
      <c r="A13" s="391"/>
      <c r="B13" s="391"/>
      <c r="C13" s="390"/>
      <c r="D13" s="390"/>
      <c r="E13" s="238"/>
    </row>
    <row r="14" spans="1:6" ht="20.100000000000001" customHeight="1" thickBot="1" x14ac:dyDescent="0.25">
      <c r="A14" s="192" t="s">
        <v>1</v>
      </c>
      <c r="B14" s="241" t="s">
        <v>241</v>
      </c>
      <c r="C14" s="307" t="s">
        <v>3</v>
      </c>
      <c r="D14" s="311"/>
      <c r="E14" s="241" t="s">
        <v>4</v>
      </c>
    </row>
    <row r="15" spans="1:6" ht="20.100000000000001" customHeight="1" thickBot="1" x14ac:dyDescent="0.25">
      <c r="A15" s="105"/>
      <c r="B15" s="389"/>
      <c r="C15" s="10">
        <f>+C5</f>
        <v>2022</v>
      </c>
      <c r="D15" s="10">
        <f>+D5</f>
        <v>2023</v>
      </c>
      <c r="E15" s="94" t="str">
        <f>+E5</f>
        <v>23/22</v>
      </c>
    </row>
    <row r="16" spans="1:6" s="17" customFormat="1" ht="20.100000000000001" customHeight="1" x14ac:dyDescent="0.2">
      <c r="A16" s="101" t="s">
        <v>6</v>
      </c>
      <c r="B16" s="388" t="s">
        <v>240</v>
      </c>
      <c r="C16" s="183">
        <v>26051389</v>
      </c>
      <c r="D16" s="183">
        <v>28265301</v>
      </c>
      <c r="E16" s="55">
        <f t="shared" ref="E16:E23" si="0">+IF(C16=0,"X",D16/C16)</f>
        <v>1.0849824936397825</v>
      </c>
      <c r="F16" s="382"/>
    </row>
    <row r="17" spans="1:9" s="17" customFormat="1" ht="20.100000000000001" customHeight="1" x14ac:dyDescent="0.2">
      <c r="A17" s="385" t="s">
        <v>8</v>
      </c>
      <c r="B17" s="386" t="s">
        <v>239</v>
      </c>
      <c r="C17" s="265">
        <v>10477291</v>
      </c>
      <c r="D17" s="265">
        <v>11549289</v>
      </c>
      <c r="E17" s="55">
        <f t="shared" si="0"/>
        <v>1.1023163334873489</v>
      </c>
      <c r="F17" s="382"/>
    </row>
    <row r="18" spans="1:9" s="17" customFormat="1" ht="20.100000000000001" customHeight="1" x14ac:dyDescent="0.2">
      <c r="A18" s="385" t="s">
        <v>15</v>
      </c>
      <c r="B18" s="387" t="s">
        <v>238</v>
      </c>
      <c r="C18" s="265">
        <v>2799103</v>
      </c>
      <c r="D18" s="265">
        <v>3107437</v>
      </c>
      <c r="E18" s="55">
        <f t="shared" si="0"/>
        <v>1.1101545745190513</v>
      </c>
      <c r="F18" s="382"/>
    </row>
    <row r="19" spans="1:9" s="17" customFormat="1" ht="20.100000000000001" customHeight="1" x14ac:dyDescent="0.2">
      <c r="A19" s="385" t="s">
        <v>17</v>
      </c>
      <c r="B19" s="386" t="s">
        <v>237</v>
      </c>
      <c r="C19" s="265">
        <v>2526548</v>
      </c>
      <c r="D19" s="265">
        <v>2700116</v>
      </c>
      <c r="E19" s="55">
        <f t="shared" si="0"/>
        <v>1.0686976855377377</v>
      </c>
      <c r="F19" s="382"/>
    </row>
    <row r="20" spans="1:9" s="17" customFormat="1" ht="20.100000000000001" customHeight="1" x14ac:dyDescent="0.2">
      <c r="A20" s="385" t="s">
        <v>19</v>
      </c>
      <c r="B20" s="384" t="s">
        <v>236</v>
      </c>
      <c r="C20" s="265">
        <v>3113959</v>
      </c>
      <c r="D20" s="265">
        <v>3588893</v>
      </c>
      <c r="E20" s="55">
        <f t="shared" si="0"/>
        <v>1.152517743489879</v>
      </c>
      <c r="F20" s="382"/>
    </row>
    <row r="21" spans="1:9" s="17" customFormat="1" ht="20.100000000000001" customHeight="1" x14ac:dyDescent="0.2">
      <c r="A21" s="385" t="s">
        <v>21</v>
      </c>
      <c r="B21" s="384" t="s">
        <v>235</v>
      </c>
      <c r="C21" s="265">
        <v>592620</v>
      </c>
      <c r="D21" s="265">
        <v>804736</v>
      </c>
      <c r="E21" s="55">
        <f t="shared" si="0"/>
        <v>1.3579291957746955</v>
      </c>
      <c r="F21" s="382"/>
    </row>
    <row r="22" spans="1:9" s="17" customFormat="1" ht="20.100000000000001" customHeight="1" thickBot="1" x14ac:dyDescent="0.25">
      <c r="A22" s="105" t="s">
        <v>23</v>
      </c>
      <c r="B22" s="383" t="s">
        <v>220</v>
      </c>
      <c r="C22" s="185">
        <v>5210103</v>
      </c>
      <c r="D22" s="185">
        <v>6025455</v>
      </c>
      <c r="E22" s="55">
        <f t="shared" si="0"/>
        <v>1.1564944109550233</v>
      </c>
      <c r="F22" s="382"/>
    </row>
    <row r="23" spans="1:9" ht="20.100000000000001" customHeight="1" thickBot="1" x14ac:dyDescent="0.25">
      <c r="A23" s="312"/>
      <c r="B23" s="381" t="s">
        <v>10</v>
      </c>
      <c r="C23" s="329">
        <f>SUM(C16:C22)</f>
        <v>50771013</v>
      </c>
      <c r="D23" s="380">
        <f>SUM(D16:D22)</f>
        <v>56041227</v>
      </c>
      <c r="E23" s="30">
        <f t="shared" si="0"/>
        <v>1.1038036014762991</v>
      </c>
      <c r="F23" s="21"/>
    </row>
    <row r="24" spans="1:9" ht="20.100000000000001" customHeight="1" x14ac:dyDescent="0.2">
      <c r="C24" s="379">
        <v>0</v>
      </c>
      <c r="D24" s="379">
        <v>0</v>
      </c>
      <c r="E24" s="378"/>
    </row>
    <row r="25" spans="1:9" ht="20.100000000000001" customHeight="1" x14ac:dyDescent="0.2">
      <c r="A25" s="503" t="s">
        <v>234</v>
      </c>
      <c r="B25" s="503"/>
      <c r="C25" s="503"/>
      <c r="D25" s="503"/>
    </row>
    <row r="26" spans="1:9" ht="20.100000000000001" customHeight="1" thickBot="1" x14ac:dyDescent="0.25"/>
    <row r="27" spans="1:9" ht="20.100000000000001" customHeight="1" thickBot="1" x14ac:dyDescent="0.25">
      <c r="A27" s="373" t="s">
        <v>1</v>
      </c>
      <c r="B27" s="312" t="s">
        <v>221</v>
      </c>
      <c r="C27" s="94">
        <f>+C5</f>
        <v>2022</v>
      </c>
      <c r="D27" s="94">
        <f>+D5</f>
        <v>2023</v>
      </c>
      <c r="E27" s="16" t="s">
        <v>179</v>
      </c>
      <c r="F27" s="372"/>
      <c r="G27" s="17"/>
    </row>
    <row r="28" spans="1:9" ht="20.100000000000001" customHeight="1" x14ac:dyDescent="0.25">
      <c r="A28" s="100" t="s">
        <v>6</v>
      </c>
      <c r="B28" s="377" t="s">
        <v>233</v>
      </c>
      <c r="C28" s="370">
        <v>0.20300000000000001</v>
      </c>
      <c r="D28" s="370">
        <v>0.20499999999999999</v>
      </c>
      <c r="E28" s="371">
        <f t="shared" ref="E28:E38" si="1">+(D28-C28)*100</f>
        <v>0.1999999999999974</v>
      </c>
      <c r="F28" s="333"/>
      <c r="G28" s="17"/>
      <c r="I28" s="376"/>
    </row>
    <row r="29" spans="1:9" ht="20.100000000000001" customHeight="1" x14ac:dyDescent="0.25">
      <c r="A29" s="107" t="s">
        <v>8</v>
      </c>
      <c r="B29" s="377" t="s">
        <v>232</v>
      </c>
      <c r="C29" s="370">
        <v>0.111</v>
      </c>
      <c r="D29" s="370">
        <v>0.11899999999999999</v>
      </c>
      <c r="E29" s="319">
        <f t="shared" si="1"/>
        <v>0.79999999999999938</v>
      </c>
      <c r="F29" s="333"/>
      <c r="G29" s="17"/>
      <c r="I29" s="376"/>
    </row>
    <row r="30" spans="1:9" ht="20.100000000000001" customHeight="1" x14ac:dyDescent="0.25">
      <c r="A30" s="107" t="s">
        <v>15</v>
      </c>
      <c r="B30" s="377" t="s">
        <v>231</v>
      </c>
      <c r="C30" s="370">
        <v>0.12</v>
      </c>
      <c r="D30" s="370">
        <v>0.11600000000000001</v>
      </c>
      <c r="E30" s="319">
        <f t="shared" si="1"/>
        <v>-0.39999999999999897</v>
      </c>
      <c r="F30" s="333"/>
      <c r="I30" s="376"/>
    </row>
    <row r="31" spans="1:9" ht="20.100000000000001" customHeight="1" x14ac:dyDescent="0.25">
      <c r="A31" s="107" t="s">
        <v>17</v>
      </c>
      <c r="B31" s="377" t="s">
        <v>230</v>
      </c>
      <c r="C31" s="370">
        <v>0.107</v>
      </c>
      <c r="D31" s="370">
        <v>0.109</v>
      </c>
      <c r="E31" s="319">
        <f t="shared" si="1"/>
        <v>0.20000000000000018</v>
      </c>
      <c r="F31" s="333"/>
      <c r="I31" s="376"/>
    </row>
    <row r="32" spans="1:9" ht="20.100000000000001" customHeight="1" x14ac:dyDescent="0.25">
      <c r="A32" s="107" t="s">
        <v>19</v>
      </c>
      <c r="B32" s="377" t="s">
        <v>229</v>
      </c>
      <c r="C32" s="370">
        <v>4.7E-2</v>
      </c>
      <c r="D32" s="370">
        <v>4.7E-2</v>
      </c>
      <c r="E32" s="319">
        <f t="shared" si="1"/>
        <v>0</v>
      </c>
      <c r="F32" s="333"/>
      <c r="I32" s="376"/>
    </row>
    <row r="33" spans="1:9" ht="20.100000000000001" customHeight="1" x14ac:dyDescent="0.25">
      <c r="A33" s="107" t="s">
        <v>21</v>
      </c>
      <c r="B33" s="377" t="s">
        <v>228</v>
      </c>
      <c r="C33" s="370">
        <v>3.5000000000000003E-2</v>
      </c>
      <c r="D33" s="370">
        <v>3.3000000000000002E-2</v>
      </c>
      <c r="E33" s="319">
        <f t="shared" si="1"/>
        <v>-0.20000000000000018</v>
      </c>
      <c r="F33" s="333"/>
      <c r="I33" s="376"/>
    </row>
    <row r="34" spans="1:9" ht="20.100000000000001" customHeight="1" x14ac:dyDescent="0.25">
      <c r="A34" s="107" t="s">
        <v>23</v>
      </c>
      <c r="B34" s="377" t="s">
        <v>227</v>
      </c>
      <c r="C34" s="370">
        <v>3.6999999999999998E-2</v>
      </c>
      <c r="D34" s="370">
        <v>3.2000000000000001E-2</v>
      </c>
      <c r="E34" s="319">
        <f t="shared" si="1"/>
        <v>-0.49999999999999978</v>
      </c>
      <c r="F34" s="333"/>
      <c r="I34" s="376"/>
    </row>
    <row r="35" spans="1:9" ht="20.100000000000001" customHeight="1" x14ac:dyDescent="0.25">
      <c r="A35" s="107" t="s">
        <v>25</v>
      </c>
      <c r="B35" s="377" t="s">
        <v>226</v>
      </c>
      <c r="C35" s="370">
        <v>3.1E-2</v>
      </c>
      <c r="D35" s="370">
        <v>3.2000000000000001E-2</v>
      </c>
      <c r="E35" s="319">
        <f t="shared" si="1"/>
        <v>0.10000000000000009</v>
      </c>
      <c r="F35" s="333"/>
      <c r="I35" s="376"/>
    </row>
    <row r="36" spans="1:9" ht="20.100000000000001" customHeight="1" x14ac:dyDescent="0.25">
      <c r="A36" s="107" t="s">
        <v>27</v>
      </c>
      <c r="B36" s="377" t="s">
        <v>225</v>
      </c>
      <c r="C36" s="370">
        <v>3.1E-2</v>
      </c>
      <c r="D36" s="370">
        <v>2.8000000000000001E-2</v>
      </c>
      <c r="E36" s="319">
        <f t="shared" si="1"/>
        <v>-0.29999999999999993</v>
      </c>
      <c r="F36" s="333"/>
      <c r="I36" s="376"/>
    </row>
    <row r="37" spans="1:9" ht="20.100000000000001" customHeight="1" thickBot="1" x14ac:dyDescent="0.3">
      <c r="A37" s="107" t="s">
        <v>29</v>
      </c>
      <c r="B37" s="377" t="s">
        <v>224</v>
      </c>
      <c r="C37" s="370">
        <v>3.2000000000000001E-2</v>
      </c>
      <c r="D37" s="370">
        <v>2.8000000000000001E-2</v>
      </c>
      <c r="E37" s="319">
        <f t="shared" si="1"/>
        <v>-0.4</v>
      </c>
      <c r="F37" s="333"/>
      <c r="I37" s="376"/>
    </row>
    <row r="38" spans="1:9" ht="20.100000000000001" customHeight="1" thickBot="1" x14ac:dyDescent="0.25">
      <c r="A38" s="312" t="s">
        <v>31</v>
      </c>
      <c r="B38" s="375" t="s">
        <v>220</v>
      </c>
      <c r="C38" s="369">
        <v>0.247</v>
      </c>
      <c r="D38" s="369">
        <v>0.25</v>
      </c>
      <c r="E38" s="368">
        <f t="shared" si="1"/>
        <v>0.30000000000000027</v>
      </c>
      <c r="F38" s="333"/>
    </row>
    <row r="39" spans="1:9" ht="20.100000000000001" customHeight="1" x14ac:dyDescent="0.2">
      <c r="A39" s="17"/>
      <c r="C39" s="213"/>
      <c r="D39" s="213"/>
      <c r="F39" s="372"/>
    </row>
    <row r="40" spans="1:9" ht="20.100000000000001" customHeight="1" x14ac:dyDescent="0.2">
      <c r="A40" s="453" t="s">
        <v>223</v>
      </c>
      <c r="B40" s="453"/>
      <c r="C40" s="453"/>
      <c r="D40" s="453"/>
      <c r="F40" s="372"/>
    </row>
    <row r="41" spans="1:9" ht="20.100000000000001" customHeight="1" thickBot="1" x14ac:dyDescent="0.25">
      <c r="A41" s="17"/>
      <c r="F41" s="372"/>
    </row>
    <row r="42" spans="1:9" ht="20.100000000000001" customHeight="1" thickBot="1" x14ac:dyDescent="0.25">
      <c r="A42" s="373" t="s">
        <v>1</v>
      </c>
      <c r="B42" s="374" t="s">
        <v>221</v>
      </c>
      <c r="C42" s="94">
        <f>+C27</f>
        <v>2022</v>
      </c>
      <c r="D42" s="94">
        <f>+D27</f>
        <v>2023</v>
      </c>
      <c r="E42" s="16" t="s">
        <v>179</v>
      </c>
      <c r="F42" s="372"/>
    </row>
    <row r="43" spans="1:9" ht="20.100000000000001" customHeight="1" x14ac:dyDescent="0.2">
      <c r="A43" s="100" t="s">
        <v>6</v>
      </c>
      <c r="B43" s="370" t="s">
        <v>40</v>
      </c>
      <c r="C43" s="370">
        <v>0.40200000000000002</v>
      </c>
      <c r="D43" s="370">
        <v>0.40200000000000002</v>
      </c>
      <c r="E43" s="371">
        <f t="shared" ref="E43:E53" si="2">+(D43-C43)*100</f>
        <v>0</v>
      </c>
      <c r="F43" s="333"/>
    </row>
    <row r="44" spans="1:9" ht="20.100000000000001" customHeight="1" x14ac:dyDescent="0.2">
      <c r="A44" s="107" t="s">
        <v>8</v>
      </c>
      <c r="B44" s="370" t="s">
        <v>14</v>
      </c>
      <c r="C44" s="370">
        <v>0.11799999999999999</v>
      </c>
      <c r="D44" s="370">
        <v>0.114</v>
      </c>
      <c r="E44" s="319">
        <f t="shared" si="2"/>
        <v>-0.39999999999999897</v>
      </c>
      <c r="F44" s="333"/>
    </row>
    <row r="45" spans="1:9" ht="20.100000000000001" customHeight="1" x14ac:dyDescent="0.2">
      <c r="A45" s="107" t="s">
        <v>15</v>
      </c>
      <c r="B45" s="370" t="s">
        <v>30</v>
      </c>
      <c r="C45" s="370">
        <v>0.104</v>
      </c>
      <c r="D45" s="370">
        <v>9.8000000000000004E-2</v>
      </c>
      <c r="E45" s="319">
        <f t="shared" si="2"/>
        <v>-0.5999999999999992</v>
      </c>
      <c r="F45" s="333"/>
    </row>
    <row r="46" spans="1:9" ht="20.100000000000001" customHeight="1" x14ac:dyDescent="0.2">
      <c r="A46" s="107" t="s">
        <v>17</v>
      </c>
      <c r="B46" s="370" t="s">
        <v>56</v>
      </c>
      <c r="C46" s="370">
        <v>5.5E-2</v>
      </c>
      <c r="D46" s="370">
        <v>0.06</v>
      </c>
      <c r="E46" s="319">
        <f t="shared" si="2"/>
        <v>0.49999999999999978</v>
      </c>
      <c r="F46" s="333"/>
    </row>
    <row r="47" spans="1:9" ht="20.100000000000001" customHeight="1" x14ac:dyDescent="0.2">
      <c r="A47" s="107" t="s">
        <v>19</v>
      </c>
      <c r="B47" s="370" t="s">
        <v>20</v>
      </c>
      <c r="C47" s="370">
        <v>5.1999999999999998E-2</v>
      </c>
      <c r="D47" s="370">
        <v>5.2999999999999999E-2</v>
      </c>
      <c r="E47" s="319">
        <f t="shared" si="2"/>
        <v>0.10000000000000009</v>
      </c>
      <c r="F47" s="333"/>
    </row>
    <row r="48" spans="1:9" ht="20.100000000000001" customHeight="1" x14ac:dyDescent="0.2">
      <c r="A48" s="107" t="s">
        <v>21</v>
      </c>
      <c r="B48" s="370" t="s">
        <v>26</v>
      </c>
      <c r="C48" s="370">
        <v>4.5999999999999999E-2</v>
      </c>
      <c r="D48" s="370">
        <v>4.2000000000000003E-2</v>
      </c>
      <c r="E48" s="319">
        <f t="shared" si="2"/>
        <v>-0.39999999999999969</v>
      </c>
      <c r="F48" s="333"/>
    </row>
    <row r="49" spans="1:6" ht="20.100000000000001" customHeight="1" x14ac:dyDescent="0.2">
      <c r="A49" s="107" t="s">
        <v>23</v>
      </c>
      <c r="B49" s="370" t="s">
        <v>50</v>
      </c>
      <c r="C49" s="370">
        <v>0.04</v>
      </c>
      <c r="D49" s="370">
        <v>4.1000000000000002E-2</v>
      </c>
      <c r="E49" s="319">
        <f t="shared" si="2"/>
        <v>0.10000000000000009</v>
      </c>
      <c r="F49" s="333"/>
    </row>
    <row r="50" spans="1:6" ht="20.100000000000001" customHeight="1" x14ac:dyDescent="0.2">
      <c r="A50" s="107" t="s">
        <v>25</v>
      </c>
      <c r="B50" s="370" t="s">
        <v>22</v>
      </c>
      <c r="C50" s="370">
        <v>2.3E-2</v>
      </c>
      <c r="D50" s="370">
        <v>2.5999999999999999E-2</v>
      </c>
      <c r="E50" s="319">
        <f t="shared" si="2"/>
        <v>0.29999999999999993</v>
      </c>
      <c r="F50" s="333"/>
    </row>
    <row r="51" spans="1:6" ht="20.100000000000001" customHeight="1" x14ac:dyDescent="0.2">
      <c r="A51" s="107" t="s">
        <v>27</v>
      </c>
      <c r="B51" s="370" t="s">
        <v>34</v>
      </c>
      <c r="C51" s="370">
        <v>2.3E-2</v>
      </c>
      <c r="D51" s="370">
        <v>2.4E-2</v>
      </c>
      <c r="E51" s="319">
        <f t="shared" si="2"/>
        <v>0.10000000000000009</v>
      </c>
      <c r="F51" s="333"/>
    </row>
    <row r="52" spans="1:6" ht="20.100000000000001" customHeight="1" thickBot="1" x14ac:dyDescent="0.25">
      <c r="A52" s="107" t="s">
        <v>29</v>
      </c>
      <c r="B52" s="370" t="s">
        <v>52</v>
      </c>
      <c r="C52" s="370">
        <v>0.02</v>
      </c>
      <c r="D52" s="370">
        <v>2.3E-2</v>
      </c>
      <c r="E52" s="319">
        <f t="shared" si="2"/>
        <v>0.29999999999999993</v>
      </c>
      <c r="F52" s="333"/>
    </row>
    <row r="53" spans="1:6" ht="20.100000000000001" customHeight="1" thickBot="1" x14ac:dyDescent="0.25">
      <c r="A53" s="312" t="s">
        <v>31</v>
      </c>
      <c r="B53" s="369" t="s">
        <v>220</v>
      </c>
      <c r="C53" s="369">
        <v>0.11799999999999999</v>
      </c>
      <c r="D53" s="369">
        <v>0.11799999999999999</v>
      </c>
      <c r="E53" s="368">
        <f t="shared" si="2"/>
        <v>0</v>
      </c>
      <c r="F53" s="333"/>
    </row>
    <row r="54" spans="1:6" ht="20.100000000000001" customHeight="1" x14ac:dyDescent="0.2">
      <c r="A54" s="17"/>
      <c r="F54" s="372"/>
    </row>
    <row r="55" spans="1:6" ht="20.100000000000001" customHeight="1" x14ac:dyDescent="0.2">
      <c r="A55" s="453" t="s">
        <v>222</v>
      </c>
      <c r="B55" s="453"/>
      <c r="C55" s="453"/>
      <c r="D55" s="453"/>
      <c r="F55" s="372"/>
    </row>
    <row r="56" spans="1:6" ht="20.100000000000001" customHeight="1" thickBot="1" x14ac:dyDescent="0.25">
      <c r="A56" s="17"/>
      <c r="F56" s="372"/>
    </row>
    <row r="57" spans="1:6" ht="20.100000000000001" customHeight="1" thickBot="1" x14ac:dyDescent="0.25">
      <c r="A57" s="373" t="s">
        <v>1</v>
      </c>
      <c r="B57" s="312" t="s">
        <v>221</v>
      </c>
      <c r="C57" s="94">
        <f>+C42</f>
        <v>2022</v>
      </c>
      <c r="D57" s="94">
        <f>+D42</f>
        <v>2023</v>
      </c>
      <c r="E57" s="16" t="s">
        <v>179</v>
      </c>
      <c r="F57" s="372"/>
    </row>
    <row r="58" spans="1:6" ht="20.100000000000001" customHeight="1" x14ac:dyDescent="0.2">
      <c r="A58" s="100" t="s">
        <v>6</v>
      </c>
      <c r="B58" s="370" t="s">
        <v>76</v>
      </c>
      <c r="C58" s="370">
        <v>0.28899999999999998</v>
      </c>
      <c r="D58" s="370">
        <v>0.28899999999999998</v>
      </c>
      <c r="E58" s="371">
        <f t="shared" ref="E58:E68" si="3">+(D58-C58)*100</f>
        <v>0</v>
      </c>
      <c r="F58" s="333"/>
    </row>
    <row r="59" spans="1:6" ht="20.100000000000001" customHeight="1" x14ac:dyDescent="0.2">
      <c r="A59" s="107" t="s">
        <v>8</v>
      </c>
      <c r="B59" s="370" t="s">
        <v>88</v>
      </c>
      <c r="C59" s="370">
        <v>0.158</v>
      </c>
      <c r="D59" s="370">
        <v>0.16700000000000001</v>
      </c>
      <c r="E59" s="319">
        <f t="shared" si="3"/>
        <v>0.9000000000000008</v>
      </c>
      <c r="F59" s="333"/>
    </row>
    <row r="60" spans="1:6" ht="20.100000000000001" customHeight="1" x14ac:dyDescent="0.2">
      <c r="A60" s="107" t="s">
        <v>15</v>
      </c>
      <c r="B60" s="370" t="s">
        <v>63</v>
      </c>
      <c r="C60" s="370">
        <v>0.152</v>
      </c>
      <c r="D60" s="370">
        <v>0.154</v>
      </c>
      <c r="E60" s="319">
        <f t="shared" si="3"/>
        <v>0.20000000000000018</v>
      </c>
      <c r="F60" s="333"/>
    </row>
    <row r="61" spans="1:6" ht="20.100000000000001" customHeight="1" x14ac:dyDescent="0.2">
      <c r="A61" s="107" t="s">
        <v>17</v>
      </c>
      <c r="B61" s="370" t="s">
        <v>86</v>
      </c>
      <c r="C61" s="370">
        <v>6.7000000000000004E-2</v>
      </c>
      <c r="D61" s="370">
        <v>6.7000000000000004E-2</v>
      </c>
      <c r="E61" s="319">
        <f t="shared" si="3"/>
        <v>0</v>
      </c>
      <c r="F61" s="333"/>
    </row>
    <row r="62" spans="1:6" ht="20.100000000000001" customHeight="1" x14ac:dyDescent="0.2">
      <c r="A62" s="107" t="s">
        <v>19</v>
      </c>
      <c r="B62" s="370" t="s">
        <v>66</v>
      </c>
      <c r="C62" s="370">
        <v>5.1999999999999998E-2</v>
      </c>
      <c r="D62" s="370">
        <v>4.4999999999999998E-2</v>
      </c>
      <c r="E62" s="319">
        <f t="shared" si="3"/>
        <v>-0.7</v>
      </c>
      <c r="F62" s="333"/>
    </row>
    <row r="63" spans="1:6" ht="20.100000000000001" customHeight="1" x14ac:dyDescent="0.2">
      <c r="A63" s="107" t="s">
        <v>21</v>
      </c>
      <c r="B63" s="370" t="s">
        <v>60</v>
      </c>
      <c r="C63" s="370">
        <v>4.3999999999999997E-2</v>
      </c>
      <c r="D63" s="370">
        <v>4.4999999999999998E-2</v>
      </c>
      <c r="E63" s="319">
        <f t="shared" si="3"/>
        <v>0.10000000000000009</v>
      </c>
      <c r="F63" s="333"/>
    </row>
    <row r="64" spans="1:6" ht="20.100000000000001" customHeight="1" x14ac:dyDescent="0.2">
      <c r="A64" s="107" t="s">
        <v>23</v>
      </c>
      <c r="B64" s="370" t="s">
        <v>59</v>
      </c>
      <c r="C64" s="370">
        <v>4.4999999999999998E-2</v>
      </c>
      <c r="D64" s="370">
        <v>0.04</v>
      </c>
      <c r="E64" s="319">
        <f t="shared" si="3"/>
        <v>-0.49999999999999978</v>
      </c>
      <c r="F64" s="333"/>
    </row>
    <row r="65" spans="1:6" ht="20.100000000000001" customHeight="1" x14ac:dyDescent="0.2">
      <c r="A65" s="107" t="s">
        <v>25</v>
      </c>
      <c r="B65" s="370" t="s">
        <v>68</v>
      </c>
      <c r="C65" s="370">
        <v>3.1E-2</v>
      </c>
      <c r="D65" s="370">
        <v>0.03</v>
      </c>
      <c r="E65" s="319">
        <f t="shared" si="3"/>
        <v>-0.10000000000000009</v>
      </c>
      <c r="F65" s="333"/>
    </row>
    <row r="66" spans="1:6" ht="20.100000000000001" customHeight="1" x14ac:dyDescent="0.2">
      <c r="A66" s="107" t="s">
        <v>27</v>
      </c>
      <c r="B66" s="370" t="s">
        <v>90</v>
      </c>
      <c r="C66" s="370">
        <v>2.1999999999999999E-2</v>
      </c>
      <c r="D66" s="370">
        <v>2.3E-2</v>
      </c>
      <c r="E66" s="319">
        <f t="shared" si="3"/>
        <v>0.10000000000000009</v>
      </c>
      <c r="F66" s="333"/>
    </row>
    <row r="67" spans="1:6" ht="20.100000000000001" customHeight="1" thickBot="1" x14ac:dyDescent="0.25">
      <c r="A67" s="107" t="s">
        <v>29</v>
      </c>
      <c r="B67" s="370" t="s">
        <v>70</v>
      </c>
      <c r="C67" s="370">
        <v>2.4E-2</v>
      </c>
      <c r="D67" s="370">
        <v>2.1999999999999999E-2</v>
      </c>
      <c r="E67" s="319">
        <f t="shared" si="3"/>
        <v>-0.20000000000000018</v>
      </c>
      <c r="F67" s="333"/>
    </row>
    <row r="68" spans="1:6" ht="20.100000000000001" customHeight="1" thickBot="1" x14ac:dyDescent="0.25">
      <c r="A68" s="312" t="s">
        <v>31</v>
      </c>
      <c r="B68" s="369" t="s">
        <v>220</v>
      </c>
      <c r="C68" s="369">
        <v>0.115</v>
      </c>
      <c r="D68" s="369">
        <v>0.11899999999999999</v>
      </c>
      <c r="E68" s="368">
        <f t="shared" si="3"/>
        <v>0.39999999999999897</v>
      </c>
      <c r="F68" s="333"/>
    </row>
    <row r="70" spans="1:6" x14ac:dyDescent="0.2">
      <c r="B70" s="57"/>
      <c r="C70" s="367"/>
      <c r="D70" s="367"/>
    </row>
  </sheetData>
  <mergeCells count="5">
    <mergeCell ref="A2:E2"/>
    <mergeCell ref="A12:E12"/>
    <mergeCell ref="A25:D25"/>
    <mergeCell ref="A40:D40"/>
    <mergeCell ref="A55:D55"/>
  </mergeCells>
  <conditionalFormatting sqref="F12">
    <cfRule type="cellIs" dxfId="0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fitToHeight="3" orientation="portrait" horizontalDpi="300" verticalDpi="300" r:id="rId1"/>
  <headerFooter alignWithMargins="0"/>
  <rowBreaks count="1" manualBreakCount="1">
    <brk id="39" min="1" max="4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5F4E-656B-4CBF-A5FB-60CBEA60A90E}">
  <dimension ref="B1:O99"/>
  <sheetViews>
    <sheetView zoomScale="80" zoomScaleNormal="80" zoomScaleSheetLayoutView="130" workbookViewId="0">
      <selection activeCell="R12" sqref="R12"/>
    </sheetView>
  </sheetViews>
  <sheetFormatPr defaultColWidth="9.140625" defaultRowHeight="12.75" x14ac:dyDescent="0.2"/>
  <cols>
    <col min="1" max="1" width="4.7109375" style="239" customWidth="1"/>
    <col min="2" max="2" width="33.85546875" style="239" customWidth="1"/>
    <col min="3" max="4" width="8.28515625" style="239" hidden="1" customWidth="1"/>
    <col min="5" max="5" width="8.28515625" style="239" customWidth="1"/>
    <col min="6" max="13" width="8.140625" style="239" customWidth="1"/>
    <col min="14" max="16384" width="9.140625" style="239"/>
  </cols>
  <sheetData>
    <row r="1" spans="2:14" ht="31.5" customHeight="1" x14ac:dyDescent="0.2">
      <c r="B1" s="504" t="s">
        <v>282</v>
      </c>
      <c r="C1" s="504"/>
      <c r="D1" s="504"/>
      <c r="E1" s="504"/>
      <c r="F1" s="504"/>
      <c r="G1" s="504"/>
      <c r="H1" s="233"/>
      <c r="I1" s="233"/>
      <c r="L1" s="233"/>
      <c r="M1" s="233"/>
    </row>
    <row r="2" spans="2:14" ht="24" customHeight="1" thickBot="1" x14ac:dyDescent="0.25"/>
    <row r="3" spans="2:14" ht="13.5" thickBot="1" x14ac:dyDescent="0.25">
      <c r="B3" s="416" t="s">
        <v>281</v>
      </c>
      <c r="C3" s="415">
        <v>2005</v>
      </c>
      <c r="D3" s="414">
        <v>2006</v>
      </c>
      <c r="E3" s="414">
        <v>2014</v>
      </c>
      <c r="F3" s="414">
        <v>2015</v>
      </c>
      <c r="G3" s="414">
        <v>2016</v>
      </c>
      <c r="H3" s="414">
        <v>2017</v>
      </c>
      <c r="I3" s="414">
        <v>2018</v>
      </c>
      <c r="J3" s="414">
        <v>2019</v>
      </c>
      <c r="K3" s="414">
        <v>2020</v>
      </c>
      <c r="L3" s="414">
        <v>2021</v>
      </c>
      <c r="M3" s="414">
        <v>2022</v>
      </c>
      <c r="N3" s="413">
        <v>2023</v>
      </c>
    </row>
    <row r="4" spans="2:14" x14ac:dyDescent="0.2">
      <c r="B4" s="397"/>
      <c r="C4" s="394"/>
      <c r="D4" s="394"/>
      <c r="N4" s="407"/>
    </row>
    <row r="5" spans="2:14" x14ac:dyDescent="0.2">
      <c r="B5" s="406" t="s">
        <v>280</v>
      </c>
      <c r="N5" s="407"/>
    </row>
    <row r="6" spans="2:14" x14ac:dyDescent="0.2">
      <c r="B6" s="397" t="s">
        <v>279</v>
      </c>
      <c r="C6" s="412">
        <v>45</v>
      </c>
      <c r="D6" s="152">
        <v>38.4</v>
      </c>
      <c r="E6" s="410">
        <v>37.1</v>
      </c>
      <c r="F6" s="410">
        <v>32.1</v>
      </c>
      <c r="G6" s="410">
        <v>32.700000000000003</v>
      </c>
      <c r="H6" s="410">
        <v>30.1</v>
      </c>
      <c r="I6" s="410">
        <v>36.9</v>
      </c>
      <c r="J6" s="410">
        <v>36.9</v>
      </c>
      <c r="K6" s="410">
        <v>38.4</v>
      </c>
      <c r="L6" s="410">
        <v>41</v>
      </c>
      <c r="M6" s="410">
        <v>42.5</v>
      </c>
      <c r="N6" s="409">
        <v>45.6</v>
      </c>
    </row>
    <row r="7" spans="2:14" x14ac:dyDescent="0.2">
      <c r="B7" s="397" t="s">
        <v>278</v>
      </c>
      <c r="C7" s="412">
        <v>1</v>
      </c>
      <c r="D7" s="152">
        <v>0.7</v>
      </c>
      <c r="E7" s="410">
        <v>0.4</v>
      </c>
      <c r="F7" s="410">
        <v>0.4</v>
      </c>
      <c r="G7" s="410">
        <v>0.5</v>
      </c>
      <c r="H7" s="410">
        <v>0.5</v>
      </c>
      <c r="I7" s="410">
        <v>0.5</v>
      </c>
      <c r="J7" s="410">
        <v>0.5</v>
      </c>
      <c r="K7" s="410">
        <v>0.5</v>
      </c>
      <c r="L7" s="410">
        <v>0.5</v>
      </c>
      <c r="M7" s="410">
        <v>0.4</v>
      </c>
      <c r="N7" s="409">
        <v>0.4</v>
      </c>
    </row>
    <row r="8" spans="2:14" x14ac:dyDescent="0.2">
      <c r="B8" s="397" t="s">
        <v>277</v>
      </c>
      <c r="C8" s="152">
        <v>36.6</v>
      </c>
      <c r="D8" s="412">
        <v>46</v>
      </c>
      <c r="E8" s="410">
        <v>44</v>
      </c>
      <c r="F8" s="410">
        <v>47.2</v>
      </c>
      <c r="G8" s="410">
        <v>43.3</v>
      </c>
      <c r="H8" s="410">
        <v>46.3</v>
      </c>
      <c r="I8" s="410">
        <v>32.200000000000003</v>
      </c>
      <c r="J8" s="410">
        <v>32.200000000000003</v>
      </c>
      <c r="K8" s="410">
        <v>28.4</v>
      </c>
      <c r="L8" s="410">
        <v>25.8</v>
      </c>
      <c r="M8" s="410">
        <v>17.600000000000001</v>
      </c>
      <c r="N8" s="409">
        <v>17.100000000000001</v>
      </c>
    </row>
    <row r="9" spans="2:14" x14ac:dyDescent="0.2">
      <c r="B9" s="397" t="s">
        <v>276</v>
      </c>
      <c r="C9" s="152">
        <v>0.2</v>
      </c>
      <c r="D9" s="152">
        <v>0.2</v>
      </c>
      <c r="E9" s="410">
        <v>0.4</v>
      </c>
      <c r="F9" s="410">
        <v>0.5</v>
      </c>
      <c r="G9" s="410">
        <v>0.6</v>
      </c>
      <c r="H9" s="410">
        <v>0.6</v>
      </c>
      <c r="I9" s="410">
        <v>0.7</v>
      </c>
      <c r="J9" s="410">
        <v>0.7</v>
      </c>
      <c r="K9" s="410">
        <v>0.8</v>
      </c>
      <c r="L9" s="410">
        <v>0.7</v>
      </c>
      <c r="M9" s="410">
        <v>0.6</v>
      </c>
      <c r="N9" s="409">
        <v>0.6</v>
      </c>
    </row>
    <row r="10" spans="2:14" x14ac:dyDescent="0.2">
      <c r="B10" s="397" t="s">
        <v>275</v>
      </c>
      <c r="C10" s="152">
        <v>16.399999999999999</v>
      </c>
      <c r="D10" s="152">
        <v>14.4</v>
      </c>
      <c r="E10" s="410">
        <v>18.100000000000001</v>
      </c>
      <c r="F10" s="410">
        <v>19.7</v>
      </c>
      <c r="G10" s="410">
        <v>22.8</v>
      </c>
      <c r="H10" s="410">
        <v>22.4</v>
      </c>
      <c r="I10" s="410">
        <v>29.7</v>
      </c>
      <c r="J10" s="410">
        <v>29.7</v>
      </c>
      <c r="K10" s="410">
        <v>32</v>
      </c>
      <c r="L10" s="410">
        <v>32.1</v>
      </c>
      <c r="M10" s="410">
        <v>32.9</v>
      </c>
      <c r="N10" s="409">
        <v>36.299999999999997</v>
      </c>
    </row>
    <row r="11" spans="2:14" x14ac:dyDescent="0.2">
      <c r="B11" s="397" t="s">
        <v>265</v>
      </c>
      <c r="C11" s="411">
        <v>0.8</v>
      </c>
      <c r="D11" s="152">
        <v>0.3</v>
      </c>
      <c r="E11" s="410">
        <v>0.1</v>
      </c>
      <c r="F11" s="410">
        <v>0.1</v>
      </c>
      <c r="G11" s="410">
        <v>0.1</v>
      </c>
      <c r="H11" s="410">
        <v>0.1</v>
      </c>
      <c r="I11" s="410">
        <v>0</v>
      </c>
      <c r="J11" s="410">
        <v>0</v>
      </c>
      <c r="K11" s="410">
        <v>0</v>
      </c>
      <c r="L11" s="410">
        <v>0</v>
      </c>
      <c r="M11" s="410">
        <v>0</v>
      </c>
      <c r="N11" s="409">
        <v>0</v>
      </c>
    </row>
    <row r="12" spans="2:14" x14ac:dyDescent="0.2">
      <c r="B12" s="397"/>
      <c r="C12" s="408"/>
      <c r="D12" s="408"/>
      <c r="N12" s="407"/>
    </row>
    <row r="13" spans="2:14" x14ac:dyDescent="0.2">
      <c r="B13" s="406" t="s">
        <v>274</v>
      </c>
      <c r="E13" s="395"/>
      <c r="F13" s="395"/>
      <c r="G13" s="395"/>
      <c r="H13" s="395"/>
      <c r="I13" s="395"/>
      <c r="J13" s="395"/>
      <c r="K13" s="395"/>
      <c r="L13" s="395"/>
      <c r="M13" s="395"/>
      <c r="N13" s="404"/>
    </row>
    <row r="14" spans="2:14" x14ac:dyDescent="0.2">
      <c r="B14" s="397" t="s">
        <v>273</v>
      </c>
      <c r="C14" s="152">
        <v>5.7</v>
      </c>
      <c r="D14" s="405">
        <v>6</v>
      </c>
      <c r="E14" s="395">
        <v>7.6</v>
      </c>
      <c r="F14" s="395">
        <v>7.8</v>
      </c>
      <c r="G14" s="395">
        <v>6.3</v>
      </c>
      <c r="H14" s="395">
        <v>5.8</v>
      </c>
      <c r="I14" s="395">
        <v>6.1</v>
      </c>
      <c r="J14" s="395">
        <v>6.4</v>
      </c>
      <c r="K14" s="395">
        <v>5.9</v>
      </c>
      <c r="L14" s="395">
        <v>6.4</v>
      </c>
      <c r="M14" s="395">
        <v>5.5</v>
      </c>
      <c r="N14" s="404">
        <v>5.5</v>
      </c>
    </row>
    <row r="15" spans="2:14" x14ac:dyDescent="0.2">
      <c r="B15" s="397" t="s">
        <v>272</v>
      </c>
      <c r="C15" s="152">
        <v>17.8</v>
      </c>
      <c r="D15" s="405">
        <v>17.7</v>
      </c>
      <c r="E15" s="395">
        <v>20.399999999999999</v>
      </c>
      <c r="F15" s="395">
        <v>19.8</v>
      </c>
      <c r="G15" s="395">
        <v>17.3</v>
      </c>
      <c r="H15" s="395">
        <v>16.5</v>
      </c>
      <c r="I15" s="395">
        <v>16.8</v>
      </c>
      <c r="J15" s="395">
        <v>17</v>
      </c>
      <c r="K15" s="395">
        <v>17.8</v>
      </c>
      <c r="L15" s="395">
        <v>18.899999999999999</v>
      </c>
      <c r="M15" s="395">
        <v>20.6</v>
      </c>
      <c r="N15" s="404">
        <v>20.6</v>
      </c>
    </row>
    <row r="16" spans="2:14" x14ac:dyDescent="0.2">
      <c r="B16" s="397" t="s">
        <v>271</v>
      </c>
      <c r="C16" s="152">
        <v>27.8</v>
      </c>
      <c r="D16" s="405">
        <v>25.7</v>
      </c>
      <c r="E16" s="395">
        <v>20</v>
      </c>
      <c r="F16" s="395">
        <v>20</v>
      </c>
      <c r="G16" s="395">
        <v>20.5</v>
      </c>
      <c r="H16" s="395">
        <v>20.3</v>
      </c>
      <c r="I16" s="395">
        <v>20.5</v>
      </c>
      <c r="J16" s="395">
        <v>20.399999999999999</v>
      </c>
      <c r="K16" s="395">
        <v>20.6</v>
      </c>
      <c r="L16" s="395">
        <v>20.6</v>
      </c>
      <c r="M16" s="395">
        <v>21.7</v>
      </c>
      <c r="N16" s="404">
        <v>22.4</v>
      </c>
    </row>
    <row r="17" spans="2:14" x14ac:dyDescent="0.2">
      <c r="B17" s="397" t="s">
        <v>270</v>
      </c>
      <c r="C17" s="152">
        <v>34.9</v>
      </c>
      <c r="D17" s="405">
        <v>34.700000000000003</v>
      </c>
      <c r="E17" s="395">
        <v>30.7</v>
      </c>
      <c r="F17" s="395">
        <v>29.9</v>
      </c>
      <c r="G17" s="395">
        <v>36.4</v>
      </c>
      <c r="H17" s="395">
        <v>39.200000000000003</v>
      </c>
      <c r="I17" s="395">
        <v>37.5</v>
      </c>
      <c r="J17" s="395">
        <v>35.1</v>
      </c>
      <c r="K17" s="395">
        <v>34.299999999999997</v>
      </c>
      <c r="L17" s="395">
        <v>31.7</v>
      </c>
      <c r="M17" s="395">
        <v>29.6</v>
      </c>
      <c r="N17" s="404">
        <v>28</v>
      </c>
    </row>
    <row r="18" spans="2:14" x14ac:dyDescent="0.2">
      <c r="B18" s="397" t="s">
        <v>269</v>
      </c>
      <c r="C18" s="152">
        <v>1.9</v>
      </c>
      <c r="D18" s="405">
        <v>1.8</v>
      </c>
      <c r="E18" s="395">
        <v>1.4</v>
      </c>
      <c r="F18" s="395">
        <v>1.1000000000000001</v>
      </c>
      <c r="G18" s="395">
        <v>0.9</v>
      </c>
      <c r="H18" s="395">
        <v>0.8</v>
      </c>
      <c r="I18" s="395">
        <v>0.9</v>
      </c>
      <c r="J18" s="395">
        <v>1.1000000000000001</v>
      </c>
      <c r="K18" s="395">
        <v>1</v>
      </c>
      <c r="L18" s="395">
        <v>1</v>
      </c>
      <c r="M18" s="395">
        <v>1.2</v>
      </c>
      <c r="N18" s="404">
        <v>1.4</v>
      </c>
    </row>
    <row r="19" spans="2:14" x14ac:dyDescent="0.2">
      <c r="B19" s="397" t="s">
        <v>268</v>
      </c>
      <c r="C19" s="152">
        <v>4.5</v>
      </c>
      <c r="D19" s="405">
        <v>5</v>
      </c>
      <c r="E19" s="395">
        <v>7.3</v>
      </c>
      <c r="F19" s="395">
        <v>7.4</v>
      </c>
      <c r="G19" s="395">
        <v>5.8</v>
      </c>
      <c r="H19" s="395">
        <v>5.0999999999999996</v>
      </c>
      <c r="I19" s="395">
        <v>5.4</v>
      </c>
      <c r="J19" s="395">
        <v>5.6</v>
      </c>
      <c r="K19" s="395">
        <v>6</v>
      </c>
      <c r="L19" s="395">
        <v>6</v>
      </c>
      <c r="M19" s="395">
        <v>6.1</v>
      </c>
      <c r="N19" s="404">
        <v>6.4</v>
      </c>
    </row>
    <row r="20" spans="2:14" x14ac:dyDescent="0.2">
      <c r="B20" s="397" t="s">
        <v>267</v>
      </c>
      <c r="C20" s="152">
        <v>4.5</v>
      </c>
      <c r="D20" s="405">
        <v>5.5</v>
      </c>
      <c r="E20" s="395">
        <v>8.3000000000000007</v>
      </c>
      <c r="F20" s="395">
        <v>6.6</v>
      </c>
      <c r="G20" s="395">
        <v>4.7</v>
      </c>
      <c r="H20" s="395">
        <v>4.5</v>
      </c>
      <c r="I20" s="395">
        <v>4.3</v>
      </c>
      <c r="J20" s="395">
        <v>4.7</v>
      </c>
      <c r="K20" s="395">
        <v>4.3</v>
      </c>
      <c r="L20" s="395">
        <v>5</v>
      </c>
      <c r="M20" s="395">
        <v>5</v>
      </c>
      <c r="N20" s="404">
        <v>4.8</v>
      </c>
    </row>
    <row r="21" spans="2:14" x14ac:dyDescent="0.2">
      <c r="B21" s="397" t="s">
        <v>266</v>
      </c>
      <c r="C21" s="152">
        <v>0.6</v>
      </c>
      <c r="D21" s="405">
        <v>1.1000000000000001</v>
      </c>
      <c r="E21" s="395">
        <v>2.1</v>
      </c>
      <c r="F21" s="395">
        <v>2.2999999999999998</v>
      </c>
      <c r="G21" s="395">
        <v>2.6</v>
      </c>
      <c r="H21" s="395">
        <v>2.6</v>
      </c>
      <c r="I21" s="395">
        <v>2.8</v>
      </c>
      <c r="J21" s="395">
        <v>3</v>
      </c>
      <c r="K21" s="395">
        <v>3.2</v>
      </c>
      <c r="L21" s="395">
        <v>3.4</v>
      </c>
      <c r="M21" s="395">
        <v>3.7</v>
      </c>
      <c r="N21" s="404">
        <v>3.9</v>
      </c>
    </row>
    <row r="22" spans="2:14" ht="13.5" thickBot="1" x14ac:dyDescent="0.25">
      <c r="B22" s="396" t="s">
        <v>265</v>
      </c>
      <c r="C22" s="403">
        <v>2.2999999999999998</v>
      </c>
      <c r="D22" s="403">
        <v>2.5</v>
      </c>
      <c r="E22" s="402">
        <v>2.1</v>
      </c>
      <c r="F22" s="402">
        <v>5.2</v>
      </c>
      <c r="G22" s="402">
        <v>5.5</v>
      </c>
      <c r="H22" s="402">
        <v>5.2</v>
      </c>
      <c r="I22" s="402">
        <v>5.7</v>
      </c>
      <c r="J22" s="402">
        <v>6.8</v>
      </c>
      <c r="K22" s="402">
        <v>6.9</v>
      </c>
      <c r="L22" s="402">
        <v>7.1</v>
      </c>
      <c r="M22" s="402">
        <v>6.6</v>
      </c>
      <c r="N22" s="401">
        <v>6.8</v>
      </c>
    </row>
    <row r="23" spans="2:14" x14ac:dyDescent="0.2">
      <c r="B23" s="400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</row>
    <row r="24" spans="2:14" hidden="1" x14ac:dyDescent="0.2">
      <c r="B24" s="399"/>
      <c r="C24" s="398"/>
      <c r="D24" s="398"/>
      <c r="G24" s="395">
        <f>SUM(G14:G23)</f>
        <v>100</v>
      </c>
      <c r="H24" s="395">
        <f>SUM(H14:H23)</f>
        <v>100</v>
      </c>
      <c r="I24" s="395"/>
      <c r="J24" s="395"/>
      <c r="K24" s="395"/>
      <c r="L24" s="395"/>
      <c r="M24" s="395"/>
    </row>
    <row r="25" spans="2:14" hidden="1" x14ac:dyDescent="0.2"/>
    <row r="26" spans="2:14" ht="14.25" hidden="1" customHeight="1" x14ac:dyDescent="0.2"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</row>
    <row r="27" spans="2:14" hidden="1" x14ac:dyDescent="0.2"/>
    <row r="28" spans="2:14" hidden="1" x14ac:dyDescent="0.2"/>
    <row r="29" spans="2:14" hidden="1" x14ac:dyDescent="0.2"/>
    <row r="30" spans="2:14" hidden="1" x14ac:dyDescent="0.2">
      <c r="B30" s="397" t="s">
        <v>273</v>
      </c>
      <c r="G30" s="256">
        <f>+G44+G45</f>
        <v>2799102.79</v>
      </c>
      <c r="H30" s="256">
        <f>+H44+H45</f>
        <v>3107437.29</v>
      </c>
      <c r="I30" s="256" t="s">
        <v>273</v>
      </c>
      <c r="J30" s="256"/>
      <c r="K30" s="256"/>
      <c r="L30" s="256"/>
      <c r="M30" s="256"/>
    </row>
    <row r="31" spans="2:14" hidden="1" x14ac:dyDescent="0.2">
      <c r="B31" s="397" t="s">
        <v>272</v>
      </c>
      <c r="G31" s="256">
        <f>+G51+G52</f>
        <v>10477290.52</v>
      </c>
      <c r="H31" s="256">
        <f>+H51+H52</f>
        <v>11549288.67</v>
      </c>
      <c r="I31" s="256" t="s">
        <v>272</v>
      </c>
      <c r="J31" s="256"/>
      <c r="K31" s="256"/>
      <c r="L31" s="256"/>
      <c r="M31" s="256"/>
    </row>
    <row r="32" spans="2:14" hidden="1" x14ac:dyDescent="0.2">
      <c r="B32" s="397" t="s">
        <v>271</v>
      </c>
      <c r="G32" s="256">
        <f>+G46</f>
        <v>11005091.119999999</v>
      </c>
      <c r="H32" s="256">
        <f>+H46</f>
        <v>12567782.880000001</v>
      </c>
      <c r="I32" s="256" t="s">
        <v>271</v>
      </c>
      <c r="J32" s="256"/>
      <c r="K32" s="256"/>
      <c r="L32" s="256"/>
      <c r="M32" s="256"/>
    </row>
    <row r="33" spans="2:13" hidden="1" x14ac:dyDescent="0.2">
      <c r="B33" s="397" t="s">
        <v>270</v>
      </c>
      <c r="G33" s="256">
        <f>+G53</f>
        <v>15046298.07</v>
      </c>
      <c r="H33" s="256">
        <f>+H53</f>
        <v>15697518.220000001</v>
      </c>
      <c r="I33" s="256" t="s">
        <v>270</v>
      </c>
      <c r="J33" s="256"/>
      <c r="K33" s="256"/>
      <c r="L33" s="256"/>
      <c r="M33" s="256"/>
    </row>
    <row r="34" spans="2:13" hidden="1" x14ac:dyDescent="0.2">
      <c r="B34" s="397" t="s">
        <v>269</v>
      </c>
      <c r="G34" s="256">
        <f>+SUM(G47:G50)+G54+G55</f>
        <v>592619.96</v>
      </c>
      <c r="H34" s="256">
        <f>+SUM(H47:H50)+H54+H55</f>
        <v>804736.21000000008</v>
      </c>
      <c r="I34" s="256" t="s">
        <v>269</v>
      </c>
      <c r="J34" s="256"/>
      <c r="K34" s="256"/>
      <c r="L34" s="256"/>
      <c r="M34" s="256"/>
    </row>
    <row r="35" spans="2:13" hidden="1" x14ac:dyDescent="0.2">
      <c r="B35" s="397" t="s">
        <v>268</v>
      </c>
      <c r="G35" s="256">
        <f>+G56</f>
        <v>3113958.97</v>
      </c>
      <c r="H35" s="256">
        <f>+H56</f>
        <v>3588892.93</v>
      </c>
      <c r="I35" s="256" t="s">
        <v>268</v>
      </c>
      <c r="J35" s="256"/>
      <c r="K35" s="256"/>
      <c r="L35" s="256"/>
      <c r="M35" s="256"/>
    </row>
    <row r="36" spans="2:13" hidden="1" x14ac:dyDescent="0.2">
      <c r="B36" s="397" t="s">
        <v>267</v>
      </c>
      <c r="G36" s="256">
        <f>+SUM(G57:G60)</f>
        <v>2526548.37</v>
      </c>
      <c r="H36" s="256">
        <f>+SUM(H57:H60)</f>
        <v>2700116</v>
      </c>
      <c r="I36" s="256" t="s">
        <v>267</v>
      </c>
      <c r="J36" s="256"/>
      <c r="K36" s="256"/>
      <c r="L36" s="256"/>
      <c r="M36" s="256"/>
    </row>
    <row r="37" spans="2:13" hidden="1" x14ac:dyDescent="0.2">
      <c r="B37" s="397" t="s">
        <v>266</v>
      </c>
      <c r="G37" s="256">
        <f>+G61</f>
        <v>1875126.53</v>
      </c>
      <c r="H37" s="256">
        <f>+H61</f>
        <v>2209350.15</v>
      </c>
      <c r="I37" s="256" t="s">
        <v>266</v>
      </c>
      <c r="J37" s="256"/>
      <c r="K37" s="256"/>
      <c r="L37" s="256"/>
      <c r="M37" s="256"/>
    </row>
    <row r="38" spans="2:13" ht="13.5" hidden="1" thickBot="1" x14ac:dyDescent="0.25">
      <c r="B38" s="396" t="s">
        <v>265</v>
      </c>
      <c r="G38" s="256">
        <f>+G62</f>
        <v>3334976.19</v>
      </c>
      <c r="H38" s="256">
        <f>+H62</f>
        <v>3816105.02</v>
      </c>
      <c r="I38" s="256" t="s">
        <v>265</v>
      </c>
      <c r="J38" s="256"/>
      <c r="K38" s="256"/>
      <c r="L38" s="256"/>
      <c r="M38" s="256"/>
    </row>
    <row r="39" spans="2:13" hidden="1" x14ac:dyDescent="0.2">
      <c r="G39" s="256">
        <f>SUM(G30:G38)</f>
        <v>50771012.519999996</v>
      </c>
      <c r="H39" s="256">
        <f>SUM(H30:H38)</f>
        <v>56041227.370000005</v>
      </c>
      <c r="I39" s="256"/>
      <c r="J39" s="256"/>
      <c r="K39" s="256"/>
      <c r="L39" s="256"/>
      <c r="M39" s="256"/>
    </row>
    <row r="40" spans="2:13" hidden="1" x14ac:dyDescent="0.2">
      <c r="G40" s="394">
        <f>+G39-G64</f>
        <v>0</v>
      </c>
      <c r="H40" s="394">
        <f>+H39-H64</f>
        <v>0</v>
      </c>
      <c r="I40" s="394"/>
      <c r="J40" s="394"/>
      <c r="K40" s="394"/>
      <c r="L40" s="394"/>
      <c r="M40" s="394"/>
    </row>
    <row r="41" spans="2:13" hidden="1" x14ac:dyDescent="0.2">
      <c r="G41" s="256"/>
      <c r="H41" s="256"/>
      <c r="I41" s="256"/>
      <c r="J41" s="256"/>
      <c r="K41" s="256"/>
      <c r="L41" s="256"/>
      <c r="M41" s="256"/>
    </row>
    <row r="42" spans="2:13" hidden="1" x14ac:dyDescent="0.2">
      <c r="G42" s="394"/>
      <c r="H42" s="394"/>
      <c r="I42" s="394"/>
      <c r="J42" s="394"/>
      <c r="K42" s="394"/>
      <c r="L42" s="394"/>
      <c r="M42" s="394"/>
    </row>
    <row r="43" spans="2:13" hidden="1" x14ac:dyDescent="0.2"/>
    <row r="44" spans="2:13" hidden="1" x14ac:dyDescent="0.2">
      <c r="F44" s="239" t="s">
        <v>264</v>
      </c>
      <c r="G44" s="394">
        <v>1722300.97</v>
      </c>
      <c r="H44" s="394">
        <v>1745224.44</v>
      </c>
      <c r="I44" s="394"/>
      <c r="J44" s="394"/>
      <c r="K44" s="394"/>
      <c r="L44" s="394"/>
      <c r="M44" s="394"/>
    </row>
    <row r="45" spans="2:13" hidden="1" x14ac:dyDescent="0.2">
      <c r="F45" s="239" t="s">
        <v>263</v>
      </c>
      <c r="G45" s="394">
        <v>1076801.82</v>
      </c>
      <c r="H45" s="394">
        <v>1362212.85</v>
      </c>
      <c r="I45" s="394"/>
      <c r="J45" s="394"/>
      <c r="K45" s="394"/>
      <c r="L45" s="394"/>
      <c r="M45" s="394"/>
    </row>
    <row r="46" spans="2:13" hidden="1" x14ac:dyDescent="0.2">
      <c r="F46" s="239" t="s">
        <v>262</v>
      </c>
      <c r="G46" s="394">
        <v>11005091.119999999</v>
      </c>
      <c r="H46" s="394">
        <v>12567782.880000001</v>
      </c>
      <c r="I46" s="394"/>
      <c r="J46" s="394"/>
      <c r="K46" s="394"/>
      <c r="L46" s="394"/>
      <c r="M46" s="394"/>
    </row>
    <row r="47" spans="2:13" hidden="1" x14ac:dyDescent="0.2">
      <c r="F47" s="239" t="s">
        <v>261</v>
      </c>
      <c r="G47" s="394">
        <v>95186.27</v>
      </c>
      <c r="H47" s="394">
        <v>122980.75</v>
      </c>
      <c r="I47" s="394"/>
      <c r="J47" s="394"/>
      <c r="K47" s="394"/>
      <c r="L47" s="394"/>
      <c r="M47" s="394"/>
    </row>
    <row r="48" spans="2:13" hidden="1" x14ac:dyDescent="0.2">
      <c r="F48" s="239" t="s">
        <v>260</v>
      </c>
      <c r="G48" s="394">
        <v>58225.03</v>
      </c>
      <c r="H48" s="394">
        <v>66654.16</v>
      </c>
      <c r="I48" s="394"/>
      <c r="J48" s="394"/>
      <c r="K48" s="394"/>
      <c r="L48" s="394"/>
      <c r="M48" s="394"/>
    </row>
    <row r="49" spans="6:13" hidden="1" x14ac:dyDescent="0.2">
      <c r="F49" s="239" t="s">
        <v>259</v>
      </c>
      <c r="G49" s="394">
        <v>138645.44</v>
      </c>
      <c r="H49" s="394">
        <v>267130.28000000003</v>
      </c>
      <c r="I49" s="394"/>
      <c r="J49" s="394"/>
      <c r="K49" s="394"/>
      <c r="L49" s="394"/>
      <c r="M49" s="394"/>
    </row>
    <row r="50" spans="6:13" hidden="1" x14ac:dyDescent="0.2">
      <c r="F50" s="239" t="s">
        <v>258</v>
      </c>
      <c r="G50" s="394">
        <v>233683.84</v>
      </c>
      <c r="H50" s="394">
        <v>257424.25</v>
      </c>
      <c r="I50" s="394"/>
      <c r="J50" s="394"/>
      <c r="K50" s="394"/>
      <c r="L50" s="394"/>
      <c r="M50" s="394"/>
    </row>
    <row r="51" spans="6:13" hidden="1" x14ac:dyDescent="0.2">
      <c r="F51" s="239" t="s">
        <v>257</v>
      </c>
      <c r="G51" s="394">
        <v>5103336.1900000004</v>
      </c>
      <c r="H51" s="394">
        <v>5812517.0599999996</v>
      </c>
      <c r="I51" s="394"/>
      <c r="J51" s="394"/>
      <c r="K51" s="394"/>
      <c r="L51" s="394"/>
      <c r="M51" s="394"/>
    </row>
    <row r="52" spans="6:13" hidden="1" x14ac:dyDescent="0.2">
      <c r="F52" s="239" t="s">
        <v>256</v>
      </c>
      <c r="G52" s="394">
        <v>5373954.3300000001</v>
      </c>
      <c r="H52" s="394">
        <v>5736771.6100000003</v>
      </c>
      <c r="I52" s="394"/>
      <c r="J52" s="394"/>
      <c r="K52" s="394"/>
      <c r="L52" s="394"/>
      <c r="M52" s="394"/>
    </row>
    <row r="53" spans="6:13" hidden="1" x14ac:dyDescent="0.2">
      <c r="F53" s="239" t="s">
        <v>255</v>
      </c>
      <c r="G53" s="394">
        <v>15046298.07</v>
      </c>
      <c r="H53" s="394">
        <v>15697518.220000001</v>
      </c>
      <c r="I53" s="394"/>
      <c r="J53" s="394"/>
      <c r="K53" s="394"/>
      <c r="L53" s="394"/>
      <c r="M53" s="394"/>
    </row>
    <row r="54" spans="6:13" hidden="1" x14ac:dyDescent="0.2">
      <c r="F54" s="239" t="s">
        <v>254</v>
      </c>
      <c r="G54" s="394">
        <v>31003.66</v>
      </c>
      <c r="H54" s="394">
        <v>37268.660000000003</v>
      </c>
      <c r="I54" s="394"/>
      <c r="J54" s="394"/>
      <c r="K54" s="394"/>
      <c r="L54" s="394"/>
      <c r="M54" s="394"/>
    </row>
    <row r="55" spans="6:13" hidden="1" x14ac:dyDescent="0.2">
      <c r="F55" s="239" t="s">
        <v>253</v>
      </c>
      <c r="G55" s="394">
        <v>35875.72</v>
      </c>
      <c r="H55" s="394">
        <v>53278.11</v>
      </c>
      <c r="I55" s="394"/>
      <c r="J55" s="394"/>
      <c r="K55" s="394"/>
      <c r="L55" s="394"/>
      <c r="M55" s="394"/>
    </row>
    <row r="56" spans="6:13" hidden="1" x14ac:dyDescent="0.2">
      <c r="F56" s="239" t="s">
        <v>252</v>
      </c>
      <c r="G56" s="394">
        <v>3113958.97</v>
      </c>
      <c r="H56" s="394">
        <v>3588892.93</v>
      </c>
      <c r="I56" s="394"/>
      <c r="J56" s="394"/>
      <c r="K56" s="394"/>
      <c r="L56" s="394"/>
      <c r="M56" s="394"/>
    </row>
    <row r="57" spans="6:13" hidden="1" x14ac:dyDescent="0.2">
      <c r="F57" s="239" t="s">
        <v>251</v>
      </c>
      <c r="G57" s="394">
        <v>676010.68</v>
      </c>
      <c r="H57" s="394">
        <v>706637.8</v>
      </c>
      <c r="I57" s="394"/>
      <c r="J57" s="394"/>
      <c r="K57" s="394"/>
      <c r="L57" s="394"/>
      <c r="M57" s="394"/>
    </row>
    <row r="58" spans="6:13" hidden="1" x14ac:dyDescent="0.2">
      <c r="F58" s="239" t="s">
        <v>250</v>
      </c>
      <c r="G58" s="394">
        <v>561707.24</v>
      </c>
      <c r="H58" s="394">
        <v>630104.55000000005</v>
      </c>
      <c r="I58" s="394"/>
      <c r="J58" s="394"/>
      <c r="K58" s="394"/>
      <c r="L58" s="394"/>
      <c r="M58" s="394"/>
    </row>
    <row r="59" spans="6:13" hidden="1" x14ac:dyDescent="0.2">
      <c r="F59" s="239" t="s">
        <v>249</v>
      </c>
      <c r="G59" s="394">
        <v>1208486.54</v>
      </c>
      <c r="H59" s="394">
        <v>1291265.6399999999</v>
      </c>
      <c r="I59" s="394"/>
      <c r="J59" s="394"/>
      <c r="K59" s="394"/>
      <c r="L59" s="394"/>
      <c r="M59" s="394"/>
    </row>
    <row r="60" spans="6:13" hidden="1" x14ac:dyDescent="0.2">
      <c r="F60" s="239" t="s">
        <v>248</v>
      </c>
      <c r="G60" s="394">
        <v>80343.91</v>
      </c>
      <c r="H60" s="394">
        <v>72108.009999999995</v>
      </c>
      <c r="I60" s="394"/>
      <c r="J60" s="394"/>
      <c r="K60" s="394"/>
      <c r="L60" s="394"/>
      <c r="M60" s="394"/>
    </row>
    <row r="61" spans="6:13" hidden="1" x14ac:dyDescent="0.2">
      <c r="F61" s="239" t="s">
        <v>247</v>
      </c>
      <c r="G61" s="394">
        <v>1875126.53</v>
      </c>
      <c r="H61" s="394">
        <v>2209350.15</v>
      </c>
      <c r="I61" s="394"/>
      <c r="J61" s="394"/>
      <c r="K61" s="394"/>
      <c r="L61" s="394"/>
      <c r="M61" s="394"/>
    </row>
    <row r="62" spans="6:13" hidden="1" x14ac:dyDescent="0.2">
      <c r="F62" s="239" t="s">
        <v>246</v>
      </c>
      <c r="G62" s="394">
        <v>3334976.19</v>
      </c>
      <c r="H62" s="394">
        <v>3816105.02</v>
      </c>
      <c r="I62" s="394"/>
      <c r="J62" s="394"/>
      <c r="K62" s="394"/>
      <c r="L62" s="394"/>
      <c r="M62" s="394"/>
    </row>
    <row r="63" spans="6:13" hidden="1" x14ac:dyDescent="0.2">
      <c r="G63" s="394"/>
      <c r="H63" s="394"/>
      <c r="I63" s="394"/>
      <c r="J63" s="394"/>
      <c r="K63" s="394"/>
      <c r="L63" s="394"/>
      <c r="M63" s="394"/>
    </row>
    <row r="64" spans="6:13" hidden="1" x14ac:dyDescent="0.2">
      <c r="G64" s="394">
        <f>SUM(G44:G63)</f>
        <v>50771012.519999988</v>
      </c>
      <c r="H64" s="394">
        <f>SUM(H44:H63)</f>
        <v>56041227.36999999</v>
      </c>
      <c r="I64" s="394"/>
      <c r="J64" s="394"/>
      <c r="K64" s="394"/>
      <c r="L64" s="394"/>
      <c r="M64" s="394"/>
    </row>
    <row r="65" spans="5:15" x14ac:dyDescent="0.2">
      <c r="G65" s="394"/>
      <c r="H65" s="394"/>
      <c r="I65" s="394"/>
      <c r="J65" s="394"/>
      <c r="K65" s="394"/>
      <c r="L65" s="394"/>
      <c r="M65" s="394"/>
      <c r="N65" s="394"/>
      <c r="O65" s="394"/>
    </row>
    <row r="66" spans="5:15" x14ac:dyDescent="0.2">
      <c r="E66" s="395"/>
      <c r="M66" s="395"/>
      <c r="N66" s="395"/>
    </row>
    <row r="86" spans="8:8" x14ac:dyDescent="0.2">
      <c r="H86" s="98"/>
    </row>
    <row r="99" spans="8:8" x14ac:dyDescent="0.2">
      <c r="H99" s="394"/>
    </row>
  </sheetData>
  <mergeCells count="1">
    <mergeCell ref="B1:G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73E4-465A-44E0-A82A-3EC1588D3698}">
  <sheetPr>
    <pageSetUpPr fitToPage="1"/>
  </sheetPr>
  <dimension ref="A1:L54"/>
  <sheetViews>
    <sheetView tabSelected="1" zoomScale="80" zoomScaleNormal="80" zoomScaleSheetLayoutView="115" workbookViewId="0">
      <selection activeCell="B49" sqref="B49"/>
    </sheetView>
  </sheetViews>
  <sheetFormatPr defaultColWidth="9.140625" defaultRowHeight="12.75" x14ac:dyDescent="0.2"/>
  <cols>
    <col min="1" max="1" width="9.7109375" style="417" customWidth="1"/>
    <col min="2" max="2" width="70.5703125" style="417" customWidth="1"/>
    <col min="3" max="12" width="12" style="417" bestFit="1" customWidth="1"/>
    <col min="13" max="16384" width="9.140625" style="417"/>
  </cols>
  <sheetData>
    <row r="1" spans="1:12" ht="16.5" customHeight="1" x14ac:dyDescent="0.3">
      <c r="A1" s="505" t="s">
        <v>298</v>
      </c>
      <c r="B1" s="505"/>
      <c r="C1" s="505"/>
      <c r="D1" s="505"/>
      <c r="E1" s="505"/>
    </row>
    <row r="2" spans="1:12" x14ac:dyDescent="0.2">
      <c r="B2" s="438"/>
    </row>
    <row r="3" spans="1:12" x14ac:dyDescent="0.2">
      <c r="A3" s="437"/>
      <c r="B3" s="437"/>
    </row>
    <row r="4" spans="1:12" x14ac:dyDescent="0.2">
      <c r="A4" s="419"/>
      <c r="B4" s="419" t="s">
        <v>281</v>
      </c>
      <c r="C4" s="436">
        <v>2014</v>
      </c>
      <c r="D4" s="436">
        <v>2015</v>
      </c>
      <c r="E4" s="436">
        <v>2016</v>
      </c>
      <c r="F4" s="436">
        <v>2017</v>
      </c>
      <c r="G4" s="436">
        <v>2018</v>
      </c>
      <c r="H4" s="436">
        <v>2019</v>
      </c>
      <c r="I4" s="436">
        <v>2020</v>
      </c>
      <c r="J4" s="436">
        <v>2021</v>
      </c>
      <c r="K4" s="436">
        <v>2022</v>
      </c>
      <c r="L4" s="436">
        <v>2023</v>
      </c>
    </row>
    <row r="5" spans="1:12" x14ac:dyDescent="0.2">
      <c r="A5" s="419"/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19"/>
    </row>
    <row r="6" spans="1:12" x14ac:dyDescent="0.2">
      <c r="A6" s="419"/>
      <c r="B6" s="421" t="s">
        <v>297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</row>
    <row r="7" spans="1:12" x14ac:dyDescent="0.2">
      <c r="A7" s="419"/>
      <c r="B7" s="428" t="s">
        <v>7</v>
      </c>
      <c r="C7" s="419">
        <v>26</v>
      </c>
      <c r="D7" s="419">
        <v>27</v>
      </c>
      <c r="E7" s="419">
        <v>27</v>
      </c>
      <c r="F7" s="419">
        <f>+E7</f>
        <v>27</v>
      </c>
      <c r="G7" s="419">
        <v>26</v>
      </c>
      <c r="H7" s="419">
        <v>25</v>
      </c>
      <c r="I7" s="419">
        <v>26</v>
      </c>
      <c r="J7" s="419">
        <v>25</v>
      </c>
      <c r="K7" s="419">
        <v>24</v>
      </c>
      <c r="L7" s="419">
        <v>23</v>
      </c>
    </row>
    <row r="8" spans="1:12" x14ac:dyDescent="0.2">
      <c r="A8" s="419"/>
      <c r="B8" s="428" t="s">
        <v>9</v>
      </c>
      <c r="C8" s="419">
        <v>30</v>
      </c>
      <c r="D8" s="419">
        <v>30</v>
      </c>
      <c r="E8" s="419">
        <v>34</v>
      </c>
      <c r="F8" s="419">
        <f>+E8</f>
        <v>34</v>
      </c>
      <c r="G8" s="419">
        <v>34</v>
      </c>
      <c r="H8" s="419">
        <v>34</v>
      </c>
      <c r="I8" s="419">
        <v>33</v>
      </c>
      <c r="J8" s="419">
        <v>30</v>
      </c>
      <c r="K8" s="419">
        <v>29</v>
      </c>
      <c r="L8" s="419">
        <v>29</v>
      </c>
    </row>
    <row r="9" spans="1:12" x14ac:dyDescent="0.2">
      <c r="A9" s="427"/>
      <c r="B9" s="427" t="s">
        <v>10</v>
      </c>
      <c r="C9" s="426">
        <v>56</v>
      </c>
      <c r="D9" s="426">
        <f t="shared" ref="D9:L9" si="0">SUM(D7:D8)</f>
        <v>57</v>
      </c>
      <c r="E9" s="426">
        <f t="shared" si="0"/>
        <v>61</v>
      </c>
      <c r="F9" s="426">
        <f t="shared" si="0"/>
        <v>61</v>
      </c>
      <c r="G9" s="426">
        <f t="shared" si="0"/>
        <v>60</v>
      </c>
      <c r="H9" s="426">
        <f t="shared" si="0"/>
        <v>59</v>
      </c>
      <c r="I9" s="426">
        <f t="shared" si="0"/>
        <v>59</v>
      </c>
      <c r="J9" s="426">
        <f t="shared" si="0"/>
        <v>55</v>
      </c>
      <c r="K9" s="426">
        <f t="shared" si="0"/>
        <v>53</v>
      </c>
      <c r="L9" s="426">
        <f t="shared" si="0"/>
        <v>52</v>
      </c>
    </row>
    <row r="10" spans="1:12" x14ac:dyDescent="0.2">
      <c r="A10" s="419"/>
      <c r="B10" s="419"/>
      <c r="C10" s="430"/>
      <c r="D10" s="430"/>
      <c r="E10" s="430"/>
      <c r="F10" s="430"/>
      <c r="G10" s="430"/>
      <c r="H10" s="430"/>
      <c r="I10" s="430"/>
      <c r="J10" s="430"/>
      <c r="K10" s="430"/>
      <c r="L10" s="430"/>
    </row>
    <row r="11" spans="1:12" x14ac:dyDescent="0.2">
      <c r="A11" s="419"/>
      <c r="B11" s="421" t="s">
        <v>296</v>
      </c>
      <c r="C11" s="419"/>
      <c r="D11" s="419"/>
      <c r="E11" s="419"/>
      <c r="F11" s="419"/>
      <c r="G11" s="419"/>
      <c r="H11" s="419"/>
      <c r="I11" s="419"/>
      <c r="J11" s="419"/>
      <c r="K11" s="419"/>
      <c r="L11" s="419"/>
    </row>
    <row r="12" spans="1:12" x14ac:dyDescent="0.2">
      <c r="A12" s="419"/>
      <c r="B12" s="428" t="s">
        <v>7</v>
      </c>
      <c r="C12" s="422">
        <v>4327</v>
      </c>
      <c r="D12" s="435">
        <v>4255</v>
      </c>
      <c r="E12" s="435">
        <v>4285</v>
      </c>
      <c r="F12" s="435">
        <v>4204</v>
      </c>
      <c r="G12" s="435">
        <v>4104</v>
      </c>
      <c r="H12" s="435">
        <v>3966</v>
      </c>
      <c r="I12" s="435">
        <v>4027</v>
      </c>
      <c r="J12" s="435">
        <v>3844</v>
      </c>
      <c r="K12" s="435">
        <v>3283</v>
      </c>
      <c r="L12" s="435">
        <v>2594</v>
      </c>
    </row>
    <row r="13" spans="1:12" x14ac:dyDescent="0.2">
      <c r="A13" s="419"/>
      <c r="B13" s="428" t="s">
        <v>9</v>
      </c>
      <c r="C13" s="422">
        <v>3747</v>
      </c>
      <c r="D13" s="422">
        <v>4008</v>
      </c>
      <c r="E13" s="422">
        <v>4702</v>
      </c>
      <c r="F13" s="422">
        <v>4767</v>
      </c>
      <c r="G13" s="422">
        <v>4704</v>
      </c>
      <c r="H13" s="422">
        <v>4616</v>
      </c>
      <c r="I13" s="422">
        <v>4459</v>
      </c>
      <c r="J13" s="422">
        <v>4005</v>
      </c>
      <c r="K13" s="422">
        <v>3606</v>
      </c>
      <c r="L13" s="422">
        <v>3377</v>
      </c>
    </row>
    <row r="14" spans="1:12" x14ac:dyDescent="0.2">
      <c r="A14" s="427"/>
      <c r="B14" s="427" t="s">
        <v>10</v>
      </c>
      <c r="C14" s="431">
        <f t="shared" ref="C14:L14" si="1">SUM(C12:C13)</f>
        <v>8074</v>
      </c>
      <c r="D14" s="431">
        <f t="shared" si="1"/>
        <v>8263</v>
      </c>
      <c r="E14" s="431">
        <f t="shared" si="1"/>
        <v>8987</v>
      </c>
      <c r="F14" s="431">
        <f t="shared" si="1"/>
        <v>8971</v>
      </c>
      <c r="G14" s="431">
        <f t="shared" si="1"/>
        <v>8808</v>
      </c>
      <c r="H14" s="431">
        <f t="shared" si="1"/>
        <v>8582</v>
      </c>
      <c r="I14" s="431">
        <f t="shared" si="1"/>
        <v>8486</v>
      </c>
      <c r="J14" s="431">
        <f t="shared" si="1"/>
        <v>7849</v>
      </c>
      <c r="K14" s="431">
        <f t="shared" si="1"/>
        <v>6889</v>
      </c>
      <c r="L14" s="431">
        <f t="shared" si="1"/>
        <v>5971</v>
      </c>
    </row>
    <row r="15" spans="1:12" x14ac:dyDescent="0.2">
      <c r="A15" s="419"/>
      <c r="B15" s="419"/>
      <c r="C15" s="430"/>
      <c r="D15" s="430"/>
      <c r="E15" s="430"/>
      <c r="F15" s="430"/>
      <c r="G15" s="430"/>
      <c r="H15" s="430"/>
      <c r="I15" s="430"/>
      <c r="J15" s="430"/>
      <c r="K15" s="430"/>
      <c r="L15" s="430"/>
    </row>
    <row r="16" spans="1:12" x14ac:dyDescent="0.2">
      <c r="A16" s="419"/>
      <c r="B16" s="421" t="s">
        <v>295</v>
      </c>
      <c r="C16" s="419"/>
      <c r="D16" s="419"/>
      <c r="E16" s="419"/>
      <c r="F16" s="419"/>
      <c r="G16" s="419"/>
      <c r="H16" s="419"/>
      <c r="I16" s="419"/>
      <c r="J16" s="419"/>
      <c r="K16" s="419"/>
      <c r="L16" s="419"/>
    </row>
    <row r="17" spans="1:12" x14ac:dyDescent="0.2">
      <c r="A17" s="427"/>
      <c r="B17" s="434"/>
      <c r="C17" s="433">
        <v>0.69599999999999995</v>
      </c>
      <c r="D17" s="433">
        <v>0.69499999999999995</v>
      </c>
      <c r="E17" s="433">
        <v>0.65500000000000003</v>
      </c>
      <c r="F17" s="433">
        <v>0.64400000000000002</v>
      </c>
      <c r="G17" s="433">
        <v>0.64300000000000002</v>
      </c>
      <c r="H17" s="433">
        <v>0.64</v>
      </c>
      <c r="I17" s="433">
        <v>0.64500000000000002</v>
      </c>
      <c r="J17" s="433">
        <v>0.63100000000000001</v>
      </c>
      <c r="K17" s="433">
        <v>0.63200000000000001</v>
      </c>
      <c r="L17" s="433">
        <v>0.57899999999999996</v>
      </c>
    </row>
    <row r="18" spans="1:12" x14ac:dyDescent="0.2">
      <c r="A18" s="419"/>
      <c r="B18" s="432"/>
      <c r="C18" s="419"/>
      <c r="D18" s="419"/>
      <c r="E18" s="419"/>
      <c r="F18" s="419"/>
      <c r="G18" s="419"/>
      <c r="H18" s="419"/>
      <c r="I18" s="419"/>
      <c r="J18" s="419"/>
      <c r="K18" s="419"/>
      <c r="L18" s="419"/>
    </row>
    <row r="19" spans="1:12" x14ac:dyDescent="0.2">
      <c r="A19" s="419"/>
      <c r="B19" s="421" t="s">
        <v>294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</row>
    <row r="20" spans="1:12" x14ac:dyDescent="0.2">
      <c r="A20" s="419"/>
      <c r="B20" s="428" t="s">
        <v>7</v>
      </c>
      <c r="C20" s="422">
        <v>41500</v>
      </c>
      <c r="D20" s="422">
        <v>40208.300000000003</v>
      </c>
      <c r="E20" s="422">
        <v>35045</v>
      </c>
      <c r="F20" s="422">
        <v>35388</v>
      </c>
      <c r="G20" s="422">
        <v>30776</v>
      </c>
      <c r="H20" s="422">
        <v>29470</v>
      </c>
      <c r="I20" s="422">
        <v>27823</v>
      </c>
      <c r="J20" s="422">
        <v>28216</v>
      </c>
      <c r="K20" s="422">
        <v>23999</v>
      </c>
      <c r="L20" s="422">
        <v>22848</v>
      </c>
    </row>
    <row r="21" spans="1:12" x14ac:dyDescent="0.2">
      <c r="A21" s="419"/>
      <c r="B21" s="428" t="s">
        <v>9</v>
      </c>
      <c r="C21" s="422">
        <v>38015</v>
      </c>
      <c r="D21" s="422">
        <v>40284.300000000003</v>
      </c>
      <c r="E21" s="422">
        <v>47078</v>
      </c>
      <c r="F21" s="422">
        <v>54430</v>
      </c>
      <c r="G21" s="422">
        <v>57375</v>
      </c>
      <c r="H21" s="422">
        <v>58992</v>
      </c>
      <c r="I21" s="422">
        <v>57204</v>
      </c>
      <c r="J21" s="422">
        <v>60074</v>
      </c>
      <c r="K21" s="422">
        <v>56660</v>
      </c>
      <c r="L21" s="422">
        <v>56041</v>
      </c>
    </row>
    <row r="22" spans="1:12" x14ac:dyDescent="0.2">
      <c r="A22" s="427"/>
      <c r="B22" s="427" t="s">
        <v>10</v>
      </c>
      <c r="C22" s="431">
        <f t="shared" ref="C22:L22" si="2">SUM(C20:C21)</f>
        <v>79515</v>
      </c>
      <c r="D22" s="431">
        <f t="shared" si="2"/>
        <v>80492.600000000006</v>
      </c>
      <c r="E22" s="431">
        <f t="shared" si="2"/>
        <v>82123</v>
      </c>
      <c r="F22" s="431">
        <f t="shared" si="2"/>
        <v>89818</v>
      </c>
      <c r="G22" s="431">
        <f t="shared" si="2"/>
        <v>88151</v>
      </c>
      <c r="H22" s="431">
        <f t="shared" si="2"/>
        <v>88462</v>
      </c>
      <c r="I22" s="431">
        <f t="shared" si="2"/>
        <v>85027</v>
      </c>
      <c r="J22" s="431">
        <f t="shared" si="2"/>
        <v>88290</v>
      </c>
      <c r="K22" s="431">
        <f t="shared" si="2"/>
        <v>80659</v>
      </c>
      <c r="L22" s="431">
        <f t="shared" si="2"/>
        <v>78889</v>
      </c>
    </row>
    <row r="23" spans="1:12" x14ac:dyDescent="0.2">
      <c r="A23" s="419"/>
      <c r="B23" s="419"/>
      <c r="C23" s="430"/>
      <c r="D23" s="430"/>
      <c r="E23" s="430"/>
      <c r="F23" s="430"/>
      <c r="G23" s="430"/>
      <c r="H23" s="430"/>
      <c r="I23" s="430"/>
      <c r="J23" s="430"/>
      <c r="K23" s="430"/>
      <c r="L23" s="430"/>
    </row>
    <row r="24" spans="1:12" x14ac:dyDescent="0.2">
      <c r="A24" s="419"/>
      <c r="B24" s="421" t="s">
        <v>293</v>
      </c>
      <c r="C24" s="419"/>
      <c r="D24" s="419"/>
      <c r="E24" s="419"/>
      <c r="F24" s="419"/>
      <c r="G24" s="419"/>
      <c r="H24" s="419"/>
      <c r="I24" s="419"/>
      <c r="J24" s="419"/>
      <c r="K24" s="419"/>
      <c r="L24" s="419"/>
    </row>
    <row r="25" spans="1:12" x14ac:dyDescent="0.2">
      <c r="A25" s="419"/>
      <c r="B25" s="428" t="s">
        <v>7</v>
      </c>
      <c r="C25" s="422">
        <v>29473</v>
      </c>
      <c r="D25" s="422">
        <v>28288</v>
      </c>
      <c r="E25" s="422">
        <v>26872</v>
      </c>
      <c r="F25" s="422">
        <v>29327</v>
      </c>
      <c r="G25" s="422">
        <v>30471</v>
      </c>
      <c r="H25" s="422">
        <v>25726</v>
      </c>
      <c r="I25" s="422">
        <v>23348</v>
      </c>
      <c r="J25" s="422">
        <v>23536</v>
      </c>
      <c r="K25" s="422">
        <v>21022</v>
      </c>
      <c r="L25" s="422">
        <v>16229</v>
      </c>
    </row>
    <row r="26" spans="1:12" x14ac:dyDescent="0.2">
      <c r="A26" s="419"/>
      <c r="B26" s="428" t="s">
        <v>9</v>
      </c>
      <c r="C26" s="422">
        <v>19993</v>
      </c>
      <c r="D26" s="422">
        <v>22904</v>
      </c>
      <c r="E26" s="422">
        <v>27027</v>
      </c>
      <c r="F26" s="422">
        <v>28074</v>
      </c>
      <c r="G26" s="422">
        <v>28636</v>
      </c>
      <c r="H26" s="422">
        <v>31206</v>
      </c>
      <c r="I26" s="422">
        <v>29800</v>
      </c>
      <c r="J26" s="422">
        <v>29155</v>
      </c>
      <c r="K26" s="422">
        <v>28476</v>
      </c>
      <c r="L26" s="422">
        <v>28010</v>
      </c>
    </row>
    <row r="27" spans="1:12" x14ac:dyDescent="0.2">
      <c r="A27" s="427"/>
      <c r="B27" s="427" t="s">
        <v>10</v>
      </c>
      <c r="C27" s="431">
        <f t="shared" ref="C27:L27" si="3">SUM(C25:C26)</f>
        <v>49466</v>
      </c>
      <c r="D27" s="431">
        <f t="shared" si="3"/>
        <v>51192</v>
      </c>
      <c r="E27" s="431">
        <f t="shared" si="3"/>
        <v>53899</v>
      </c>
      <c r="F27" s="431">
        <f t="shared" si="3"/>
        <v>57401</v>
      </c>
      <c r="G27" s="431">
        <f t="shared" si="3"/>
        <v>59107</v>
      </c>
      <c r="H27" s="431">
        <f t="shared" si="3"/>
        <v>56932</v>
      </c>
      <c r="I27" s="431">
        <f t="shared" si="3"/>
        <v>53148</v>
      </c>
      <c r="J27" s="431">
        <f t="shared" si="3"/>
        <v>52691</v>
      </c>
      <c r="K27" s="431">
        <f t="shared" si="3"/>
        <v>49498</v>
      </c>
      <c r="L27" s="431">
        <f t="shared" si="3"/>
        <v>44239</v>
      </c>
    </row>
    <row r="28" spans="1:12" x14ac:dyDescent="0.2">
      <c r="A28" s="419"/>
      <c r="B28" s="419"/>
      <c r="C28" s="430"/>
      <c r="D28" s="430"/>
      <c r="E28" s="430"/>
      <c r="F28" s="430"/>
      <c r="G28" s="430"/>
      <c r="H28" s="430"/>
      <c r="I28" s="430"/>
      <c r="J28" s="430"/>
      <c r="K28" s="430"/>
      <c r="L28" s="430"/>
    </row>
    <row r="29" spans="1:12" x14ac:dyDescent="0.2">
      <c r="A29" s="419"/>
      <c r="B29" s="421" t="s">
        <v>292</v>
      </c>
      <c r="C29" s="419"/>
      <c r="D29" s="419"/>
      <c r="E29" s="419"/>
      <c r="F29" s="419"/>
      <c r="G29" s="419"/>
      <c r="H29" s="419"/>
      <c r="I29" s="419"/>
      <c r="J29" s="419"/>
      <c r="K29" s="419"/>
      <c r="L29" s="419"/>
    </row>
    <row r="30" spans="1:12" x14ac:dyDescent="0.2">
      <c r="A30" s="419"/>
      <c r="B30" s="428" t="s">
        <v>7</v>
      </c>
      <c r="C30" s="422">
        <v>1078</v>
      </c>
      <c r="D30" s="422">
        <v>1046</v>
      </c>
      <c r="E30" s="422">
        <v>912</v>
      </c>
      <c r="F30" s="422">
        <v>921</v>
      </c>
      <c r="G30" s="422">
        <v>801</v>
      </c>
      <c r="H30" s="422">
        <v>768</v>
      </c>
      <c r="I30" s="422">
        <v>725</v>
      </c>
      <c r="J30" s="422">
        <v>744</v>
      </c>
      <c r="K30" s="422">
        <v>635</v>
      </c>
      <c r="L30" s="422">
        <v>607.79999999999995</v>
      </c>
    </row>
    <row r="31" spans="1:12" x14ac:dyDescent="0.2">
      <c r="A31" s="419"/>
      <c r="B31" s="428" t="s">
        <v>9</v>
      </c>
      <c r="C31" s="422">
        <v>988</v>
      </c>
      <c r="D31" s="422">
        <v>1048</v>
      </c>
      <c r="E31" s="422">
        <v>1225</v>
      </c>
      <c r="F31" s="422">
        <v>1416</v>
      </c>
      <c r="G31" s="422">
        <v>1494</v>
      </c>
      <c r="H31" s="422">
        <v>1537</v>
      </c>
      <c r="I31" s="422">
        <v>1491</v>
      </c>
      <c r="J31" s="422">
        <v>1585</v>
      </c>
      <c r="K31" s="422">
        <v>1500</v>
      </c>
      <c r="L31" s="422">
        <v>1490.5</v>
      </c>
    </row>
    <row r="32" spans="1:12" x14ac:dyDescent="0.2">
      <c r="A32" s="427"/>
      <c r="B32" s="427" t="s">
        <v>10</v>
      </c>
      <c r="C32" s="422">
        <f>SUM(C30:C31)</f>
        <v>2066</v>
      </c>
      <c r="D32" s="422">
        <f>SUM(D30:D31)</f>
        <v>2094</v>
      </c>
      <c r="E32" s="422">
        <f>SUM(E30:E31)</f>
        <v>2137</v>
      </c>
      <c r="F32" s="422">
        <f>SUM(F30:F31)</f>
        <v>2337</v>
      </c>
      <c r="G32" s="422">
        <f>SUM(G30:G31)</f>
        <v>2295</v>
      </c>
      <c r="H32" s="422">
        <f>+H31+H30</f>
        <v>2305</v>
      </c>
      <c r="I32" s="422">
        <f>SUM(I30:I31)</f>
        <v>2216</v>
      </c>
      <c r="J32" s="422">
        <f>SUM(J30:J31)</f>
        <v>2329</v>
      </c>
      <c r="K32" s="422">
        <f>SUM(K30:K31)</f>
        <v>2135</v>
      </c>
      <c r="L32" s="422">
        <f>SUM(L30:L31)</f>
        <v>2098.3000000000002</v>
      </c>
    </row>
    <row r="33" spans="1:12" x14ac:dyDescent="0.2">
      <c r="A33" s="419"/>
      <c r="B33" s="419"/>
      <c r="C33" s="424"/>
      <c r="D33" s="424"/>
      <c r="E33" s="424"/>
      <c r="F33" s="424"/>
      <c r="G33" s="424"/>
      <c r="H33" s="424"/>
      <c r="I33" s="424"/>
      <c r="J33" s="424"/>
      <c r="K33" s="424"/>
      <c r="L33" s="424"/>
    </row>
    <row r="34" spans="1:12" x14ac:dyDescent="0.2">
      <c r="A34" s="419"/>
      <c r="B34" s="421" t="s">
        <v>291</v>
      </c>
      <c r="C34" s="419"/>
      <c r="D34" s="419"/>
      <c r="E34" s="419"/>
      <c r="F34" s="419"/>
      <c r="G34" s="419"/>
      <c r="H34" s="419"/>
      <c r="I34" s="419"/>
      <c r="J34" s="419"/>
      <c r="K34" s="419"/>
      <c r="L34" s="419"/>
    </row>
    <row r="35" spans="1:12" x14ac:dyDescent="0.2">
      <c r="A35" s="419"/>
      <c r="B35" s="428" t="s">
        <v>290</v>
      </c>
      <c r="C35" s="422">
        <f t="shared" ref="C35:L35" si="4">+C37+C36</f>
        <v>143559</v>
      </c>
      <c r="D35" s="422">
        <f t="shared" si="4"/>
        <v>142046</v>
      </c>
      <c r="E35" s="422">
        <f t="shared" si="4"/>
        <v>143766</v>
      </c>
      <c r="F35" s="422">
        <f t="shared" si="4"/>
        <v>143788</v>
      </c>
      <c r="G35" s="422">
        <f t="shared" si="4"/>
        <v>128253</v>
      </c>
      <c r="H35" s="422">
        <f t="shared" si="4"/>
        <v>123909</v>
      </c>
      <c r="I35" s="422">
        <f t="shared" si="4"/>
        <v>120407</v>
      </c>
      <c r="J35" s="422">
        <f t="shared" si="4"/>
        <v>110379</v>
      </c>
      <c r="K35" s="422">
        <f t="shared" si="4"/>
        <v>85731</v>
      </c>
      <c r="L35" s="422">
        <f t="shared" si="4"/>
        <v>84170</v>
      </c>
    </row>
    <row r="36" spans="1:12" x14ac:dyDescent="0.2">
      <c r="A36" s="419"/>
      <c r="B36" s="428" t="s">
        <v>289</v>
      </c>
      <c r="C36" s="422">
        <v>65402</v>
      </c>
      <c r="D36" s="422">
        <v>61056</v>
      </c>
      <c r="E36" s="422">
        <v>60012</v>
      </c>
      <c r="F36" s="422">
        <v>58593</v>
      </c>
      <c r="G36" s="422">
        <v>56086</v>
      </c>
      <c r="H36" s="422">
        <v>55910</v>
      </c>
      <c r="I36" s="422">
        <v>55290</v>
      </c>
      <c r="J36" s="422">
        <v>50584</v>
      </c>
      <c r="K36" s="422">
        <v>43996</v>
      </c>
      <c r="L36" s="422">
        <v>43839</v>
      </c>
    </row>
    <row r="37" spans="1:12" ht="27" customHeight="1" x14ac:dyDescent="0.2">
      <c r="A37" s="419"/>
      <c r="B37" s="429" t="s">
        <v>288</v>
      </c>
      <c r="C37" s="422">
        <v>78157</v>
      </c>
      <c r="D37" s="422">
        <v>80990</v>
      </c>
      <c r="E37" s="422">
        <v>83754</v>
      </c>
      <c r="F37" s="422">
        <v>85195</v>
      </c>
      <c r="G37" s="422">
        <v>72167</v>
      </c>
      <c r="H37" s="422">
        <v>67999</v>
      </c>
      <c r="I37" s="422">
        <v>65117</v>
      </c>
      <c r="J37" s="422">
        <v>59795</v>
      </c>
      <c r="K37" s="422">
        <v>41735</v>
      </c>
      <c r="L37" s="422">
        <v>40331</v>
      </c>
    </row>
    <row r="38" spans="1:12" x14ac:dyDescent="0.2">
      <c r="A38" s="419"/>
      <c r="B38" s="428" t="s">
        <v>9</v>
      </c>
      <c r="C38" s="422">
        <v>85579</v>
      </c>
      <c r="D38" s="422">
        <v>91334</v>
      </c>
      <c r="E38" s="422">
        <v>92763</v>
      </c>
      <c r="F38" s="422">
        <v>103929</v>
      </c>
      <c r="G38" s="422">
        <v>109394</v>
      </c>
      <c r="H38" s="422">
        <v>110174</v>
      </c>
      <c r="I38" s="422">
        <v>119186</v>
      </c>
      <c r="J38" s="422">
        <v>111084</v>
      </c>
      <c r="K38" s="422">
        <v>98998</v>
      </c>
      <c r="L38" s="422">
        <v>102578</v>
      </c>
    </row>
    <row r="39" spans="1:12" x14ac:dyDescent="0.2">
      <c r="A39" s="427"/>
      <c r="B39" s="426" t="s">
        <v>10</v>
      </c>
      <c r="C39" s="425">
        <f t="shared" ref="C39:L39" si="5">+C35+C38</f>
        <v>229138</v>
      </c>
      <c r="D39" s="425">
        <f t="shared" si="5"/>
        <v>233380</v>
      </c>
      <c r="E39" s="425">
        <f t="shared" si="5"/>
        <v>236529</v>
      </c>
      <c r="F39" s="425">
        <f t="shared" si="5"/>
        <v>247717</v>
      </c>
      <c r="G39" s="425">
        <f t="shared" si="5"/>
        <v>237647</v>
      </c>
      <c r="H39" s="425">
        <f t="shared" si="5"/>
        <v>234083</v>
      </c>
      <c r="I39" s="425">
        <f t="shared" si="5"/>
        <v>239593</v>
      </c>
      <c r="J39" s="425">
        <f t="shared" si="5"/>
        <v>221463</v>
      </c>
      <c r="K39" s="425">
        <f t="shared" si="5"/>
        <v>184729</v>
      </c>
      <c r="L39" s="425">
        <f t="shared" si="5"/>
        <v>186748</v>
      </c>
    </row>
    <row r="40" spans="1:12" x14ac:dyDescent="0.2">
      <c r="A40" s="419"/>
      <c r="B40" s="419"/>
      <c r="C40" s="424"/>
      <c r="D40" s="424"/>
      <c r="E40" s="424"/>
      <c r="F40" s="424"/>
      <c r="G40" s="424"/>
      <c r="H40" s="424"/>
      <c r="I40" s="424"/>
      <c r="J40" s="424"/>
      <c r="K40" s="424"/>
      <c r="L40" s="424"/>
    </row>
    <row r="41" spans="1:12" ht="24" customHeight="1" x14ac:dyDescent="0.2">
      <c r="A41" s="419"/>
      <c r="B41" s="423" t="s">
        <v>287</v>
      </c>
      <c r="C41" s="419"/>
      <c r="D41" s="419"/>
      <c r="E41" s="419"/>
      <c r="F41" s="419"/>
      <c r="G41" s="419"/>
      <c r="H41" s="419"/>
      <c r="I41" s="419"/>
      <c r="J41" s="419"/>
      <c r="K41" s="419"/>
      <c r="L41" s="419"/>
    </row>
    <row r="42" spans="1:12" x14ac:dyDescent="0.2">
      <c r="A42" s="419"/>
      <c r="B42" s="419" t="s">
        <v>286</v>
      </c>
      <c r="C42" s="419"/>
      <c r="D42" s="422"/>
      <c r="E42" s="419"/>
      <c r="F42" s="419"/>
      <c r="G42" s="419"/>
      <c r="H42" s="419"/>
      <c r="I42" s="419"/>
      <c r="J42" s="419"/>
      <c r="K42" s="419"/>
      <c r="L42" s="419"/>
    </row>
    <row r="43" spans="1:12" x14ac:dyDescent="0.2">
      <c r="A43" s="419"/>
      <c r="B43" s="419" t="s">
        <v>285</v>
      </c>
      <c r="C43" s="421"/>
      <c r="D43" s="421"/>
      <c r="E43" s="421"/>
      <c r="F43" s="421"/>
      <c r="G43" s="421"/>
      <c r="H43" s="421"/>
      <c r="I43" s="421"/>
      <c r="J43" s="421"/>
      <c r="K43" s="421"/>
      <c r="L43" s="421"/>
    </row>
    <row r="44" spans="1:12" x14ac:dyDescent="0.2">
      <c r="A44" s="418" t="s">
        <v>284</v>
      </c>
      <c r="B44" s="418" t="s">
        <v>283</v>
      </c>
      <c r="C44" s="420"/>
      <c r="D44" s="420"/>
      <c r="E44" s="420"/>
      <c r="F44" s="420"/>
      <c r="G44" s="420"/>
      <c r="H44" s="420"/>
      <c r="I44" s="420"/>
      <c r="J44" s="420"/>
      <c r="K44" s="420"/>
      <c r="L44" s="420"/>
    </row>
    <row r="45" spans="1:12" x14ac:dyDescent="0.2">
      <c r="A45" s="418">
        <v>2014</v>
      </c>
      <c r="B45" s="418">
        <v>38479</v>
      </c>
      <c r="C45" s="419"/>
      <c r="D45" s="419"/>
      <c r="E45" s="419"/>
      <c r="F45" s="419"/>
      <c r="G45" s="419"/>
      <c r="H45" s="419"/>
      <c r="I45" s="419"/>
      <c r="J45" s="419"/>
      <c r="K45" s="419"/>
      <c r="L45" s="419"/>
    </row>
    <row r="46" spans="1:12" x14ac:dyDescent="0.2">
      <c r="A46" s="418">
        <v>2015</v>
      </c>
      <c r="B46" s="418">
        <v>38437</v>
      </c>
      <c r="C46" s="419"/>
      <c r="D46" s="419"/>
      <c r="E46" s="419"/>
      <c r="F46" s="419"/>
      <c r="G46" s="419"/>
      <c r="H46" s="419"/>
      <c r="I46" s="419"/>
      <c r="J46" s="419"/>
      <c r="K46" s="419"/>
      <c r="L46" s="419"/>
    </row>
    <row r="47" spans="1:12" x14ac:dyDescent="0.2">
      <c r="A47" s="418">
        <v>2016</v>
      </c>
      <c r="B47" s="418">
        <v>38433</v>
      </c>
      <c r="C47" s="419"/>
      <c r="D47" s="419"/>
      <c r="E47" s="419"/>
      <c r="F47" s="419"/>
      <c r="G47" s="419"/>
      <c r="H47" s="419"/>
      <c r="I47" s="419"/>
      <c r="J47" s="419"/>
      <c r="K47" s="419"/>
      <c r="L47" s="419"/>
    </row>
    <row r="48" spans="1:12" x14ac:dyDescent="0.2">
      <c r="A48" s="418">
        <v>2017</v>
      </c>
      <c r="B48" s="418">
        <v>38434</v>
      </c>
      <c r="C48" s="419"/>
      <c r="D48" s="419"/>
      <c r="E48" s="419"/>
      <c r="F48" s="419"/>
      <c r="G48" s="419"/>
      <c r="H48" s="419"/>
      <c r="I48" s="419"/>
      <c r="J48" s="419"/>
      <c r="K48" s="419"/>
      <c r="L48" s="419"/>
    </row>
    <row r="49" spans="1:12" x14ac:dyDescent="0.2">
      <c r="A49" s="418">
        <v>2018</v>
      </c>
      <c r="B49" s="418">
        <v>38411</v>
      </c>
      <c r="C49" s="419"/>
      <c r="D49" s="419"/>
      <c r="E49" s="419"/>
      <c r="F49" s="419"/>
      <c r="G49" s="419"/>
      <c r="H49" s="419"/>
      <c r="I49" s="419"/>
      <c r="J49" s="419"/>
      <c r="K49" s="419"/>
      <c r="L49" s="419"/>
    </row>
    <row r="50" spans="1:12" x14ac:dyDescent="0.2">
      <c r="A50" s="418">
        <v>2019</v>
      </c>
      <c r="B50" s="418">
        <v>38383</v>
      </c>
      <c r="C50" s="419"/>
      <c r="D50" s="419"/>
      <c r="E50" s="419"/>
      <c r="F50" s="419"/>
      <c r="G50" s="419"/>
      <c r="H50" s="419"/>
      <c r="I50" s="419"/>
      <c r="J50" s="419"/>
      <c r="K50" s="419"/>
      <c r="L50" s="419"/>
    </row>
    <row r="51" spans="1:12" x14ac:dyDescent="0.2">
      <c r="A51" s="418">
        <v>2020</v>
      </c>
      <c r="B51" s="418">
        <v>38265</v>
      </c>
    </row>
    <row r="52" spans="1:12" x14ac:dyDescent="0.2">
      <c r="A52" s="418">
        <v>2021</v>
      </c>
      <c r="B52" s="418">
        <v>37908</v>
      </c>
    </row>
    <row r="53" spans="1:12" x14ac:dyDescent="0.2">
      <c r="A53" s="418">
        <v>2022</v>
      </c>
      <c r="B53" s="418">
        <v>37767</v>
      </c>
    </row>
    <row r="54" spans="1:12" x14ac:dyDescent="0.2">
      <c r="A54" s="418">
        <v>2023</v>
      </c>
      <c r="B54" s="418">
        <v>37596</v>
      </c>
    </row>
  </sheetData>
  <mergeCells count="1">
    <mergeCell ref="A1:E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</vt:i4>
      </vt:variant>
    </vt:vector>
  </HeadingPairs>
  <TitlesOfParts>
    <vt:vector size="40" baseType="lpstr">
      <vt:lpstr>4.1.1 Składka</vt:lpstr>
      <vt:lpstr>4.1.2 Odszkodowania</vt:lpstr>
      <vt:lpstr>4.1.3 Wynik Techniczny</vt:lpstr>
      <vt:lpstr>4.1.4 Koszty</vt:lpstr>
      <vt:lpstr>4.1.5 Rezerwy</vt:lpstr>
      <vt:lpstr>4.1.6 Lokaty__</vt:lpstr>
      <vt:lpstr>4.1.7 Wynik Finansowy</vt:lpstr>
      <vt:lpstr>4.2.1 Reaskuracja</vt:lpstr>
      <vt:lpstr>4.2.2. Retencja</vt:lpstr>
      <vt:lpstr>4.2.3 Szkodowość</vt:lpstr>
      <vt:lpstr>4.2.4 Poziom Rezerw</vt:lpstr>
      <vt:lpstr>4.2.5 Kapitały własne </vt:lpstr>
      <vt:lpstr>4.2.6 Majątek</vt:lpstr>
      <vt:lpstr>4.2.7 Wskaźnik Zespolony</vt:lpstr>
      <vt:lpstr>4.3.1 Struktura Rynku</vt:lpstr>
      <vt:lpstr>4.3.2 Struktura 2013-2022</vt:lpstr>
      <vt:lpstr>4.3.3 Rynek 2014-2023</vt:lpstr>
      <vt:lpstr>GWP_LIFE_15</vt:lpstr>
      <vt:lpstr>GWP_LIFE_16</vt:lpstr>
      <vt:lpstr>GWP_NON_15</vt:lpstr>
      <vt:lpstr>GWP_NON_16</vt:lpstr>
      <vt:lpstr>'4.1.1 Składka'!Print_Area</vt:lpstr>
      <vt:lpstr>'4.1.2 Odszkodowania'!Print_Area</vt:lpstr>
      <vt:lpstr>'4.1.3 Wynik Techniczny'!Print_Area</vt:lpstr>
      <vt:lpstr>'4.1.4 Koszty'!Print_Area</vt:lpstr>
      <vt:lpstr>'4.1.5 Rezerwy'!Print_Area</vt:lpstr>
      <vt:lpstr>'4.1.6 Lokaty__'!Print_Area</vt:lpstr>
      <vt:lpstr>'4.1.7 Wynik Finansowy'!Print_Area</vt:lpstr>
      <vt:lpstr>'4.2.1 Reaskuracja'!Print_Area</vt:lpstr>
      <vt:lpstr>'4.2.2. Retencja'!Print_Area</vt:lpstr>
      <vt:lpstr>'4.2.3 Szkodowość'!Print_Area</vt:lpstr>
      <vt:lpstr>'4.2.4 Poziom Rezerw'!Print_Area</vt:lpstr>
      <vt:lpstr>'4.2.5 Kapitały własne '!Print_Area</vt:lpstr>
      <vt:lpstr>'4.2.6 Majątek'!Print_Area</vt:lpstr>
      <vt:lpstr>'4.2.7 Wskaźnik Zespolony'!Print_Area</vt:lpstr>
      <vt:lpstr>'4.3.1 Struktura Rynku'!Print_Area</vt:lpstr>
      <vt:lpstr>'4.3.2 Struktura 2013-2022'!Print_Area</vt:lpstr>
      <vt:lpstr>'4.3.3 Rynek 2014-2023'!Print_Area</vt:lpstr>
      <vt:lpstr>SKLADKA_LIFE</vt:lpstr>
      <vt:lpstr>SKLADKA_NON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Socha</dc:creator>
  <cp:lastModifiedBy>Piotr Leśniak</cp:lastModifiedBy>
  <dcterms:created xsi:type="dcterms:W3CDTF">2024-06-21T08:38:16Z</dcterms:created>
  <dcterms:modified xsi:type="dcterms:W3CDTF">2024-07-25T08:02:16Z</dcterms:modified>
</cp:coreProperties>
</file>