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22\rozdział 4, Rynek w liczbach\"/>
    </mc:Choice>
  </mc:AlternateContent>
  <xr:revisionPtr revIDLastSave="0" documentId="13_ncr:1_{35B75A8C-2B77-4595-98F1-22FD72B44CFE}" xr6:coauthVersionLast="47" xr6:coauthVersionMax="47" xr10:uidLastSave="{00000000-0000-0000-0000-000000000000}"/>
  <bookViews>
    <workbookView xWindow="57480" yWindow="-120" windowWidth="29040" windowHeight="15840" tabRatio="866" xr2:uid="{F89DD5E0-3D77-4D15-A98E-4FD1D9694A1A}"/>
  </bookViews>
  <sheets>
    <sheet name="4.1.1. Składka" sheetId="1" r:id="rId1"/>
    <sheet name="4.1.2 Odszkodowania" sheetId="2" r:id="rId2"/>
    <sheet name="4.1.3 Wynik Techniczny" sheetId="3" r:id="rId3"/>
    <sheet name="4.1.4 Koszty" sheetId="4" r:id="rId4"/>
    <sheet name="4.1.5 Rezerwy" sheetId="5" r:id="rId5"/>
    <sheet name="4.1.6 Lokaty" sheetId="6" r:id="rId6"/>
    <sheet name="4.1.7 Wynik Finansowy" sheetId="7" r:id="rId7"/>
    <sheet name="4.1.8 Reaskuracja" sheetId="11" r:id="rId8"/>
    <sheet name="4.2.1 Retencja" sheetId="12" r:id="rId9"/>
    <sheet name="4.2.2 Szkodowość" sheetId="13" r:id="rId10"/>
    <sheet name="4.2.3 Poziom Rezerw" sheetId="14" r:id="rId11"/>
    <sheet name="4.2.4 Kapitały własne " sheetId="15" r:id="rId12"/>
    <sheet name="4.2.5 Majątek" sheetId="16" r:id="rId13"/>
    <sheet name="4.2.6 Wskaźnik Zespolony" sheetId="17" r:id="rId14"/>
    <sheet name="4.3.1 Struktura Rynku" sheetId="8" r:id="rId15"/>
    <sheet name="4.3.2 Rynek 2013-2022" sheetId="10" r:id="rId16"/>
    <sheet name="4.3.3 Struktura 2013-2022" sheetId="9" r:id="rId17"/>
  </sheets>
  <definedNames>
    <definedName name="GWP_LIFE_15" localSheetId="2">#REF!</definedName>
    <definedName name="GWP_LIFE_15" localSheetId="7">#REF!</definedName>
    <definedName name="GWP_LIFE_15" localSheetId="8">#REF!</definedName>
    <definedName name="GWP_LIFE_15" localSheetId="9">#REF!</definedName>
    <definedName name="GWP_LIFE_15" localSheetId="10">#REF!</definedName>
    <definedName name="GWP_LIFE_15" localSheetId="11">#REF!</definedName>
    <definedName name="GWP_LIFE_15" localSheetId="12">#REF!</definedName>
    <definedName name="GWP_LIFE_15" localSheetId="13">#REF!</definedName>
    <definedName name="GWP_LIFE_15">'4.1.1. Składka'!$C$14:$C$37</definedName>
    <definedName name="GWP_LIFE_16" localSheetId="2">#REF!</definedName>
    <definedName name="GWP_LIFE_16" localSheetId="7">#REF!</definedName>
    <definedName name="GWP_LIFE_16" localSheetId="8">#REF!</definedName>
    <definedName name="GWP_LIFE_16" localSheetId="9">#REF!</definedName>
    <definedName name="GWP_LIFE_16" localSheetId="10">#REF!</definedName>
    <definedName name="GWP_LIFE_16" localSheetId="11">#REF!</definedName>
    <definedName name="GWP_LIFE_16" localSheetId="12">#REF!</definedName>
    <definedName name="GWP_LIFE_16" localSheetId="13">#REF!</definedName>
    <definedName name="GWP_LIFE_16">'4.1.1. Składka'!$D$14:$D$37</definedName>
    <definedName name="GWP_NON_15" localSheetId="2">#REF!</definedName>
    <definedName name="GWP_NON_15" localSheetId="9">#REF!</definedName>
    <definedName name="GWP_NON_15">'4.1.1. Składka'!$C$44:$C$72</definedName>
    <definedName name="GWP_NON_16" localSheetId="2">#REF!</definedName>
    <definedName name="GWP_NON_16" localSheetId="9">#REF!</definedName>
    <definedName name="GWP_NON_16">'4.1.1. Składka'!$D$44:$D$72</definedName>
    <definedName name="_xlnm.Print_Area" localSheetId="0">'4.1.1. Składka'!$A$1:$G$193</definedName>
    <definedName name="_xlnm.Print_Area" localSheetId="1">'4.1.2 Odszkodowania'!$A$1:$G$194</definedName>
    <definedName name="_xlnm.Print_Area" localSheetId="2">'4.1.3 Wynik Techniczny'!$A$2:$E$73</definedName>
    <definedName name="_xlnm.Print_Area" localSheetId="3">'4.1.4 Koszty'!$A$1:$N$149</definedName>
    <definedName name="_xlnm.Print_Area" localSheetId="4">'4.1.5 Rezerwy'!$A$2:$E$73</definedName>
    <definedName name="_xlnm.Print_Area" localSheetId="5">'4.1.6 Lokaty'!$A$1:$J$75</definedName>
    <definedName name="_xlnm.Print_Area" localSheetId="6">'4.1.7 Wynik Finansowy'!$A$2:$H$73</definedName>
    <definedName name="_xlnm.Print_Area" localSheetId="7">'4.1.8 Reaskuracja'!$A$1:$H$166</definedName>
    <definedName name="_xlnm.Print_Area" localSheetId="8">'4.2.1 Retencja'!$A$1:$E$146</definedName>
    <definedName name="_xlnm.Print_Area" localSheetId="9">'4.2.2 Szkodowość'!$A$1:$E$146</definedName>
    <definedName name="_xlnm.Print_Area" localSheetId="10">'4.2.3 Poziom Rezerw'!$A$1:$E$74</definedName>
    <definedName name="_xlnm.Print_Area" localSheetId="11">'4.2.4 Kapitały własne '!$A$1:$E$75</definedName>
    <definedName name="_xlnm.Print_Area" localSheetId="12">'4.2.5 Majątek'!$A$1:$E$75</definedName>
    <definedName name="_xlnm.Print_Area" localSheetId="13">'4.2.6 Wskaźnik Zespolony'!$A$1:$E$73</definedName>
    <definedName name="_xlnm.Print_Area" localSheetId="14">'4.3.1 Struktura Rynku'!$A$1:$E$68</definedName>
    <definedName name="_xlnm.Print_Area" localSheetId="15">'4.3.2 Rynek 2013-2022'!$A$1:$L$56</definedName>
    <definedName name="_xlnm.Print_Area" localSheetId="16">'4.3.3 Struktura 2013-2022'!$A$1:$M$22</definedName>
    <definedName name="SKLADKA_LIFE" localSheetId="2">#REF!</definedName>
    <definedName name="SKLADKA_LIFE" localSheetId="7">#REF!</definedName>
    <definedName name="SKLADKA_LIFE" localSheetId="8">#REF!</definedName>
    <definedName name="SKLADKA_LIFE" localSheetId="9">#REF!</definedName>
    <definedName name="SKLADKA_LIFE" localSheetId="10">#REF!</definedName>
    <definedName name="SKLADKA_LIFE" localSheetId="11">#REF!</definedName>
    <definedName name="SKLADKA_LIFE" localSheetId="12">#REF!</definedName>
    <definedName name="SKLADKA_LIFE" localSheetId="13">#REF!</definedName>
    <definedName name="SKLADKA_LIFE">'4.1.1. Składka'!$B$14:$B$37</definedName>
    <definedName name="SKLADKA_NON" localSheetId="2">#REF!</definedName>
    <definedName name="SKLADKA_NON" localSheetId="9">#REF!</definedName>
    <definedName name="SKLADKA_NON">'4.1.1. Składka'!$B$44:$B$72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9" i="1" l="1"/>
  <c r="C73" i="1"/>
  <c r="C6" i="17"/>
  <c r="D6" i="17"/>
  <c r="C7" i="17"/>
  <c r="D7" i="17"/>
  <c r="E7" i="17"/>
  <c r="E8" i="17"/>
  <c r="C13" i="17"/>
  <c r="D13" i="17"/>
  <c r="E14" i="17"/>
  <c r="E15" i="17"/>
  <c r="E16" i="17"/>
  <c r="E18" i="17"/>
  <c r="E19" i="17"/>
  <c r="E20" i="17"/>
  <c r="E21" i="17"/>
  <c r="E22" i="17"/>
  <c r="E23" i="17"/>
  <c r="E24" i="17"/>
  <c r="E25" i="17"/>
  <c r="E26" i="17"/>
  <c r="E27" i="17"/>
  <c r="E28" i="17"/>
  <c r="E30" i="17"/>
  <c r="E31" i="17"/>
  <c r="E32" i="17"/>
  <c r="E33" i="17"/>
  <c r="E34" i="17"/>
  <c r="E35" i="17"/>
  <c r="E36" i="17"/>
  <c r="E37" i="17"/>
  <c r="E38" i="17"/>
  <c r="C43" i="17"/>
  <c r="D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6" i="17" l="1"/>
  <c r="C6" i="16"/>
  <c r="E6" i="16" s="1"/>
  <c r="D6" i="16"/>
  <c r="C7" i="16"/>
  <c r="E7" i="16" s="1"/>
  <c r="D7" i="16"/>
  <c r="E8" i="16"/>
  <c r="C13" i="16"/>
  <c r="D13" i="16"/>
  <c r="E14" i="16"/>
  <c r="E15" i="16"/>
  <c r="E16" i="16"/>
  <c r="E18" i="16"/>
  <c r="E19" i="16"/>
  <c r="E20" i="16"/>
  <c r="E21" i="16"/>
  <c r="E22" i="16"/>
  <c r="E23" i="16"/>
  <c r="E24" i="16"/>
  <c r="E25" i="16"/>
  <c r="E26" i="16"/>
  <c r="E27" i="16"/>
  <c r="E28" i="16"/>
  <c r="E30" i="16"/>
  <c r="E31" i="16"/>
  <c r="E32" i="16"/>
  <c r="E33" i="16"/>
  <c r="E34" i="16"/>
  <c r="E35" i="16"/>
  <c r="E36" i="16"/>
  <c r="E37" i="16"/>
  <c r="E38" i="16"/>
  <c r="C43" i="16"/>
  <c r="D43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9" i="16"/>
  <c r="E60" i="16"/>
  <c r="E61" i="16"/>
  <c r="E63" i="16"/>
  <c r="E64" i="16"/>
  <c r="E65" i="16"/>
  <c r="E66" i="16"/>
  <c r="E67" i="16"/>
  <c r="E68" i="16"/>
  <c r="E69" i="16"/>
  <c r="E70" i="16"/>
  <c r="E71" i="16"/>
  <c r="E72" i="16"/>
  <c r="E73" i="16"/>
  <c r="C6" i="15" l="1"/>
  <c r="D6" i="15"/>
  <c r="E6" i="15" s="1"/>
  <c r="C7" i="15"/>
  <c r="D7" i="15"/>
  <c r="E7" i="15" s="1"/>
  <c r="E8" i="15"/>
  <c r="C13" i="15"/>
  <c r="D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C43" i="15"/>
  <c r="D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C6" i="14" l="1"/>
  <c r="D6" i="14"/>
  <c r="E6" i="14" s="1"/>
  <c r="C7" i="14"/>
  <c r="D7" i="14"/>
  <c r="E7" i="14" s="1"/>
  <c r="E8" i="14"/>
  <c r="C13" i="14"/>
  <c r="D13" i="14"/>
  <c r="E14" i="14"/>
  <c r="E15" i="14"/>
  <c r="E16" i="14"/>
  <c r="E18" i="14"/>
  <c r="E19" i="14"/>
  <c r="E20" i="14"/>
  <c r="E21" i="14"/>
  <c r="E22" i="14"/>
  <c r="E23" i="14"/>
  <c r="E24" i="14"/>
  <c r="E25" i="14"/>
  <c r="E26" i="14"/>
  <c r="E27" i="14"/>
  <c r="E28" i="14"/>
  <c r="E30" i="14"/>
  <c r="E31" i="14"/>
  <c r="E32" i="14"/>
  <c r="E33" i="14"/>
  <c r="E34" i="14"/>
  <c r="E35" i="14"/>
  <c r="E36" i="14"/>
  <c r="E37" i="14"/>
  <c r="E38" i="14"/>
  <c r="C43" i="14"/>
  <c r="D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C13" i="13" l="1"/>
  <c r="D86" i="13"/>
  <c r="E8" i="13"/>
  <c r="E14" i="13"/>
  <c r="E15" i="13"/>
  <c r="E16" i="13"/>
  <c r="E18" i="13"/>
  <c r="E19" i="13"/>
  <c r="E20" i="13"/>
  <c r="E21" i="13"/>
  <c r="E28" i="13"/>
  <c r="E30" i="13"/>
  <c r="E31" i="13"/>
  <c r="E32" i="13"/>
  <c r="E37" i="13"/>
  <c r="C6" i="13"/>
  <c r="D6" i="13"/>
  <c r="E44" i="13"/>
  <c r="E45" i="13"/>
  <c r="E46" i="13"/>
  <c r="E47" i="13"/>
  <c r="E48" i="13"/>
  <c r="E49" i="13"/>
  <c r="E52" i="13"/>
  <c r="E53" i="13"/>
  <c r="E54" i="13"/>
  <c r="E55" i="13"/>
  <c r="E56" i="13"/>
  <c r="E58" i="13"/>
  <c r="E61" i="13"/>
  <c r="E62" i="13"/>
  <c r="E63" i="13"/>
  <c r="E64" i="13"/>
  <c r="E67" i="13"/>
  <c r="E68" i="13"/>
  <c r="E69" i="13"/>
  <c r="E70" i="13"/>
  <c r="E71" i="13"/>
  <c r="C7" i="13"/>
  <c r="E73" i="13"/>
  <c r="D78" i="13"/>
  <c r="E81" i="13"/>
  <c r="E88" i="13"/>
  <c r="E89" i="13"/>
  <c r="E90" i="13"/>
  <c r="E92" i="13"/>
  <c r="E94" i="13"/>
  <c r="E95" i="13"/>
  <c r="E97" i="13"/>
  <c r="E98" i="13"/>
  <c r="E101" i="13"/>
  <c r="E102" i="13"/>
  <c r="E105" i="13"/>
  <c r="E106" i="13"/>
  <c r="E108" i="13"/>
  <c r="C79" i="13"/>
  <c r="D79" i="13"/>
  <c r="E79" i="13" s="1"/>
  <c r="E117" i="13"/>
  <c r="E120" i="13"/>
  <c r="E121" i="13"/>
  <c r="E122" i="13"/>
  <c r="E126" i="13"/>
  <c r="E129" i="13"/>
  <c r="E130" i="13"/>
  <c r="E131" i="13"/>
  <c r="E133" i="13"/>
  <c r="E135" i="13"/>
  <c r="E136" i="13"/>
  <c r="E137" i="13"/>
  <c r="E138" i="13"/>
  <c r="E140" i="13"/>
  <c r="E142" i="13"/>
  <c r="E144" i="13"/>
  <c r="D80" i="13"/>
  <c r="E96" i="13" l="1"/>
  <c r="E6" i="13"/>
  <c r="E34" i="13"/>
  <c r="E27" i="13"/>
  <c r="E23" i="13"/>
  <c r="E110" i="13"/>
  <c r="E66" i="13"/>
  <c r="E22" i="13"/>
  <c r="E143" i="13"/>
  <c r="E139" i="13"/>
  <c r="E132" i="13"/>
  <c r="E118" i="13"/>
  <c r="E109" i="13"/>
  <c r="E72" i="13"/>
  <c r="E65" i="13"/>
  <c r="E36" i="13"/>
  <c r="E128" i="13"/>
  <c r="E51" i="13"/>
  <c r="E35" i="13"/>
  <c r="E24" i="13"/>
  <c r="E145" i="13"/>
  <c r="E141" i="13"/>
  <c r="E134" i="13"/>
  <c r="E127" i="13"/>
  <c r="E123" i="13"/>
  <c r="E111" i="13"/>
  <c r="E100" i="13"/>
  <c r="E57" i="13"/>
  <c r="E38" i="13"/>
  <c r="C78" i="13"/>
  <c r="D116" i="13"/>
  <c r="C116" i="13"/>
  <c r="C86" i="13"/>
  <c r="D43" i="13"/>
  <c r="D13" i="13"/>
  <c r="C43" i="13"/>
  <c r="E26" i="13"/>
  <c r="E25" i="13"/>
  <c r="E146" i="13"/>
  <c r="E125" i="13"/>
  <c r="E119" i="13"/>
  <c r="E107" i="13"/>
  <c r="E104" i="13"/>
  <c r="E87" i="13"/>
  <c r="E33" i="13"/>
  <c r="E17" i="13"/>
  <c r="E59" i="13"/>
  <c r="E91" i="13"/>
  <c r="E99" i="13"/>
  <c r="E124" i="13"/>
  <c r="E103" i="13"/>
  <c r="E93" i="13"/>
  <c r="E60" i="13"/>
  <c r="E50" i="13"/>
  <c r="C80" i="13"/>
  <c r="E80" i="13" s="1"/>
  <c r="D7" i="13"/>
  <c r="E7" i="13" s="1"/>
  <c r="C13" i="12"/>
  <c r="D78" i="12"/>
  <c r="C6" i="12"/>
  <c r="D6" i="12"/>
  <c r="E6" i="12" s="1"/>
  <c r="C7" i="12"/>
  <c r="D7" i="12"/>
  <c r="E7" i="12" s="1"/>
  <c r="E8" i="12"/>
  <c r="E14" i="12"/>
  <c r="E15" i="12"/>
  <c r="E16" i="12"/>
  <c r="E18" i="12"/>
  <c r="E19" i="12"/>
  <c r="E20" i="12"/>
  <c r="E21" i="12"/>
  <c r="E22" i="12"/>
  <c r="E23" i="12"/>
  <c r="E24" i="12"/>
  <c r="E25" i="12"/>
  <c r="E26" i="12"/>
  <c r="E27" i="12"/>
  <c r="E28" i="12"/>
  <c r="E30" i="12"/>
  <c r="E31" i="12"/>
  <c r="E32" i="12"/>
  <c r="E33" i="12"/>
  <c r="E34" i="12"/>
  <c r="E35" i="12"/>
  <c r="E36" i="12"/>
  <c r="E37" i="12"/>
  <c r="E38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3" i="12"/>
  <c r="E64" i="12"/>
  <c r="E65" i="12"/>
  <c r="E66" i="12"/>
  <c r="E67" i="12"/>
  <c r="E68" i="12"/>
  <c r="E69" i="12"/>
  <c r="E70" i="12"/>
  <c r="E71" i="12"/>
  <c r="E72" i="12"/>
  <c r="E73" i="12"/>
  <c r="C79" i="12"/>
  <c r="D79" i="12"/>
  <c r="E79" i="12" s="1"/>
  <c r="C80" i="12"/>
  <c r="D80" i="12"/>
  <c r="E80" i="12"/>
  <c r="E81" i="12"/>
  <c r="E87" i="12"/>
  <c r="E88" i="12"/>
  <c r="E89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D86" i="12" l="1"/>
  <c r="D13" i="12"/>
  <c r="D43" i="12"/>
  <c r="D116" i="12"/>
  <c r="C116" i="12"/>
  <c r="C86" i="12"/>
  <c r="C43" i="12"/>
  <c r="C78" i="12"/>
  <c r="F6" i="11"/>
  <c r="G6" i="11"/>
  <c r="H6" i="11" s="1"/>
  <c r="F7" i="11"/>
  <c r="G7" i="11"/>
  <c r="H7" i="11" s="1"/>
  <c r="H8" i="11"/>
  <c r="C13" i="11"/>
  <c r="D13" i="11"/>
  <c r="E13" i="11"/>
  <c r="F13" i="11"/>
  <c r="G13" i="11"/>
  <c r="E14" i="11"/>
  <c r="H14" i="11"/>
  <c r="E15" i="11"/>
  <c r="H15" i="11"/>
  <c r="E16" i="11"/>
  <c r="H16" i="11"/>
  <c r="E17" i="11"/>
  <c r="H17" i="11"/>
  <c r="E18" i="11"/>
  <c r="H18" i="11"/>
  <c r="E19" i="11"/>
  <c r="H19" i="11"/>
  <c r="E20" i="11"/>
  <c r="H20" i="11"/>
  <c r="E21" i="11"/>
  <c r="H21" i="11"/>
  <c r="E22" i="11"/>
  <c r="H22" i="11"/>
  <c r="E23" i="11"/>
  <c r="H23" i="11"/>
  <c r="E24" i="11"/>
  <c r="H24" i="11"/>
  <c r="E25" i="11"/>
  <c r="H25" i="11"/>
  <c r="E26" i="11"/>
  <c r="H26" i="11"/>
  <c r="E27" i="11"/>
  <c r="H27" i="11"/>
  <c r="E28" i="11"/>
  <c r="H28" i="11"/>
  <c r="E29" i="11"/>
  <c r="H29" i="11"/>
  <c r="E30" i="11"/>
  <c r="H30" i="11"/>
  <c r="E31" i="11"/>
  <c r="H31" i="11"/>
  <c r="E32" i="11"/>
  <c r="H32" i="11"/>
  <c r="E33" i="11"/>
  <c r="H33" i="11"/>
  <c r="E34" i="11"/>
  <c r="H34" i="11"/>
  <c r="E35" i="11"/>
  <c r="H35" i="11"/>
  <c r="E36" i="11"/>
  <c r="H36" i="11"/>
  <c r="E37" i="11"/>
  <c r="H37" i="11"/>
  <c r="C38" i="11"/>
  <c r="C6" i="11" s="1"/>
  <c r="D38" i="11"/>
  <c r="D6" i="11" s="1"/>
  <c r="H38" i="11"/>
  <c r="C43" i="11"/>
  <c r="D43" i="11"/>
  <c r="E43" i="11"/>
  <c r="F43" i="11"/>
  <c r="G43" i="11"/>
  <c r="E44" i="11"/>
  <c r="H44" i="11"/>
  <c r="E45" i="11"/>
  <c r="H45" i="11"/>
  <c r="E46" i="11"/>
  <c r="H46" i="11"/>
  <c r="E47" i="11"/>
  <c r="H47" i="11"/>
  <c r="E48" i="11"/>
  <c r="H48" i="11"/>
  <c r="E49" i="11"/>
  <c r="H49" i="11"/>
  <c r="E50" i="11"/>
  <c r="H50" i="11"/>
  <c r="E51" i="11"/>
  <c r="H51" i="11"/>
  <c r="E52" i="11"/>
  <c r="H52" i="11"/>
  <c r="E53" i="11"/>
  <c r="H53" i="11"/>
  <c r="E54" i="11"/>
  <c r="H54" i="11"/>
  <c r="E55" i="11"/>
  <c r="H55" i="11"/>
  <c r="E56" i="11"/>
  <c r="H56" i="11"/>
  <c r="E57" i="11"/>
  <c r="H57" i="11"/>
  <c r="E58" i="11"/>
  <c r="H58" i="11"/>
  <c r="E59" i="11"/>
  <c r="H59" i="11"/>
  <c r="E60" i="11"/>
  <c r="H60" i="11"/>
  <c r="E61" i="11"/>
  <c r="H61" i="11"/>
  <c r="E62" i="11"/>
  <c r="H62" i="11"/>
  <c r="E63" i="11"/>
  <c r="H63" i="11"/>
  <c r="E64" i="11"/>
  <c r="H64" i="11"/>
  <c r="E65" i="11"/>
  <c r="H65" i="11"/>
  <c r="E66" i="11"/>
  <c r="H66" i="11"/>
  <c r="E67" i="11"/>
  <c r="H67" i="11"/>
  <c r="E68" i="11"/>
  <c r="H68" i="11"/>
  <c r="E69" i="11"/>
  <c r="H69" i="11"/>
  <c r="E70" i="11"/>
  <c r="H70" i="11"/>
  <c r="E71" i="11"/>
  <c r="H71" i="11"/>
  <c r="E72" i="11"/>
  <c r="H72" i="11"/>
  <c r="C73" i="11"/>
  <c r="E73" i="11" s="1"/>
  <c r="D73" i="11"/>
  <c r="D7" i="11" s="1"/>
  <c r="H73" i="11"/>
  <c r="C79" i="11"/>
  <c r="D79" i="11"/>
  <c r="E79" i="11"/>
  <c r="F79" i="11"/>
  <c r="G79" i="11"/>
  <c r="F80" i="11"/>
  <c r="G80" i="11"/>
  <c r="H80" i="11" s="1"/>
  <c r="F81" i="11"/>
  <c r="G81" i="11"/>
  <c r="H81" i="11" s="1"/>
  <c r="H82" i="11"/>
  <c r="C88" i="11"/>
  <c r="D88" i="11"/>
  <c r="E88" i="11"/>
  <c r="F88" i="11"/>
  <c r="G88" i="11"/>
  <c r="E89" i="11"/>
  <c r="H89" i="11"/>
  <c r="E90" i="11"/>
  <c r="H90" i="11"/>
  <c r="E91" i="11"/>
  <c r="H91" i="11"/>
  <c r="E92" i="11"/>
  <c r="H92" i="11"/>
  <c r="E93" i="11"/>
  <c r="H93" i="11"/>
  <c r="E94" i="11"/>
  <c r="H94" i="11"/>
  <c r="E95" i="11"/>
  <c r="H95" i="11"/>
  <c r="E96" i="11"/>
  <c r="H96" i="11"/>
  <c r="E97" i="11"/>
  <c r="H97" i="11"/>
  <c r="E98" i="11"/>
  <c r="H98" i="11"/>
  <c r="E99" i="11"/>
  <c r="H99" i="11"/>
  <c r="E100" i="11"/>
  <c r="H100" i="11"/>
  <c r="E101" i="11"/>
  <c r="H101" i="11"/>
  <c r="E102" i="11"/>
  <c r="H102" i="11"/>
  <c r="E103" i="11"/>
  <c r="H103" i="11"/>
  <c r="E104" i="11"/>
  <c r="E105" i="11"/>
  <c r="H105" i="11"/>
  <c r="E106" i="11"/>
  <c r="H106" i="11"/>
  <c r="E107" i="11"/>
  <c r="H107" i="11"/>
  <c r="E108" i="11"/>
  <c r="H108" i="11"/>
  <c r="E109" i="11"/>
  <c r="H109" i="11"/>
  <c r="E110" i="11"/>
  <c r="H110" i="11"/>
  <c r="E111" i="11"/>
  <c r="H111" i="11"/>
  <c r="E112" i="11"/>
  <c r="H112" i="11"/>
  <c r="C113" i="11"/>
  <c r="C80" i="11" s="1"/>
  <c r="D113" i="11"/>
  <c r="H113" i="11"/>
  <c r="C119" i="11"/>
  <c r="D119" i="11"/>
  <c r="E119" i="11"/>
  <c r="F119" i="11"/>
  <c r="G119" i="11"/>
  <c r="E120" i="11"/>
  <c r="H120" i="11"/>
  <c r="E121" i="11"/>
  <c r="H121" i="11"/>
  <c r="E122" i="11"/>
  <c r="H122" i="11"/>
  <c r="E123" i="11"/>
  <c r="H123" i="11"/>
  <c r="E124" i="11"/>
  <c r="H124" i="11"/>
  <c r="E125" i="11"/>
  <c r="H125" i="11"/>
  <c r="E126" i="11"/>
  <c r="H126" i="11"/>
  <c r="E127" i="11"/>
  <c r="H127" i="11"/>
  <c r="E128" i="11"/>
  <c r="H128" i="11"/>
  <c r="E129" i="11"/>
  <c r="H129" i="11"/>
  <c r="E130" i="11"/>
  <c r="H130" i="11"/>
  <c r="E131" i="11"/>
  <c r="H131" i="11"/>
  <c r="E132" i="11"/>
  <c r="H132" i="11"/>
  <c r="E133" i="11"/>
  <c r="H133" i="11"/>
  <c r="E134" i="11"/>
  <c r="H134" i="11"/>
  <c r="E135" i="11"/>
  <c r="H135" i="11"/>
  <c r="E136" i="11"/>
  <c r="H136" i="11"/>
  <c r="E137" i="11"/>
  <c r="H137" i="11"/>
  <c r="E138" i="11"/>
  <c r="H138" i="11"/>
  <c r="E139" i="11"/>
  <c r="H139" i="11"/>
  <c r="E140" i="11"/>
  <c r="H140" i="11"/>
  <c r="E141" i="11"/>
  <c r="H141" i="11"/>
  <c r="E142" i="11"/>
  <c r="H142" i="11"/>
  <c r="E143" i="11"/>
  <c r="H143" i="11"/>
  <c r="E144" i="11"/>
  <c r="H144" i="11"/>
  <c r="E145" i="11"/>
  <c r="H145" i="11"/>
  <c r="E146" i="11"/>
  <c r="H146" i="11"/>
  <c r="E147" i="11"/>
  <c r="H147" i="11"/>
  <c r="E148" i="11"/>
  <c r="H148" i="11"/>
  <c r="C149" i="11"/>
  <c r="C81" i="11" s="1"/>
  <c r="D149" i="11"/>
  <c r="D81" i="11" s="1"/>
  <c r="H149" i="11"/>
  <c r="C154" i="11"/>
  <c r="D154" i="11"/>
  <c r="E154" i="11"/>
  <c r="F154" i="11"/>
  <c r="G154" i="11"/>
  <c r="E155" i="11"/>
  <c r="H155" i="11"/>
  <c r="E156" i="11"/>
  <c r="H156" i="11"/>
  <c r="C157" i="11"/>
  <c r="D157" i="11"/>
  <c r="H157" i="11"/>
  <c r="C163" i="11"/>
  <c r="D163" i="11"/>
  <c r="E163" i="11"/>
  <c r="F163" i="11"/>
  <c r="G163" i="11"/>
  <c r="E164" i="11"/>
  <c r="H164" i="11"/>
  <c r="E165" i="11"/>
  <c r="H165" i="11"/>
  <c r="C166" i="11"/>
  <c r="D166" i="11"/>
  <c r="H166" i="11"/>
  <c r="C82" i="11" l="1"/>
  <c r="E166" i="11"/>
  <c r="E81" i="11"/>
  <c r="E157" i="11"/>
  <c r="E113" i="11"/>
  <c r="E6" i="11"/>
  <c r="D8" i="11"/>
  <c r="E38" i="11"/>
  <c r="C7" i="11"/>
  <c r="E7" i="11" s="1"/>
  <c r="E149" i="11"/>
  <c r="D80" i="11"/>
  <c r="I39" i="10"/>
  <c r="H39" i="10"/>
  <c r="G39" i="10"/>
  <c r="F39" i="10"/>
  <c r="L35" i="10"/>
  <c r="L39" i="10" s="1"/>
  <c r="K35" i="10"/>
  <c r="K39" i="10" s="1"/>
  <c r="J35" i="10"/>
  <c r="J39" i="10" s="1"/>
  <c r="I35" i="10"/>
  <c r="H35" i="10"/>
  <c r="G35" i="10"/>
  <c r="F35" i="10"/>
  <c r="E35" i="10"/>
  <c r="E39" i="10" s="1"/>
  <c r="D35" i="10"/>
  <c r="D39" i="10" s="1"/>
  <c r="C35" i="10"/>
  <c r="C39" i="10" s="1"/>
  <c r="L32" i="10"/>
  <c r="J32" i="10"/>
  <c r="I32" i="10"/>
  <c r="H32" i="10"/>
  <c r="G32" i="10"/>
  <c r="F32" i="10"/>
  <c r="E32" i="10"/>
  <c r="D32" i="10"/>
  <c r="C32" i="10"/>
  <c r="K30" i="10"/>
  <c r="K32" i="10" s="1"/>
  <c r="L27" i="10"/>
  <c r="K27" i="10"/>
  <c r="J27" i="10"/>
  <c r="I27" i="10"/>
  <c r="H27" i="10"/>
  <c r="G27" i="10"/>
  <c r="F27" i="10"/>
  <c r="E27" i="10"/>
  <c r="D27" i="10"/>
  <c r="C27" i="10"/>
  <c r="L22" i="10"/>
  <c r="K22" i="10"/>
  <c r="J22" i="10"/>
  <c r="I22" i="10"/>
  <c r="H22" i="10"/>
  <c r="G22" i="10"/>
  <c r="F22" i="10"/>
  <c r="E22" i="10"/>
  <c r="D22" i="10"/>
  <c r="C22" i="10"/>
  <c r="L14" i="10"/>
  <c r="K14" i="10"/>
  <c r="J14" i="10"/>
  <c r="I14" i="10"/>
  <c r="H14" i="10"/>
  <c r="G14" i="10"/>
  <c r="F14" i="10"/>
  <c r="E14" i="10"/>
  <c r="D14" i="10"/>
  <c r="C14" i="10"/>
  <c r="L9" i="10"/>
  <c r="K9" i="10"/>
  <c r="J9" i="10"/>
  <c r="I9" i="10"/>
  <c r="H9" i="10"/>
  <c r="G9" i="10"/>
  <c r="F9" i="10"/>
  <c r="E9" i="10"/>
  <c r="G8" i="10"/>
  <c r="G7" i="10"/>
  <c r="F38" i="9"/>
  <c r="G37" i="9"/>
  <c r="F37" i="9"/>
  <c r="G36" i="9"/>
  <c r="F36" i="9"/>
  <c r="F34" i="9"/>
  <c r="G33" i="9"/>
  <c r="F33" i="9"/>
  <c r="G32" i="9"/>
  <c r="F32" i="9"/>
  <c r="G64" i="9"/>
  <c r="F64" i="9"/>
  <c r="G38" i="9"/>
  <c r="G35" i="9"/>
  <c r="F35" i="9"/>
  <c r="G34" i="9"/>
  <c r="G31" i="9"/>
  <c r="F31" i="9"/>
  <c r="G30" i="9"/>
  <c r="F30" i="9"/>
  <c r="G24" i="9"/>
  <c r="F24" i="9"/>
  <c r="E68" i="8"/>
  <c r="E67" i="8"/>
  <c r="E66" i="8"/>
  <c r="E65" i="8"/>
  <c r="E64" i="8"/>
  <c r="E63" i="8"/>
  <c r="E62" i="8"/>
  <c r="E61" i="8"/>
  <c r="E60" i="8"/>
  <c r="E59" i="8"/>
  <c r="E58" i="8"/>
  <c r="E53" i="8"/>
  <c r="E52" i="8"/>
  <c r="E51" i="8"/>
  <c r="E50" i="8"/>
  <c r="E49" i="8"/>
  <c r="E48" i="8"/>
  <c r="E47" i="8"/>
  <c r="E46" i="8"/>
  <c r="E45" i="8"/>
  <c r="E44" i="8"/>
  <c r="E43" i="8"/>
  <c r="E38" i="8"/>
  <c r="E37" i="8"/>
  <c r="E36" i="8"/>
  <c r="E35" i="8"/>
  <c r="E34" i="8"/>
  <c r="E33" i="8"/>
  <c r="E32" i="8"/>
  <c r="E31" i="8"/>
  <c r="E30" i="8"/>
  <c r="E29" i="8"/>
  <c r="E28" i="8"/>
  <c r="C23" i="8"/>
  <c r="E22" i="8"/>
  <c r="E21" i="8"/>
  <c r="D23" i="8"/>
  <c r="E19" i="8"/>
  <c r="E18" i="8"/>
  <c r="E17" i="8"/>
  <c r="E16" i="8"/>
  <c r="E15" i="8"/>
  <c r="D15" i="8"/>
  <c r="C15" i="8"/>
  <c r="B10" i="8"/>
  <c r="E9" i="8"/>
  <c r="E8" i="8"/>
  <c r="D10" i="8"/>
  <c r="E7" i="8"/>
  <c r="E6" i="8"/>
  <c r="D27" i="8"/>
  <c r="D42" i="8" s="1"/>
  <c r="D57" i="8" s="1"/>
  <c r="C27" i="8"/>
  <c r="C42" i="8" s="1"/>
  <c r="C57" i="8" s="1"/>
  <c r="E72" i="7"/>
  <c r="E71" i="7"/>
  <c r="H70" i="7"/>
  <c r="E70" i="7"/>
  <c r="H69" i="7"/>
  <c r="H68" i="7"/>
  <c r="E68" i="7"/>
  <c r="H67" i="7"/>
  <c r="E67" i="7"/>
  <c r="H66" i="7"/>
  <c r="E66" i="7"/>
  <c r="E65" i="7"/>
  <c r="E64" i="7"/>
  <c r="E63" i="7"/>
  <c r="H62" i="7"/>
  <c r="E62" i="7"/>
  <c r="H61" i="7"/>
  <c r="E61" i="7"/>
  <c r="H60" i="7"/>
  <c r="E60" i="7"/>
  <c r="H59" i="7"/>
  <c r="E59" i="7"/>
  <c r="H58" i="7"/>
  <c r="E58" i="7"/>
  <c r="E57" i="7"/>
  <c r="E56" i="7"/>
  <c r="E55" i="7"/>
  <c r="E54" i="7"/>
  <c r="E53" i="7"/>
  <c r="E52" i="7"/>
  <c r="H51" i="7"/>
  <c r="E51" i="7"/>
  <c r="H50" i="7"/>
  <c r="E50" i="7"/>
  <c r="H49" i="7"/>
  <c r="E49" i="7"/>
  <c r="H48" i="7"/>
  <c r="E48" i="7"/>
  <c r="H47" i="7"/>
  <c r="E47" i="7"/>
  <c r="H46" i="7"/>
  <c r="E46" i="7"/>
  <c r="H45" i="7"/>
  <c r="E45" i="7"/>
  <c r="H44" i="7"/>
  <c r="E44" i="7"/>
  <c r="H37" i="7"/>
  <c r="E37" i="7"/>
  <c r="H36" i="7"/>
  <c r="E36" i="7"/>
  <c r="H35" i="7"/>
  <c r="E35" i="7"/>
  <c r="E34" i="7"/>
  <c r="E33" i="7"/>
  <c r="E32" i="7"/>
  <c r="H31" i="7"/>
  <c r="E31" i="7"/>
  <c r="H30" i="7"/>
  <c r="E30" i="7"/>
  <c r="H29" i="7"/>
  <c r="E29" i="7"/>
  <c r="E28" i="7"/>
  <c r="H27" i="7"/>
  <c r="E27" i="7"/>
  <c r="H26" i="7"/>
  <c r="H25" i="7"/>
  <c r="E25" i="7"/>
  <c r="H24" i="7"/>
  <c r="E24" i="7"/>
  <c r="E23" i="7"/>
  <c r="E22" i="7"/>
  <c r="E21" i="7"/>
  <c r="E20" i="7"/>
  <c r="E19" i="7"/>
  <c r="H18" i="7"/>
  <c r="E18" i="7"/>
  <c r="E17" i="7"/>
  <c r="E16" i="7"/>
  <c r="H15" i="7"/>
  <c r="E15" i="7"/>
  <c r="C38" i="7"/>
  <c r="D7" i="7"/>
  <c r="H72" i="6"/>
  <c r="E72" i="6"/>
  <c r="E71" i="6"/>
  <c r="H70" i="6"/>
  <c r="E69" i="6"/>
  <c r="H68" i="6"/>
  <c r="E67" i="6"/>
  <c r="H66" i="6"/>
  <c r="E65" i="6"/>
  <c r="H64" i="6"/>
  <c r="E63" i="6"/>
  <c r="H62" i="6"/>
  <c r="E61" i="6"/>
  <c r="H60" i="6"/>
  <c r="E59" i="6"/>
  <c r="H58" i="6"/>
  <c r="E57" i="6"/>
  <c r="H56" i="6"/>
  <c r="E55" i="6"/>
  <c r="H54" i="6"/>
  <c r="E53" i="6"/>
  <c r="H52" i="6"/>
  <c r="E51" i="6"/>
  <c r="H50" i="6"/>
  <c r="E49" i="6"/>
  <c r="H48" i="6"/>
  <c r="E48" i="6"/>
  <c r="E47" i="6"/>
  <c r="H46" i="6"/>
  <c r="E46" i="6"/>
  <c r="E45" i="6"/>
  <c r="D73" i="6"/>
  <c r="E37" i="6"/>
  <c r="E36" i="6"/>
  <c r="E35" i="6"/>
  <c r="H34" i="6"/>
  <c r="E34" i="6"/>
  <c r="H33" i="6"/>
  <c r="E33" i="6"/>
  <c r="H32" i="6"/>
  <c r="E32" i="6"/>
  <c r="E29" i="6"/>
  <c r="H28" i="6"/>
  <c r="E27" i="6"/>
  <c r="H26" i="6"/>
  <c r="H25" i="6"/>
  <c r="E25" i="6"/>
  <c r="H23" i="6"/>
  <c r="E23" i="6"/>
  <c r="H19" i="6"/>
  <c r="E19" i="6"/>
  <c r="H18" i="6"/>
  <c r="E18" i="6"/>
  <c r="H17" i="6"/>
  <c r="E17" i="6"/>
  <c r="H16" i="6"/>
  <c r="E16" i="6"/>
  <c r="D7" i="6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6" i="5"/>
  <c r="E55" i="5"/>
  <c r="E54" i="5"/>
  <c r="E53" i="5"/>
  <c r="E52" i="5"/>
  <c r="E51" i="5"/>
  <c r="E50" i="5"/>
  <c r="D73" i="5"/>
  <c r="E48" i="5"/>
  <c r="E47" i="5"/>
  <c r="E46" i="5"/>
  <c r="E45" i="5"/>
  <c r="E37" i="5"/>
  <c r="E36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D146" i="4"/>
  <c r="H144" i="4"/>
  <c r="C141" i="4"/>
  <c r="C137" i="4"/>
  <c r="H136" i="4"/>
  <c r="D130" i="4"/>
  <c r="C104" i="4"/>
  <c r="G94" i="4"/>
  <c r="N72" i="4"/>
  <c r="K72" i="4"/>
  <c r="H148" i="4"/>
  <c r="G148" i="4"/>
  <c r="H72" i="4"/>
  <c r="D148" i="4"/>
  <c r="C148" i="4"/>
  <c r="D147" i="4"/>
  <c r="C147" i="4"/>
  <c r="D71" i="4"/>
  <c r="N70" i="4"/>
  <c r="H146" i="4"/>
  <c r="G146" i="4"/>
  <c r="D70" i="4"/>
  <c r="G145" i="4"/>
  <c r="D145" i="4"/>
  <c r="C145" i="4"/>
  <c r="D69" i="4"/>
  <c r="N68" i="4"/>
  <c r="G144" i="4"/>
  <c r="D144" i="4"/>
  <c r="G143" i="4"/>
  <c r="D143" i="4"/>
  <c r="C143" i="4"/>
  <c r="D67" i="4"/>
  <c r="N66" i="4"/>
  <c r="H142" i="4"/>
  <c r="G142" i="4"/>
  <c r="D66" i="4"/>
  <c r="G141" i="4"/>
  <c r="D141" i="4"/>
  <c r="D65" i="4"/>
  <c r="N64" i="4"/>
  <c r="K64" i="4"/>
  <c r="G140" i="4"/>
  <c r="D140" i="4"/>
  <c r="G139" i="4"/>
  <c r="D139" i="4"/>
  <c r="C139" i="4"/>
  <c r="D63" i="4"/>
  <c r="N62" i="4"/>
  <c r="H138" i="4"/>
  <c r="G138" i="4"/>
  <c r="D62" i="4"/>
  <c r="G137" i="4"/>
  <c r="D137" i="4"/>
  <c r="D61" i="4"/>
  <c r="N60" i="4"/>
  <c r="K60" i="4"/>
  <c r="G136" i="4"/>
  <c r="D136" i="4"/>
  <c r="G135" i="4"/>
  <c r="D135" i="4"/>
  <c r="C135" i="4"/>
  <c r="D59" i="4"/>
  <c r="N58" i="4"/>
  <c r="H134" i="4"/>
  <c r="G134" i="4"/>
  <c r="D58" i="4"/>
  <c r="G133" i="4"/>
  <c r="D133" i="4"/>
  <c r="C133" i="4"/>
  <c r="D57" i="4"/>
  <c r="N56" i="4"/>
  <c r="H132" i="4"/>
  <c r="G132" i="4"/>
  <c r="D132" i="4"/>
  <c r="D55" i="4"/>
  <c r="G131" i="4"/>
  <c r="D131" i="4"/>
  <c r="C131" i="4"/>
  <c r="N54" i="4"/>
  <c r="G130" i="4"/>
  <c r="H54" i="4"/>
  <c r="N53" i="4"/>
  <c r="G129" i="4"/>
  <c r="D129" i="4"/>
  <c r="D53" i="4"/>
  <c r="N52" i="4"/>
  <c r="G128" i="4"/>
  <c r="D128" i="4"/>
  <c r="N51" i="4"/>
  <c r="G127" i="4"/>
  <c r="D127" i="4"/>
  <c r="D51" i="4"/>
  <c r="N50" i="4"/>
  <c r="G126" i="4"/>
  <c r="H50" i="4"/>
  <c r="N49" i="4"/>
  <c r="G125" i="4"/>
  <c r="D125" i="4"/>
  <c r="D49" i="4"/>
  <c r="N48" i="4"/>
  <c r="G124" i="4"/>
  <c r="H48" i="4"/>
  <c r="D124" i="4"/>
  <c r="N47" i="4"/>
  <c r="D47" i="4"/>
  <c r="G123" i="4"/>
  <c r="D123" i="4"/>
  <c r="N46" i="4"/>
  <c r="K46" i="4"/>
  <c r="H122" i="4"/>
  <c r="G122" i="4"/>
  <c r="H46" i="4"/>
  <c r="C122" i="4"/>
  <c r="N45" i="4"/>
  <c r="G121" i="4"/>
  <c r="D45" i="4"/>
  <c r="H44" i="4"/>
  <c r="D120" i="4"/>
  <c r="N37" i="4"/>
  <c r="K37" i="4"/>
  <c r="H112" i="4"/>
  <c r="G112" i="4"/>
  <c r="H37" i="4"/>
  <c r="D112" i="4"/>
  <c r="D37" i="4"/>
  <c r="H111" i="4"/>
  <c r="G111" i="4"/>
  <c r="C111" i="4"/>
  <c r="C36" i="4"/>
  <c r="N35" i="4"/>
  <c r="K35" i="4"/>
  <c r="H110" i="4"/>
  <c r="G110" i="4"/>
  <c r="C110" i="4"/>
  <c r="C35" i="4"/>
  <c r="N34" i="4"/>
  <c r="K34" i="4"/>
  <c r="H109" i="4"/>
  <c r="G109" i="4"/>
  <c r="C109" i="4"/>
  <c r="C34" i="4"/>
  <c r="N33" i="4"/>
  <c r="K33" i="4"/>
  <c r="H108" i="4"/>
  <c r="G108" i="4"/>
  <c r="C108" i="4"/>
  <c r="C33" i="4"/>
  <c r="N32" i="4"/>
  <c r="H107" i="4"/>
  <c r="C107" i="4"/>
  <c r="N31" i="4"/>
  <c r="K31" i="4"/>
  <c r="H106" i="4"/>
  <c r="G106" i="4"/>
  <c r="C106" i="4"/>
  <c r="C31" i="4"/>
  <c r="N30" i="4"/>
  <c r="K30" i="4"/>
  <c r="H105" i="4"/>
  <c r="C105" i="4"/>
  <c r="N29" i="4"/>
  <c r="K29" i="4"/>
  <c r="H104" i="4"/>
  <c r="G104" i="4"/>
  <c r="C29" i="4"/>
  <c r="N28" i="4"/>
  <c r="K28" i="4"/>
  <c r="H103" i="4"/>
  <c r="G103" i="4"/>
  <c r="C103" i="4"/>
  <c r="N27" i="4"/>
  <c r="K27" i="4"/>
  <c r="H102" i="4"/>
  <c r="G102" i="4"/>
  <c r="C102" i="4"/>
  <c r="C27" i="4"/>
  <c r="N26" i="4"/>
  <c r="K26" i="4"/>
  <c r="H101" i="4"/>
  <c r="G101" i="4"/>
  <c r="N25" i="4"/>
  <c r="H100" i="4"/>
  <c r="G100" i="4"/>
  <c r="C100" i="4"/>
  <c r="N24" i="4"/>
  <c r="G99" i="4"/>
  <c r="C99" i="4"/>
  <c r="C24" i="4"/>
  <c r="N23" i="4"/>
  <c r="K23" i="4"/>
  <c r="H98" i="4"/>
  <c r="G98" i="4"/>
  <c r="N22" i="4"/>
  <c r="H97" i="4"/>
  <c r="G97" i="4"/>
  <c r="C97" i="4"/>
  <c r="N21" i="4"/>
  <c r="K21" i="4"/>
  <c r="H96" i="4"/>
  <c r="G96" i="4"/>
  <c r="C96" i="4"/>
  <c r="N20" i="4"/>
  <c r="H95" i="4"/>
  <c r="D20" i="4"/>
  <c r="N19" i="4"/>
  <c r="H19" i="4"/>
  <c r="C94" i="4"/>
  <c r="C19" i="4"/>
  <c r="N18" i="4"/>
  <c r="K18" i="4"/>
  <c r="H93" i="4"/>
  <c r="G93" i="4"/>
  <c r="N17" i="4"/>
  <c r="G92" i="4"/>
  <c r="H91" i="4"/>
  <c r="K16" i="4"/>
  <c r="C91" i="4"/>
  <c r="N15" i="4"/>
  <c r="H90" i="4"/>
  <c r="G90" i="4"/>
  <c r="C90" i="4"/>
  <c r="C15" i="4"/>
  <c r="N14" i="4"/>
  <c r="K14" i="4"/>
  <c r="D14" i="4"/>
  <c r="E5" i="4"/>
  <c r="E72" i="3"/>
  <c r="E70" i="3"/>
  <c r="E69" i="3"/>
  <c r="E64" i="3"/>
  <c r="E62" i="3"/>
  <c r="E61" i="3"/>
  <c r="E57" i="3"/>
  <c r="E56" i="3"/>
  <c r="E55" i="3"/>
  <c r="E53" i="3"/>
  <c r="E52" i="3"/>
  <c r="E51" i="3"/>
  <c r="E49" i="3"/>
  <c r="E46" i="3"/>
  <c r="E43" i="3"/>
  <c r="E37" i="3"/>
  <c r="E34" i="3"/>
  <c r="E33" i="3"/>
  <c r="E27" i="3"/>
  <c r="E24" i="3"/>
  <c r="E22" i="3"/>
  <c r="E20" i="3"/>
  <c r="E18" i="3"/>
  <c r="E15" i="3"/>
  <c r="C38" i="3"/>
  <c r="E13" i="3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C194" i="2"/>
  <c r="E164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C158" i="2"/>
  <c r="E133" i="2"/>
  <c r="E125" i="2"/>
  <c r="D119" i="2"/>
  <c r="G111" i="2" s="1"/>
  <c r="C119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G106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F119" i="2" s="1"/>
  <c r="E99" i="2"/>
  <c r="G98" i="2"/>
  <c r="F98" i="2"/>
  <c r="E98" i="2"/>
  <c r="E96" i="2"/>
  <c r="D89" i="2"/>
  <c r="G85" i="2" s="1"/>
  <c r="C89" i="2"/>
  <c r="G86" i="2"/>
  <c r="F86" i="2"/>
  <c r="E86" i="2"/>
  <c r="F85" i="2"/>
  <c r="E85" i="2"/>
  <c r="G84" i="2"/>
  <c r="F84" i="2"/>
  <c r="E84" i="2"/>
  <c r="G83" i="2"/>
  <c r="E83" i="2"/>
  <c r="F82" i="2"/>
  <c r="E82" i="2"/>
  <c r="F81" i="2"/>
  <c r="E81" i="2"/>
  <c r="E79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C73" i="2"/>
  <c r="E45" i="2"/>
  <c r="D73" i="2"/>
  <c r="E43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D38" i="2"/>
  <c r="C38" i="2"/>
  <c r="E13" i="2"/>
  <c r="D13" i="2"/>
  <c r="D5" i="2"/>
  <c r="D125" i="2" s="1"/>
  <c r="C5" i="2"/>
  <c r="C125" i="2" s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C193" i="1"/>
  <c r="E163" i="1"/>
  <c r="D163" i="1"/>
  <c r="C163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D158" i="1"/>
  <c r="C158" i="1"/>
  <c r="E133" i="1"/>
  <c r="D133" i="1"/>
  <c r="C133" i="1"/>
  <c r="C132" i="1"/>
  <c r="C162" i="1" s="1"/>
  <c r="E125" i="1"/>
  <c r="D125" i="1"/>
  <c r="C125" i="1"/>
  <c r="D119" i="1"/>
  <c r="G109" i="1" s="1"/>
  <c r="E119" i="1"/>
  <c r="F116" i="1"/>
  <c r="E116" i="1"/>
  <c r="G115" i="1"/>
  <c r="F115" i="1"/>
  <c r="E115" i="1"/>
  <c r="G114" i="1"/>
  <c r="F114" i="1"/>
  <c r="E114" i="1"/>
  <c r="E113" i="1"/>
  <c r="G112" i="1"/>
  <c r="E112" i="1"/>
  <c r="F111" i="1"/>
  <c r="E111" i="1"/>
  <c r="F110" i="1"/>
  <c r="E110" i="1"/>
  <c r="F109" i="1"/>
  <c r="E109" i="1"/>
  <c r="F108" i="1"/>
  <c r="E108" i="1"/>
  <c r="G107" i="1"/>
  <c r="F107" i="1"/>
  <c r="E107" i="1"/>
  <c r="G106" i="1"/>
  <c r="F106" i="1"/>
  <c r="E106" i="1"/>
  <c r="G105" i="1"/>
  <c r="E105" i="1"/>
  <c r="G104" i="1"/>
  <c r="E104" i="1"/>
  <c r="F103" i="1"/>
  <c r="E103" i="1"/>
  <c r="F102" i="1"/>
  <c r="E102" i="1"/>
  <c r="F101" i="1"/>
  <c r="E101" i="1"/>
  <c r="F100" i="1"/>
  <c r="E100" i="1"/>
  <c r="G99" i="1"/>
  <c r="F99" i="1"/>
  <c r="E99" i="1"/>
  <c r="G98" i="1"/>
  <c r="F98" i="1"/>
  <c r="E98" i="1"/>
  <c r="F96" i="1"/>
  <c r="E96" i="1"/>
  <c r="D96" i="1"/>
  <c r="G96" i="1" s="1"/>
  <c r="C96" i="1"/>
  <c r="D89" i="1"/>
  <c r="G86" i="1" s="1"/>
  <c r="C89" i="1"/>
  <c r="F81" i="1" s="1"/>
  <c r="E86" i="1"/>
  <c r="E85" i="1"/>
  <c r="G84" i="1"/>
  <c r="E84" i="1"/>
  <c r="E83" i="1"/>
  <c r="G82" i="1"/>
  <c r="E82" i="1"/>
  <c r="G81" i="1"/>
  <c r="E81" i="1"/>
  <c r="G79" i="1"/>
  <c r="E79" i="1"/>
  <c r="D79" i="1"/>
  <c r="C79" i="1"/>
  <c r="F79" i="1" s="1"/>
  <c r="E72" i="1"/>
  <c r="E71" i="1"/>
  <c r="E65" i="1"/>
  <c r="E63" i="1"/>
  <c r="E57" i="1"/>
  <c r="E55" i="1"/>
  <c r="E49" i="1"/>
  <c r="E47" i="1"/>
  <c r="E43" i="1"/>
  <c r="D43" i="1"/>
  <c r="C43" i="1"/>
  <c r="E35" i="1"/>
  <c r="E33" i="1"/>
  <c r="E27" i="1"/>
  <c r="E25" i="1"/>
  <c r="E19" i="1"/>
  <c r="E17" i="1"/>
  <c r="E13" i="1"/>
  <c r="D13" i="1"/>
  <c r="C13" i="1"/>
  <c r="F39" i="9" l="1"/>
  <c r="C8" i="11"/>
  <c r="E8" i="11"/>
  <c r="E80" i="11"/>
  <c r="D82" i="11"/>
  <c r="E82" i="11" s="1"/>
  <c r="G39" i="9"/>
  <c r="G40" i="9" s="1"/>
  <c r="F40" i="9"/>
  <c r="E10" i="8"/>
  <c r="E20" i="8"/>
  <c r="E23" i="8"/>
  <c r="C127" i="2"/>
  <c r="C6" i="3"/>
  <c r="C6" i="2"/>
  <c r="E38" i="2"/>
  <c r="D7" i="2"/>
  <c r="D6" i="2"/>
  <c r="C126" i="2"/>
  <c r="C126" i="1"/>
  <c r="E158" i="1"/>
  <c r="D126" i="1"/>
  <c r="C127" i="1"/>
  <c r="C7" i="2"/>
  <c r="E73" i="2"/>
  <c r="E14" i="2"/>
  <c r="E44" i="2"/>
  <c r="C96" i="2"/>
  <c r="F96" i="2" s="1"/>
  <c r="G101" i="2"/>
  <c r="G109" i="2"/>
  <c r="E119" i="2"/>
  <c r="C5" i="3"/>
  <c r="E17" i="3"/>
  <c r="E28" i="3"/>
  <c r="E31" i="3"/>
  <c r="E44" i="3"/>
  <c r="D73" i="3"/>
  <c r="E59" i="3"/>
  <c r="E5" i="5"/>
  <c r="E13" i="5" s="1"/>
  <c r="E43" i="5" s="1"/>
  <c r="E5" i="6" s="1"/>
  <c r="E43" i="4"/>
  <c r="H5" i="4"/>
  <c r="E13" i="4"/>
  <c r="H92" i="4"/>
  <c r="K17" i="4"/>
  <c r="G95" i="4"/>
  <c r="K20" i="4"/>
  <c r="E14" i="4"/>
  <c r="E28" i="1"/>
  <c r="E36" i="1"/>
  <c r="E50" i="1"/>
  <c r="E58" i="1"/>
  <c r="E66" i="1"/>
  <c r="E15" i="1"/>
  <c r="E23" i="1"/>
  <c r="E31" i="1"/>
  <c r="E45" i="1"/>
  <c r="E53" i="1"/>
  <c r="E61" i="1"/>
  <c r="E69" i="1"/>
  <c r="F82" i="1"/>
  <c r="F89" i="1" s="1"/>
  <c r="E89" i="1"/>
  <c r="G102" i="1"/>
  <c r="F105" i="1"/>
  <c r="G110" i="1"/>
  <c r="F113" i="1"/>
  <c r="G81" i="2"/>
  <c r="D96" i="2"/>
  <c r="G96" i="2" s="1"/>
  <c r="G104" i="2"/>
  <c r="G112" i="2"/>
  <c r="C133" i="2"/>
  <c r="C164" i="2"/>
  <c r="D5" i="3"/>
  <c r="D38" i="3"/>
  <c r="E38" i="3" s="1"/>
  <c r="E25" i="3"/>
  <c r="E45" i="3"/>
  <c r="E47" i="3"/>
  <c r="E65" i="3"/>
  <c r="E68" i="3"/>
  <c r="H94" i="4"/>
  <c r="K19" i="4"/>
  <c r="K22" i="4"/>
  <c r="G113" i="1"/>
  <c r="C79" i="2"/>
  <c r="F79" i="2" s="1"/>
  <c r="G99" i="2"/>
  <c r="G119" i="2" s="1"/>
  <c r="G107" i="2"/>
  <c r="G115" i="2"/>
  <c r="D133" i="2"/>
  <c r="D164" i="2"/>
  <c r="E14" i="3"/>
  <c r="E19" i="3"/>
  <c r="E21" i="3"/>
  <c r="E23" i="3"/>
  <c r="E32" i="3"/>
  <c r="E35" i="3"/>
  <c r="E48" i="3"/>
  <c r="E71" i="3"/>
  <c r="C128" i="4"/>
  <c r="C52" i="4"/>
  <c r="H52" i="4"/>
  <c r="H99" i="4"/>
  <c r="K24" i="4"/>
  <c r="E20" i="1"/>
  <c r="E64" i="1"/>
  <c r="F85" i="1"/>
  <c r="E21" i="1"/>
  <c r="E29" i="1"/>
  <c r="E37" i="1"/>
  <c r="E51" i="1"/>
  <c r="E59" i="1"/>
  <c r="E67" i="1"/>
  <c r="G85" i="1"/>
  <c r="G100" i="1"/>
  <c r="G119" i="1" s="1"/>
  <c r="G108" i="1"/>
  <c r="G116" i="1"/>
  <c r="C13" i="2"/>
  <c r="C43" i="2"/>
  <c r="D79" i="2"/>
  <c r="G79" i="2" s="1"/>
  <c r="E89" i="2"/>
  <c r="G102" i="2"/>
  <c r="G110" i="2"/>
  <c r="E26" i="3"/>
  <c r="E29" i="3"/>
  <c r="C73" i="3"/>
  <c r="M38" i="4"/>
  <c r="N16" i="4"/>
  <c r="C101" i="4"/>
  <c r="C26" i="4"/>
  <c r="F84" i="1"/>
  <c r="E18" i="1"/>
  <c r="E34" i="1"/>
  <c r="E56" i="1"/>
  <c r="E16" i="1"/>
  <c r="E24" i="1"/>
  <c r="E32" i="1"/>
  <c r="C38" i="1"/>
  <c r="E46" i="1"/>
  <c r="E54" i="1"/>
  <c r="E62" i="1"/>
  <c r="E70" i="1"/>
  <c r="D73" i="1"/>
  <c r="F83" i="1"/>
  <c r="G103" i="1"/>
  <c r="G111" i="1"/>
  <c r="D193" i="1"/>
  <c r="D43" i="2"/>
  <c r="G82" i="2"/>
  <c r="G105" i="2"/>
  <c r="G113" i="2"/>
  <c r="D194" i="2"/>
  <c r="E16" i="3"/>
  <c r="E36" i="3"/>
  <c r="E50" i="3"/>
  <c r="E60" i="3"/>
  <c r="F38" i="4"/>
  <c r="C89" i="4"/>
  <c r="C14" i="4"/>
  <c r="D16" i="4"/>
  <c r="C92" i="4"/>
  <c r="C17" i="4"/>
  <c r="D18" i="4"/>
  <c r="E18" i="4" s="1"/>
  <c r="C21" i="4"/>
  <c r="C22" i="4"/>
  <c r="C98" i="4"/>
  <c r="C23" i="4"/>
  <c r="G114" i="2"/>
  <c r="G91" i="4"/>
  <c r="C16" i="4"/>
  <c r="E48" i="1"/>
  <c r="D38" i="1"/>
  <c r="G83" i="1"/>
  <c r="G89" i="1" s="1"/>
  <c r="F86" i="1"/>
  <c r="G100" i="2"/>
  <c r="G108" i="2"/>
  <c r="G116" i="2"/>
  <c r="D158" i="2"/>
  <c r="E30" i="3"/>
  <c r="E54" i="3"/>
  <c r="C93" i="4"/>
  <c r="C18" i="4"/>
  <c r="D99" i="4"/>
  <c r="H24" i="4"/>
  <c r="D24" i="4"/>
  <c r="E24" i="4" s="1"/>
  <c r="D100" i="4"/>
  <c r="D25" i="4"/>
  <c r="H25" i="4"/>
  <c r="G105" i="4"/>
  <c r="C30" i="4"/>
  <c r="G107" i="4"/>
  <c r="C32" i="4"/>
  <c r="K32" i="4"/>
  <c r="C49" i="4"/>
  <c r="E49" i="4" s="1"/>
  <c r="C125" i="4"/>
  <c r="E26" i="1"/>
  <c r="E14" i="1"/>
  <c r="E22" i="1"/>
  <c r="E30" i="1"/>
  <c r="E44" i="1"/>
  <c r="E52" i="1"/>
  <c r="E60" i="1"/>
  <c r="E68" i="1"/>
  <c r="G101" i="1"/>
  <c r="F104" i="1"/>
  <c r="F112" i="1"/>
  <c r="F119" i="1" s="1"/>
  <c r="F83" i="2"/>
  <c r="F89" i="2" s="1"/>
  <c r="G103" i="2"/>
  <c r="E63" i="3"/>
  <c r="E66" i="3"/>
  <c r="G89" i="4"/>
  <c r="I38" i="4"/>
  <c r="H15" i="4"/>
  <c r="H17" i="4"/>
  <c r="C95" i="4"/>
  <c r="C20" i="4"/>
  <c r="E20" i="4" s="1"/>
  <c r="L38" i="4"/>
  <c r="D93" i="4"/>
  <c r="H18" i="4"/>
  <c r="D96" i="4"/>
  <c r="D21" i="4"/>
  <c r="H21" i="4"/>
  <c r="H26" i="4"/>
  <c r="D101" i="4"/>
  <c r="D26" i="4"/>
  <c r="C28" i="4"/>
  <c r="D108" i="4"/>
  <c r="D33" i="4"/>
  <c r="E33" i="4" s="1"/>
  <c r="H33" i="4"/>
  <c r="D109" i="4"/>
  <c r="H34" i="4"/>
  <c r="D34" i="4"/>
  <c r="E34" i="4" s="1"/>
  <c r="C112" i="4"/>
  <c r="C37" i="4"/>
  <c r="E37" i="4" s="1"/>
  <c r="C45" i="4"/>
  <c r="E45" i="4" s="1"/>
  <c r="C121" i="4"/>
  <c r="D110" i="4"/>
  <c r="D35" i="4"/>
  <c r="E35" i="4" s="1"/>
  <c r="H35" i="4"/>
  <c r="D111" i="4"/>
  <c r="H36" i="4"/>
  <c r="D36" i="4"/>
  <c r="E36" i="4" s="1"/>
  <c r="E58" i="3"/>
  <c r="E67" i="3"/>
  <c r="K15" i="4"/>
  <c r="D91" i="4"/>
  <c r="H16" i="4"/>
  <c r="D94" i="4"/>
  <c r="D19" i="4"/>
  <c r="E19" i="4" s="1"/>
  <c r="D97" i="4"/>
  <c r="H22" i="4"/>
  <c r="D22" i="4"/>
  <c r="K25" i="4"/>
  <c r="D102" i="4"/>
  <c r="D27" i="4"/>
  <c r="E27" i="4" s="1"/>
  <c r="H27" i="4"/>
  <c r="D103" i="4"/>
  <c r="H28" i="4"/>
  <c r="D28" i="4"/>
  <c r="E28" i="4" s="1"/>
  <c r="H124" i="4"/>
  <c r="K48" i="4"/>
  <c r="G120" i="4"/>
  <c r="I73" i="4"/>
  <c r="C44" i="4"/>
  <c r="H14" i="4"/>
  <c r="D89" i="4"/>
  <c r="G38" i="4"/>
  <c r="D92" i="4"/>
  <c r="D17" i="4"/>
  <c r="E17" i="4" s="1"/>
  <c r="D98" i="4"/>
  <c r="D23" i="4"/>
  <c r="H23" i="4"/>
  <c r="C25" i="4"/>
  <c r="D104" i="4"/>
  <c r="D29" i="4"/>
  <c r="E29" i="4" s="1"/>
  <c r="H29" i="4"/>
  <c r="H30" i="4"/>
  <c r="D105" i="4"/>
  <c r="D30" i="4"/>
  <c r="E30" i="4" s="1"/>
  <c r="K36" i="4"/>
  <c r="L73" i="4"/>
  <c r="H89" i="4"/>
  <c r="J38" i="4"/>
  <c r="D90" i="4"/>
  <c r="D15" i="4"/>
  <c r="E15" i="4" s="1"/>
  <c r="D95" i="4"/>
  <c r="H20" i="4"/>
  <c r="D106" i="4"/>
  <c r="D31" i="4"/>
  <c r="E31" i="4" s="1"/>
  <c r="H31" i="4"/>
  <c r="D107" i="4"/>
  <c r="H32" i="4"/>
  <c r="D32" i="4"/>
  <c r="C50" i="4"/>
  <c r="C126" i="4"/>
  <c r="C127" i="4"/>
  <c r="C51" i="4"/>
  <c r="E51" i="4" s="1"/>
  <c r="E58" i="4"/>
  <c r="H120" i="4"/>
  <c r="J73" i="4"/>
  <c r="D121" i="4"/>
  <c r="H45" i="4"/>
  <c r="H125" i="4"/>
  <c r="K49" i="4"/>
  <c r="N55" i="4"/>
  <c r="N57" i="4"/>
  <c r="N59" i="4"/>
  <c r="N61" i="4"/>
  <c r="N63" i="4"/>
  <c r="N65" i="4"/>
  <c r="N67" i="4"/>
  <c r="N69" i="4"/>
  <c r="N71" i="4"/>
  <c r="N36" i="4"/>
  <c r="K44" i="4"/>
  <c r="D46" i="4"/>
  <c r="H126" i="4"/>
  <c r="K50" i="4"/>
  <c r="C129" i="4"/>
  <c r="C53" i="4"/>
  <c r="E53" i="4" s="1"/>
  <c r="C130" i="4"/>
  <c r="C54" i="4"/>
  <c r="H121" i="4"/>
  <c r="K45" i="4"/>
  <c r="H127" i="4"/>
  <c r="K51" i="4"/>
  <c r="D54" i="4"/>
  <c r="C132" i="4"/>
  <c r="C56" i="4"/>
  <c r="C134" i="4"/>
  <c r="C58" i="4"/>
  <c r="C136" i="4"/>
  <c r="C60" i="4"/>
  <c r="C138" i="4"/>
  <c r="C62" i="4"/>
  <c r="E62" i="4" s="1"/>
  <c r="E63" i="4"/>
  <c r="C140" i="4"/>
  <c r="C64" i="4"/>
  <c r="C142" i="4"/>
  <c r="C66" i="4"/>
  <c r="E66" i="4" s="1"/>
  <c r="C144" i="4"/>
  <c r="C68" i="4"/>
  <c r="C146" i="4"/>
  <c r="C70" i="4"/>
  <c r="E70" i="4" s="1"/>
  <c r="E71" i="4"/>
  <c r="D7" i="5"/>
  <c r="H53" i="6"/>
  <c r="H61" i="6"/>
  <c r="M73" i="4"/>
  <c r="C123" i="4"/>
  <c r="C47" i="4"/>
  <c r="E47" i="4" s="1"/>
  <c r="C124" i="4"/>
  <c r="C48" i="4"/>
  <c r="K52" i="4"/>
  <c r="H128" i="4"/>
  <c r="C61" i="4"/>
  <c r="E61" i="4" s="1"/>
  <c r="C65" i="4"/>
  <c r="E65" i="4" s="1"/>
  <c r="F73" i="4"/>
  <c r="C120" i="4"/>
  <c r="N44" i="4"/>
  <c r="H129" i="4"/>
  <c r="K53" i="4"/>
  <c r="H56" i="4"/>
  <c r="H58" i="4"/>
  <c r="H60" i="4"/>
  <c r="H62" i="4"/>
  <c r="H64" i="4"/>
  <c r="H66" i="4"/>
  <c r="H68" i="4"/>
  <c r="H70" i="4"/>
  <c r="H130" i="4"/>
  <c r="K54" i="4"/>
  <c r="G147" i="4"/>
  <c r="C71" i="4"/>
  <c r="C46" i="4"/>
  <c r="H123" i="4"/>
  <c r="K47" i="4"/>
  <c r="D50" i="4"/>
  <c r="H131" i="4"/>
  <c r="K55" i="4"/>
  <c r="H133" i="4"/>
  <c r="K57" i="4"/>
  <c r="H135" i="4"/>
  <c r="K59" i="4"/>
  <c r="H137" i="4"/>
  <c r="K61" i="4"/>
  <c r="H139" i="4"/>
  <c r="K63" i="4"/>
  <c r="H141" i="4"/>
  <c r="K65" i="4"/>
  <c r="H143" i="4"/>
  <c r="K67" i="4"/>
  <c r="H145" i="4"/>
  <c r="K69" i="4"/>
  <c r="H147" i="4"/>
  <c r="K71" i="4"/>
  <c r="H29" i="6"/>
  <c r="E21" i="6"/>
  <c r="C55" i="4"/>
  <c r="E55" i="4" s="1"/>
  <c r="C57" i="4"/>
  <c r="E57" i="4" s="1"/>
  <c r="C59" i="4"/>
  <c r="E59" i="4" s="1"/>
  <c r="C63" i="4"/>
  <c r="C67" i="4"/>
  <c r="E67" i="4" s="1"/>
  <c r="C69" i="4"/>
  <c r="E69" i="4" s="1"/>
  <c r="D134" i="4"/>
  <c r="H140" i="4"/>
  <c r="E49" i="5"/>
  <c r="H35" i="6"/>
  <c r="F38" i="6"/>
  <c r="H24" i="6"/>
  <c r="D138" i="4"/>
  <c r="E26" i="6"/>
  <c r="H57" i="6"/>
  <c r="H65" i="6"/>
  <c r="D126" i="4"/>
  <c r="D38" i="5"/>
  <c r="C38" i="5"/>
  <c r="E57" i="5"/>
  <c r="K56" i="4"/>
  <c r="K58" i="4"/>
  <c r="K62" i="4"/>
  <c r="K66" i="4"/>
  <c r="K68" i="4"/>
  <c r="K70" i="4"/>
  <c r="C72" i="4"/>
  <c r="G73" i="4"/>
  <c r="D122" i="4"/>
  <c r="D142" i="4"/>
  <c r="E44" i="5"/>
  <c r="C73" i="5"/>
  <c r="D44" i="4"/>
  <c r="H47" i="4"/>
  <c r="D48" i="4"/>
  <c r="E48" i="4" s="1"/>
  <c r="H49" i="4"/>
  <c r="H51" i="4"/>
  <c r="D52" i="4"/>
  <c r="H53" i="4"/>
  <c r="H55" i="4"/>
  <c r="D56" i="4"/>
  <c r="H57" i="4"/>
  <c r="H59" i="4"/>
  <c r="D60" i="4"/>
  <c r="E60" i="4" s="1"/>
  <c r="H61" i="4"/>
  <c r="H63" i="4"/>
  <c r="D64" i="4"/>
  <c r="H65" i="4"/>
  <c r="H67" i="4"/>
  <c r="D68" i="4"/>
  <c r="H69" i="4"/>
  <c r="H71" i="4"/>
  <c r="D72" i="4"/>
  <c r="E35" i="5"/>
  <c r="D38" i="6"/>
  <c r="E20" i="6"/>
  <c r="G73" i="6"/>
  <c r="H44" i="6"/>
  <c r="H49" i="6"/>
  <c r="E52" i="6"/>
  <c r="E56" i="6"/>
  <c r="E60" i="6"/>
  <c r="E64" i="6"/>
  <c r="E68" i="6"/>
  <c r="H14" i="6"/>
  <c r="G38" i="6"/>
  <c r="E15" i="6"/>
  <c r="H30" i="6"/>
  <c r="E31" i="6"/>
  <c r="H37" i="6"/>
  <c r="H69" i="6"/>
  <c r="H34" i="7"/>
  <c r="H20" i="6"/>
  <c r="E22" i="6"/>
  <c r="H36" i="6"/>
  <c r="H47" i="6"/>
  <c r="E28" i="6"/>
  <c r="E50" i="6"/>
  <c r="E54" i="6"/>
  <c r="E58" i="6"/>
  <c r="E62" i="6"/>
  <c r="E66" i="6"/>
  <c r="H15" i="6"/>
  <c r="H31" i="6"/>
  <c r="C73" i="6"/>
  <c r="E44" i="6"/>
  <c r="H51" i="6"/>
  <c r="H55" i="6"/>
  <c r="H59" i="6"/>
  <c r="H63" i="6"/>
  <c r="H67" i="6"/>
  <c r="E70" i="6"/>
  <c r="H65" i="7"/>
  <c r="H21" i="6"/>
  <c r="H22" i="6"/>
  <c r="E24" i="6"/>
  <c r="H45" i="6"/>
  <c r="C6" i="7"/>
  <c r="E14" i="6"/>
  <c r="C38" i="6"/>
  <c r="H27" i="6"/>
  <c r="E30" i="6"/>
  <c r="H71" i="6"/>
  <c r="H23" i="7"/>
  <c r="E26" i="7"/>
  <c r="H32" i="7"/>
  <c r="H33" i="7"/>
  <c r="C73" i="7"/>
  <c r="H56" i="7"/>
  <c r="E69" i="7"/>
  <c r="H72" i="7"/>
  <c r="D38" i="7"/>
  <c r="E38" i="7" s="1"/>
  <c r="E14" i="7"/>
  <c r="F38" i="7"/>
  <c r="H21" i="7"/>
  <c r="H22" i="7"/>
  <c r="G38" i="7"/>
  <c r="H20" i="7"/>
  <c r="F73" i="7"/>
  <c r="H19" i="7"/>
  <c r="F73" i="6"/>
  <c r="G73" i="7"/>
  <c r="H57" i="7"/>
  <c r="H17" i="7"/>
  <c r="H55" i="7"/>
  <c r="H64" i="7"/>
  <c r="H16" i="7"/>
  <c r="H52" i="7"/>
  <c r="H53" i="7"/>
  <c r="H54" i="7"/>
  <c r="H63" i="7"/>
  <c r="H71" i="7"/>
  <c r="H14" i="7"/>
  <c r="H28" i="7"/>
  <c r="E54" i="4" l="1"/>
  <c r="E64" i="4"/>
  <c r="E52" i="4"/>
  <c r="E46" i="4"/>
  <c r="E72" i="4"/>
  <c r="E50" i="4"/>
  <c r="E22" i="4"/>
  <c r="E21" i="4"/>
  <c r="K73" i="4"/>
  <c r="I7" i="4"/>
  <c r="H73" i="6"/>
  <c r="F7" i="6"/>
  <c r="G7" i="4"/>
  <c r="H7" i="4" s="1"/>
  <c r="C6" i="5"/>
  <c r="E38" i="5"/>
  <c r="C149" i="4"/>
  <c r="G6" i="4"/>
  <c r="G149" i="4"/>
  <c r="E158" i="2"/>
  <c r="D126" i="2"/>
  <c r="D6" i="1"/>
  <c r="H38" i="4"/>
  <c r="F6" i="4"/>
  <c r="E194" i="2"/>
  <c r="D127" i="2"/>
  <c r="E127" i="2" s="1"/>
  <c r="D5" i="4"/>
  <c r="D13" i="3"/>
  <c r="D43" i="3"/>
  <c r="D7" i="3"/>
  <c r="D6" i="3"/>
  <c r="H73" i="7"/>
  <c r="F7" i="7"/>
  <c r="E38" i="6"/>
  <c r="C6" i="6"/>
  <c r="E68" i="4"/>
  <c r="D6" i="5"/>
  <c r="H73" i="4"/>
  <c r="C73" i="4"/>
  <c r="F7" i="4"/>
  <c r="J7" i="4"/>
  <c r="K7" i="4" s="1"/>
  <c r="D113" i="4"/>
  <c r="E38" i="1"/>
  <c r="C6" i="1"/>
  <c r="H43" i="4"/>
  <c r="H13" i="4"/>
  <c r="K5" i="4"/>
  <c r="E126" i="1"/>
  <c r="E7" i="2"/>
  <c r="D149" i="4"/>
  <c r="C113" i="4"/>
  <c r="G6" i="7"/>
  <c r="D6" i="6"/>
  <c r="D8" i="6" s="1"/>
  <c r="E56" i="4"/>
  <c r="E44" i="4"/>
  <c r="D73" i="4"/>
  <c r="H149" i="4"/>
  <c r="J6" i="4"/>
  <c r="E23" i="4"/>
  <c r="E26" i="4"/>
  <c r="M6" i="4"/>
  <c r="D38" i="4"/>
  <c r="C128" i="2"/>
  <c r="E6" i="2"/>
  <c r="D8" i="2"/>
  <c r="E73" i="6"/>
  <c r="C7" i="6"/>
  <c r="E7" i="6" s="1"/>
  <c r="E32" i="4"/>
  <c r="D7" i="1"/>
  <c r="E73" i="3"/>
  <c r="C7" i="3"/>
  <c r="C8" i="3" s="1"/>
  <c r="E5" i="7"/>
  <c r="E13" i="7" s="1"/>
  <c r="E43" i="7" s="1"/>
  <c r="H5" i="6"/>
  <c r="E43" i="6"/>
  <c r="E13" i="6"/>
  <c r="C128" i="1"/>
  <c r="F6" i="6"/>
  <c r="F8" i="6" s="1"/>
  <c r="I6" i="6"/>
  <c r="D6" i="7"/>
  <c r="D8" i="7" s="1"/>
  <c r="H113" i="4"/>
  <c r="H38" i="6"/>
  <c r="G6" i="6"/>
  <c r="J6" i="6"/>
  <c r="E73" i="5"/>
  <c r="C7" i="5"/>
  <c r="E7" i="5"/>
  <c r="N38" i="4"/>
  <c r="L6" i="4"/>
  <c r="K38" i="4"/>
  <c r="I6" i="4"/>
  <c r="I8" i="4" s="1"/>
  <c r="E16" i="4"/>
  <c r="C8" i="2"/>
  <c r="H38" i="7"/>
  <c r="F6" i="7"/>
  <c r="G7" i="6"/>
  <c r="N73" i="4"/>
  <c r="L7" i="4"/>
  <c r="G113" i="4"/>
  <c r="E25" i="4"/>
  <c r="G7" i="7"/>
  <c r="E73" i="7"/>
  <c r="C7" i="7"/>
  <c r="E7" i="7" s="1"/>
  <c r="M7" i="4"/>
  <c r="C38" i="4"/>
  <c r="E193" i="1"/>
  <c r="D127" i="1"/>
  <c r="E127" i="1" s="1"/>
  <c r="E73" i="1"/>
  <c r="C7" i="1"/>
  <c r="G89" i="2"/>
  <c r="C5" i="4"/>
  <c r="C13" i="3"/>
  <c r="C43" i="3"/>
  <c r="E6" i="7" l="1"/>
  <c r="N7" i="4"/>
  <c r="J7" i="6"/>
  <c r="I7" i="6"/>
  <c r="M8" i="4"/>
  <c r="N6" i="4"/>
  <c r="G8" i="7"/>
  <c r="F81" i="4"/>
  <c r="D81" i="4"/>
  <c r="K43" i="4"/>
  <c r="N5" i="4"/>
  <c r="K13" i="4"/>
  <c r="E73" i="4"/>
  <c r="C7" i="4"/>
  <c r="E6" i="3"/>
  <c r="D8" i="3"/>
  <c r="E8" i="3" s="1"/>
  <c r="I81" i="4"/>
  <c r="G81" i="4"/>
  <c r="H6" i="4"/>
  <c r="G8" i="4"/>
  <c r="L8" i="4"/>
  <c r="H6" i="6"/>
  <c r="G8" i="6"/>
  <c r="H8" i="6" s="1"/>
  <c r="E7" i="1"/>
  <c r="D7" i="4"/>
  <c r="C8" i="5"/>
  <c r="H7" i="6"/>
  <c r="D6" i="4"/>
  <c r="F80" i="4"/>
  <c r="D80" i="4"/>
  <c r="D82" i="4" s="1"/>
  <c r="E7" i="3"/>
  <c r="E6" i="1"/>
  <c r="D8" i="1"/>
  <c r="H5" i="7"/>
  <c r="H13" i="7" s="1"/>
  <c r="H43" i="7" s="1"/>
  <c r="H43" i="6"/>
  <c r="H13" i="6"/>
  <c r="H80" i="4"/>
  <c r="J80" i="4"/>
  <c r="C8" i="7"/>
  <c r="E8" i="7" s="1"/>
  <c r="E38" i="4"/>
  <c r="C6" i="4"/>
  <c r="C8" i="4" s="1"/>
  <c r="J8" i="4"/>
  <c r="K8" i="4" s="1"/>
  <c r="K6" i="4"/>
  <c r="E80" i="4"/>
  <c r="C80" i="4"/>
  <c r="E6" i="5"/>
  <c r="D8" i="5"/>
  <c r="E8" i="5" s="1"/>
  <c r="C8" i="6"/>
  <c r="E8" i="6" s="1"/>
  <c r="E6" i="6"/>
  <c r="E126" i="2"/>
  <c r="D128" i="2"/>
  <c r="E128" i="2" s="1"/>
  <c r="E81" i="4"/>
  <c r="C81" i="4"/>
  <c r="H7" i="7"/>
  <c r="G80" i="4"/>
  <c r="I80" i="4"/>
  <c r="D128" i="1"/>
  <c r="E128" i="1" s="1"/>
  <c r="H6" i="7"/>
  <c r="F8" i="7"/>
  <c r="E8" i="2"/>
  <c r="D5" i="5"/>
  <c r="D13" i="5" s="1"/>
  <c r="D43" i="5" s="1"/>
  <c r="D5" i="6" s="1"/>
  <c r="D79" i="4"/>
  <c r="D13" i="4"/>
  <c r="D43" i="4"/>
  <c r="G5" i="4"/>
  <c r="F8" i="4"/>
  <c r="C5" i="5"/>
  <c r="C13" i="5" s="1"/>
  <c r="C43" i="5" s="1"/>
  <c r="C5" i="6" s="1"/>
  <c r="C43" i="4"/>
  <c r="C13" i="4"/>
  <c r="F5" i="4"/>
  <c r="C79" i="4"/>
  <c r="J81" i="4"/>
  <c r="H81" i="4"/>
  <c r="C8" i="1"/>
  <c r="E7" i="4" l="1"/>
  <c r="E8" i="1"/>
  <c r="C82" i="4"/>
  <c r="H82" i="4"/>
  <c r="D8" i="4"/>
  <c r="E8" i="4" s="1"/>
  <c r="E6" i="4"/>
  <c r="C5" i="7"/>
  <c r="C13" i="7" s="1"/>
  <c r="C43" i="7" s="1"/>
  <c r="C13" i="6"/>
  <c r="F5" i="6"/>
  <c r="C43" i="6"/>
  <c r="D88" i="4"/>
  <c r="F79" i="4"/>
  <c r="N43" i="4"/>
  <c r="N13" i="4"/>
  <c r="D5" i="7"/>
  <c r="D13" i="7" s="1"/>
  <c r="D43" i="7" s="1"/>
  <c r="D43" i="6"/>
  <c r="D13" i="6"/>
  <c r="G5" i="6"/>
  <c r="G82" i="4"/>
  <c r="H8" i="4"/>
  <c r="N8" i="4"/>
  <c r="E79" i="4"/>
  <c r="C88" i="4"/>
  <c r="H8" i="7"/>
  <c r="F43" i="4"/>
  <c r="I5" i="4"/>
  <c r="F13" i="4"/>
  <c r="G43" i="4"/>
  <c r="J5" i="4"/>
  <c r="G13" i="4"/>
  <c r="F5" i="7" l="1"/>
  <c r="F13" i="7" s="1"/>
  <c r="F43" i="6"/>
  <c r="I5" i="6"/>
  <c r="F13" i="6"/>
  <c r="H79" i="4"/>
  <c r="F88" i="4"/>
  <c r="F119" i="4" s="1"/>
  <c r="L5" i="4"/>
  <c r="I43" i="4"/>
  <c r="I13" i="4"/>
  <c r="J43" i="4"/>
  <c r="J13" i="4"/>
  <c r="M5" i="4"/>
  <c r="C119" i="4"/>
  <c r="G5" i="7"/>
  <c r="G13" i="7" s="1"/>
  <c r="G43" i="6"/>
  <c r="G13" i="6"/>
  <c r="J5" i="6"/>
  <c r="D119" i="4"/>
  <c r="G79" i="4"/>
  <c r="E88" i="4"/>
  <c r="E119" i="4" s="1"/>
  <c r="G43" i="7" l="1"/>
  <c r="L13" i="4"/>
  <c r="L43" i="4"/>
  <c r="M43" i="4"/>
  <c r="M13" i="4"/>
  <c r="I43" i="6"/>
  <c r="I13" i="6"/>
  <c r="I79" i="4"/>
  <c r="I88" i="4" s="1"/>
  <c r="I119" i="4" s="1"/>
  <c r="G88" i="4"/>
  <c r="G119" i="4" s="1"/>
  <c r="J79" i="4"/>
  <c r="J88" i="4" s="1"/>
  <c r="J119" i="4" s="1"/>
  <c r="H88" i="4"/>
  <c r="H119" i="4" s="1"/>
  <c r="J43" i="6"/>
  <c r="J13" i="6"/>
  <c r="F43" i="7"/>
</calcChain>
</file>

<file path=xl/sharedStrings.xml><?xml version="1.0" encoding="utf-8"?>
<sst xmlns="http://schemas.openxmlformats.org/spreadsheetml/2006/main" count="3000" uniqueCount="300">
  <si>
    <t>Składka przypisana brutto w tys. zł</t>
  </si>
  <si>
    <t>Lp.</t>
  </si>
  <si>
    <t>Dział</t>
  </si>
  <si>
    <t>Składka przypisana brutto</t>
  </si>
  <si>
    <t>Dynamika</t>
  </si>
  <si>
    <t>22/21</t>
  </si>
  <si>
    <t>1.</t>
  </si>
  <si>
    <t>Dział I</t>
  </si>
  <si>
    <t>2.</t>
  </si>
  <si>
    <t>Dział II</t>
  </si>
  <si>
    <t>Ogółem</t>
  </si>
  <si>
    <t>Składka przypisana brutto w tys. zł w Dziale I</t>
  </si>
  <si>
    <t>Nazwa ubezpieczyciela</t>
  </si>
  <si>
    <t>AEGON SA</t>
  </si>
  <si>
    <t>ALLIANZ  ŻYCIE POLSKA SA</t>
  </si>
  <si>
    <t>3.</t>
  </si>
  <si>
    <t>CA ŻYCIE SA</t>
  </si>
  <si>
    <t>4.</t>
  </si>
  <si>
    <t>CARDIF POLSKA SA</t>
  </si>
  <si>
    <t>5.</t>
  </si>
  <si>
    <t>COMPENSA ŻYCIE SA</t>
  </si>
  <si>
    <t>6.</t>
  </si>
  <si>
    <t>ERGO HESTIA STUnŻ SA</t>
  </si>
  <si>
    <t>7.</t>
  </si>
  <si>
    <t>EUROPA ŻYCIE SA</t>
  </si>
  <si>
    <t>8.</t>
  </si>
  <si>
    <t>GENERALI ŻYCIE SA</t>
  </si>
  <si>
    <t>9.</t>
  </si>
  <si>
    <t>INTER - ŻYCIE SA</t>
  </si>
  <si>
    <t>10.</t>
  </si>
  <si>
    <t>NATIONALE NEDERLANDEN SA</t>
  </si>
  <si>
    <t>11.</t>
  </si>
  <si>
    <t>NNLIFE SA</t>
  </si>
  <si>
    <t>12.</t>
  </si>
  <si>
    <t>OPEN LIFE SA</t>
  </si>
  <si>
    <t>13.</t>
  </si>
  <si>
    <t>PKO ŻYCIE SA</t>
  </si>
  <si>
    <t>14.</t>
  </si>
  <si>
    <t>POCZTOWE ŻYCIE  SA</t>
  </si>
  <si>
    <t>15.</t>
  </si>
  <si>
    <t>POLSKI GAZ TUWnŻ</t>
  </si>
  <si>
    <t>16.</t>
  </si>
  <si>
    <t>PZU ŻYCIE SA</t>
  </si>
  <si>
    <t>17.</t>
  </si>
  <si>
    <t>REJENT LIFE TUW</t>
  </si>
  <si>
    <t>18.</t>
  </si>
  <si>
    <t>SALTUS ŻYCIE SA</t>
  </si>
  <si>
    <t>19.</t>
  </si>
  <si>
    <t>SANTANDER ALLIANZ ŻYCIE SA</t>
  </si>
  <si>
    <t>20.</t>
  </si>
  <si>
    <t>SIGNAL IDUNA ŻYCIE SA</t>
  </si>
  <si>
    <t>21.</t>
  </si>
  <si>
    <t>UNIQA ŻYCIE SA</t>
  </si>
  <si>
    <t>22.</t>
  </si>
  <si>
    <t>UNUM ŻYCIE SA</t>
  </si>
  <si>
    <t>23.</t>
  </si>
  <si>
    <t>VIENNA LIFE SA</t>
  </si>
  <si>
    <t>24.</t>
  </si>
  <si>
    <t>WARTA TUnŻ SA</t>
  </si>
  <si>
    <t>Składka przypisana brutto w tys. zł w Dziale II</t>
  </si>
  <si>
    <t>AGRO TUW</t>
  </si>
  <si>
    <t>ALLIANZ POLSKA SA</t>
  </si>
  <si>
    <t>COMPENSA SA</t>
  </si>
  <si>
    <t>CREDIT AGRICOLE TU SA</t>
  </si>
  <si>
    <t>CUPRUM TUW</t>
  </si>
  <si>
    <t>ERGO HESTIA SA</t>
  </si>
  <si>
    <t>EULER HERMES SA</t>
  </si>
  <si>
    <t>EUROPA SA</t>
  </si>
  <si>
    <t>GENERALI SA</t>
  </si>
  <si>
    <t>INTER POLSKA SA</t>
  </si>
  <si>
    <t>INTERRISK SA</t>
  </si>
  <si>
    <t>KUKE SA</t>
  </si>
  <si>
    <t>LINK4 SA</t>
  </si>
  <si>
    <t>NATIONALE NEDERLANDEN TU SA</t>
  </si>
  <si>
    <t>PARTNER SA</t>
  </si>
  <si>
    <t>PKO TU SA</t>
  </si>
  <si>
    <t>POLSKI GAZ TUW</t>
  </si>
  <si>
    <t>PTR SA</t>
  </si>
  <si>
    <t>PZU SA</t>
  </si>
  <si>
    <t>PZUW TUW</t>
  </si>
  <si>
    <t>SALTUS TUW</t>
  </si>
  <si>
    <t>SANTANDER ALLIANZ SA</t>
  </si>
  <si>
    <t>SIGNAL IDUNA POLSKA SA</t>
  </si>
  <si>
    <t>TUW TUW</t>
  </si>
  <si>
    <t>25.</t>
  </si>
  <si>
    <t>TUZ TUW</t>
  </si>
  <si>
    <t>26.</t>
  </si>
  <si>
    <t>UNIQA SA</t>
  </si>
  <si>
    <t>27.</t>
  </si>
  <si>
    <t>WARTA SA</t>
  </si>
  <si>
    <t>28.</t>
  </si>
  <si>
    <t>WIENER SA</t>
  </si>
  <si>
    <t>29.</t>
  </si>
  <si>
    <t>ZDROWIE SA</t>
  </si>
  <si>
    <t>Składka przypisana brutto w tys. zł wg grup ryzyka w Dziale I</t>
  </si>
  <si>
    <t>Wyszczególnienie</t>
  </si>
  <si>
    <t>Udział w składce przypisanej brutto ogółem</t>
  </si>
  <si>
    <t>Grupa I Ubezpieczenia na życie</t>
  </si>
  <si>
    <t>Grupa II Ubezpieczenia posagowe, zaopatrzenia dzieci</t>
  </si>
  <si>
    <t>Grupa III Ubezpieczenia na życie, jeżeli są związane z ubezpieczeniowym funduszem kapitałowym</t>
  </si>
  <si>
    <t>Grupa IV Ubezpieczenia rentowe</t>
  </si>
  <si>
    <t>Grupa V Ubezpieczenia wypadkowe, jeśli są uzupełnieniem ubezpieczeń wymienionych w grupach 1-4</t>
  </si>
  <si>
    <t>Reasekuracja czynna</t>
  </si>
  <si>
    <t xml:space="preserve"> Składka przypisana brutto w tys. zł. wg grup ryzyka w Dziale II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</si>
  <si>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</si>
  <si>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</si>
  <si>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</si>
  <si>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</si>
  <si>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</si>
  <si>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</si>
  <si>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</si>
  <si>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</si>
  <si>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</si>
  <si>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</si>
  <si>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</si>
  <si>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</si>
  <si>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</si>
  <si>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</si>
  <si>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</si>
  <si>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</si>
  <si>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</si>
  <si>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</si>
  <si>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>Grupa XIX Reasekuracja czynna</t>
  </si>
  <si>
    <t>Składka zarobiona na udziale własnym w tys. zł</t>
  </si>
  <si>
    <t>Składka zarobiona na udziale własnym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</si>
  <si>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</si>
  <si>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</si>
  <si>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</si>
  <si>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</si>
  <si>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Suma</t>
  </si>
  <si>
    <t>Odszkodowania i świadczenia wypłacone brutto w tys. zł w Dziale I</t>
  </si>
  <si>
    <t>Odszkodowania i świadczenia wypłacone brutto w tys. zł w Dziale II</t>
  </si>
  <si>
    <t>Odszkodowania i świadczenia wypłacone brutto w tys. zł. wg grup ryzyka w Dziale I .</t>
  </si>
  <si>
    <t>Dynamika w %</t>
  </si>
  <si>
    <t>Udział w odszkodowaniach i świadczeniach brutto ogółem</t>
  </si>
  <si>
    <t xml:space="preserve">Odszkodowania i świadczenia wypłacone brutto w tys. zł. wg grup ryzyka w Dziale II </t>
  </si>
  <si>
    <t xml:space="preserve">Grupa XVIII Ubezpieczenie świadczenia pomocy na korzyść osób które, popadły w trudności w czasie podróży lub podczas ... </t>
  </si>
  <si>
    <t xml:space="preserve">Odszkodowania i świadczenia na udziale własnym w tys. zł </t>
  </si>
  <si>
    <t xml:space="preserve">Odszkodowania i świadczenia wypłacone na udziale własnym </t>
  </si>
  <si>
    <t>Odszkodowania i świadczenia wypłacone na udziale własnym w tys. zł w Dziale I</t>
  </si>
  <si>
    <t>Odszkodowania i świadczenia na udziale własnym w tys. zł w Dziale II</t>
  </si>
  <si>
    <t>Techniczny wynik ubezpieczeń w tys. zł</t>
  </si>
  <si>
    <t>Techniczny wynik ubezpieczeń</t>
  </si>
  <si>
    <t>Techniczny wynik ubezpieczeń w tys. zł w Dziale I</t>
  </si>
  <si>
    <t>Techniczny wynik ubezpieczeń w tys. zł w Dziale II</t>
  </si>
  <si>
    <t>`</t>
  </si>
  <si>
    <t xml:space="preserve">Koszty działalności ubezpieczeniowej w tys. zł </t>
  </si>
  <si>
    <t>Koszty działalności ubezpieczeniowej</t>
  </si>
  <si>
    <t>Koszty akwizycji</t>
  </si>
  <si>
    <t>Koszty administracyjne</t>
  </si>
  <si>
    <t>Otrzymane prowizje</t>
  </si>
  <si>
    <t>Koszty działalności ubezpieczeniowej w tys. zł w Dziale I</t>
  </si>
  <si>
    <t>Koszty działalności ubezpieczeniowej w tys. zł w Dziale II</t>
  </si>
  <si>
    <t>Koszty akwizycji i koszty administracyjne i ich udział w składce przypisanej brutto w tys. zł</t>
  </si>
  <si>
    <t xml:space="preserve">Koszty </t>
  </si>
  <si>
    <t xml:space="preserve">Udział w składce </t>
  </si>
  <si>
    <t>akwizycji</t>
  </si>
  <si>
    <t>przypisanej brutto</t>
  </si>
  <si>
    <t>administracyjne</t>
  </si>
  <si>
    <t>Koszty akwizycji i koszty administracyjne i ich udział w składce przypisanej brutto w tys. zł w Dziale I</t>
  </si>
  <si>
    <t>Koszty akwizycji i koszty administracyjne i ich udział w składce przypisanej brutto w tys. zł w Dziale II</t>
  </si>
  <si>
    <t>Rezerwy techniczno-ubezpieczeniowe brutto w tys. zł</t>
  </si>
  <si>
    <t>Rezerwy techniczno-ubezpieczeniowe brutto</t>
  </si>
  <si>
    <t>Rezerwy techniczno-ubezpieczeniowe brutto w tys. zł w Dziale I</t>
  </si>
  <si>
    <t>Rezerwy techniczno-ubezpieczeniowe brutto w tys. zł w Dziale II</t>
  </si>
  <si>
    <t>30.</t>
  </si>
  <si>
    <t xml:space="preserve">Lokaty w tys. zł </t>
  </si>
  <si>
    <t>Lokaty</t>
  </si>
  <si>
    <t>Dochody z lokat</t>
  </si>
  <si>
    <t>Rentowność lokat</t>
  </si>
  <si>
    <t>Lokaty w Dziale I w tys. zł</t>
  </si>
  <si>
    <t>Lokaty w Dziale II w tys. Zł</t>
  </si>
  <si>
    <t>Wynik finansowy brutto i netto w tys. zł</t>
  </si>
  <si>
    <t>Wynik finansowy brutto</t>
  </si>
  <si>
    <t>Wynik finansowy netto</t>
  </si>
  <si>
    <t>Wynik finansowy brutto i netto w tys. zł w Dziale I</t>
  </si>
  <si>
    <t>Wynik finansowy brutto i netto w tys. zł w Dziale II</t>
  </si>
  <si>
    <t>X</t>
  </si>
  <si>
    <t>Rodzaj ubezpieczeń</t>
  </si>
  <si>
    <t>Ubezpieczenia na życie</t>
  </si>
  <si>
    <t>Ubezpieczenia na życie związane z UFK</t>
  </si>
  <si>
    <t>Ubezpieczenia wypadkowe</t>
  </si>
  <si>
    <t>Inne ubezpieczenia</t>
  </si>
  <si>
    <t>Motoryzacyjne</t>
  </si>
  <si>
    <t>Rzeczowe</t>
  </si>
  <si>
    <t>Osobowe</t>
  </si>
  <si>
    <t>Finansowe</t>
  </si>
  <si>
    <t>O.C.</t>
  </si>
  <si>
    <t>M.A.T.</t>
  </si>
  <si>
    <t>Pozostałe</t>
  </si>
  <si>
    <t>Struktura rynku ubezpieczeń w Polsce w %</t>
  </si>
  <si>
    <t>Zakład ubezpieczeń</t>
  </si>
  <si>
    <t>Zmiana w p.p.</t>
  </si>
  <si>
    <t>PZU SA 2</t>
  </si>
  <si>
    <t>PZU ŻYCIE SA 1</t>
  </si>
  <si>
    <t>WARTA SA 2</t>
  </si>
  <si>
    <t>ERGO HESTIA SA 2</t>
  </si>
  <si>
    <t>UNIQA SA 2</t>
  </si>
  <si>
    <t>GENERALI SA 2</t>
  </si>
  <si>
    <t>ALLIANZ ŻYCIE SA 1</t>
  </si>
  <si>
    <t>ALLIANZ POLSKA SA 2</t>
  </si>
  <si>
    <t>COMPENSA SA 2</t>
  </si>
  <si>
    <t>NATIONALE-NEDERLANDEN ŻYCIE SA 1</t>
  </si>
  <si>
    <t>Struktura Działu I w %</t>
  </si>
  <si>
    <t>Struktura Działu II w %</t>
  </si>
  <si>
    <t>Rok</t>
  </si>
  <si>
    <t>struktura składki przypisanej brutto wg grup w Dziale I (w %)</t>
  </si>
  <si>
    <t>grupa I</t>
  </si>
  <si>
    <t>grupa II</t>
  </si>
  <si>
    <t>grupa III</t>
  </si>
  <si>
    <t>grupa IV</t>
  </si>
  <si>
    <t>grupa V</t>
  </si>
  <si>
    <t>reasekuracja czynna</t>
  </si>
  <si>
    <t>struktura składki przypisanej brutto wg rodzajów działalności w Dziale II (w %)</t>
  </si>
  <si>
    <t>pozostałe osobowe (gr. I+II)</t>
  </si>
  <si>
    <t>rzeczowe (gr. VIII+IX)</t>
  </si>
  <si>
    <t>auto casco (gr. III)</t>
  </si>
  <si>
    <t>OC komunikacyjne (gr. X)</t>
  </si>
  <si>
    <t>M.A.T. (gr. IV do VII, XI, XII)</t>
  </si>
  <si>
    <t>OC ogólne (gr. XIII)</t>
  </si>
  <si>
    <t>finansowe (gr. XIV do XVII)</t>
  </si>
  <si>
    <t>pozostałe (gr. XVIII)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</si>
  <si>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</si>
  <si>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</si>
  <si>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</si>
  <si>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</si>
  <si>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</si>
  <si>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</si>
  <si>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</si>
  <si>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</si>
  <si>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</si>
  <si>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</si>
  <si>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</si>
  <si>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</si>
  <si>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</si>
  <si>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</si>
  <si>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</si>
  <si>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</si>
  <si>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</si>
  <si>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</si>
  <si>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RE</t>
  </si>
  <si>
    <t>PODSTAWOWE WSKAŹNIKI OPISUJĄCE ROZWÓJ RYNKU UBEZPIECZEŃ W POLSCE W LATACH 2013-2022</t>
  </si>
  <si>
    <t>liczba zakładów ubezpieczeń</t>
  </si>
  <si>
    <t>kapitały podstawowe (w mln PLN)</t>
  </si>
  <si>
    <t>udział kapitału zagranicznego w kapitałach podstawowych ogółem (w %)</t>
  </si>
  <si>
    <t>składka przypisana brutto (w mln PLN*)</t>
  </si>
  <si>
    <t>odszkodowania i świadczenia wypłacone brutto (w mln PLN*)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</si>
  <si>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</si>
  <si>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lokaty w ujęciu bilansowym (w mln PLN)*</t>
  </si>
  <si>
    <t>Dział I, w tym:</t>
  </si>
  <si>
    <t>lokaty (B)</t>
  </si>
  <si>
    <t>lokaty na rachunek i ryzyko ubezpieczającego (C)</t>
  </si>
  <si>
    <t>*) wielkości w mln PLN podawane są w wartościach realnych z 2022 r. po przeliczeniu o wskaźniki inflacji publikowane przez GUS</t>
  </si>
  <si>
    <t>inflacja 2022 = 14,4%</t>
  </si>
  <si>
    <t>Lata</t>
  </si>
  <si>
    <t>Liczba ludności w tysiącach</t>
  </si>
  <si>
    <t xml:space="preserve">Udział odszkodowań i świadczeń brutto z reasekuracji czynnej w odszkodowaniach i świadczeniach brutto </t>
  </si>
  <si>
    <t>Odszkodowania i świadczenia brutto z reasekuracji czynnej</t>
  </si>
  <si>
    <t>Reasekuracja czynna - odszkodowania i świadczenia brutto w tys. zł</t>
  </si>
  <si>
    <t>Udział reasekuracji czynnej w składce przypisanej brutto (%)</t>
  </si>
  <si>
    <t xml:space="preserve">Składka przypisana brutto </t>
  </si>
  <si>
    <t>Reasekuracja czynna - składka przypisana brutto w tys. zł</t>
  </si>
  <si>
    <t>Udział reasekuratorów w odszkodowaniach i świadczeniach brutto (%)</t>
  </si>
  <si>
    <t>Udział reasekuratorów w odszkodowaniach i świadczeniach brutto</t>
  </si>
  <si>
    <t>Reasekuracja bierna - udział reasekuratorów w odszkodowaniach i świadczeniach brutto w tys. zł w Dziale II</t>
  </si>
  <si>
    <t>Reasekuracja bierna - udział reasekuratorów w odszkodowaniach i świadczeniach brutto w tys. zł w Dziale I</t>
  </si>
  <si>
    <t>Reasekuracja bierna - udział reasekuratorów w odszkodowaniach i świadczeniach brutto w tys. zł</t>
  </si>
  <si>
    <t>Udział reasekuratorów w składce brutto (%)</t>
  </si>
  <si>
    <t>Udział reasekuratorów w składce brutto</t>
  </si>
  <si>
    <t>Reasekuracja bierna - udział reasekuratorów w składce przypisanej brutto w tys. zł w Dziale II</t>
  </si>
  <si>
    <t>Reasekuracja bierna - udział reasekuratorów w składce przypisanej brutto w tys. zł w Dziale I</t>
  </si>
  <si>
    <t>Reasekuracja bierna - udział reasekuratorów w składce przypisanej brutto w tys. zł</t>
  </si>
  <si>
    <t>Współczynnik zatrzymania odszkodowań</t>
  </si>
  <si>
    <t>Współczynnik zatrzymania odszkodowań w Dziale II</t>
  </si>
  <si>
    <t>Współczynnik zatrzymania odszkodowań w Dziale I</t>
  </si>
  <si>
    <t>Współczynnik retencji</t>
  </si>
  <si>
    <t>Współczynnik retencji w Dziale II</t>
  </si>
  <si>
    <t>Współczynnik retencji w Dziale I</t>
  </si>
  <si>
    <t>Współczynnik szkodowości netto</t>
  </si>
  <si>
    <t>Współczynnik szkodowości netto w Dziale II</t>
  </si>
  <si>
    <t>Współczynnik szkodowości netto w Dziale I</t>
  </si>
  <si>
    <t xml:space="preserve">Dział </t>
  </si>
  <si>
    <t>Współczynnik szkodowości brutto</t>
  </si>
  <si>
    <t>Współczynnik szkodowości brutto w Dziale II</t>
  </si>
  <si>
    <t>Współczynnik szkodowości brutto w Dziale I</t>
  </si>
  <si>
    <t>Poziom rezerw</t>
  </si>
  <si>
    <t>Poziom rezerw techniczno-ubezpieczeniowych na udziale własnym do składki przypisanej na udziale własnym w Dziale II</t>
  </si>
  <si>
    <t>Poziom rezerw techniczno-ubezpieczeniowych na udziale własnym do składki przypisanej na udziale własnym w Dziale I</t>
  </si>
  <si>
    <t>Poziom rezerw techniczno-ubezpieczeniowych na udziale własnym do składki przypisanej na udziale własnym</t>
  </si>
  <si>
    <t>Rentowność kapitałów własnych</t>
  </si>
  <si>
    <t>Rentowność kapitałów własnych w Dziale II</t>
  </si>
  <si>
    <t>Rentowność kapitałów własnych w Dziale I</t>
  </si>
  <si>
    <t>Rentowność majątku</t>
  </si>
  <si>
    <t>Rentowność majątku w Dziale II</t>
  </si>
  <si>
    <t>Rentowność majątku w Dziale I</t>
  </si>
  <si>
    <t>Wskaźnik zespolony</t>
  </si>
  <si>
    <t>Wskaźnik zespolony w Dziale II</t>
  </si>
  <si>
    <t>Wskaźnik zespolony w Dziale I</t>
  </si>
  <si>
    <t>ZMIANY STRUKTURY UBEZPIECZEŃ W POLSCE W LATACH 2013-2022</t>
  </si>
  <si>
    <t>liczba ludności Polski w mln. w latach 2012 - 2022 dane GUS: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</si>
</sst>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#,##0.0000"/>
    <numFmt numFmtId="166" formatCode="#,##0.0000000"/>
    <numFmt numFmtId="167" formatCode="#,##0.000"/>
    <numFmt numFmtId="168" formatCode="#,##0.0"/>
    <numFmt numFmtId="169" formatCode="_-* #,##0.00\ _z_ł_-;\-* #,##0.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#,##0_ ;[Red]\-#,##0\ "/>
    <numFmt numFmtId="173" formatCode="_-* #,##0.000\ _z_ł_-;\-* #,##0.000\ _z_ł_-;_-* &quot;-&quot;??\ _z_ł_-;_-@_-"/>
    <numFmt numFmtId="174" formatCode="0.0"/>
    <numFmt numFmtId="176" formatCode="_-* #,##0\ _z_ł_-;\-* #,##0\ _z_ł_-;_-* &quot;-&quot;??\ _z_ł_-;_-@_-"/>
    <numFmt numFmtId="177" formatCode="0.000%"/>
  </numFmts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i/>
      <sz val="11"/>
      <color theme="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5" fillId="3" borderId="0" applyNumberFormat="0" applyBorder="0" applyAlignment="0" applyProtection="0"/>
    <xf numFmtId="169" fontId="4" fillId="0" borderId="0" applyFont="0" applyFill="0" applyBorder="0" applyAlignment="0" applyProtection="0"/>
  </cellStyleXfs>
  <cellXfs count="522">
    <xf numFmtId="0" fontId="0" fillId="0" borderId="0" xfId="0"/>
    <xf numFmtId="0" fontId="4" fillId="0" borderId="0" xfId="4" applyFont="1" applyAlignment="1">
      <alignment vertical="center"/>
    </xf>
    <xf numFmtId="164" fontId="4" fillId="0" borderId="0" xfId="4" applyNumberFormat="1" applyFont="1" applyAlignment="1">
      <alignment horizontal="right" vertical="center"/>
    </xf>
    <xf numFmtId="164" fontId="4" fillId="0" borderId="0" xfId="4" applyNumberFormat="1" applyFont="1" applyAlignment="1">
      <alignment vertical="center"/>
    </xf>
    <xf numFmtId="0" fontId="6" fillId="0" borderId="0" xfId="4" applyFont="1" applyAlignment="1">
      <alignment horizontal="centerContinuous" vertical="center"/>
    </xf>
    <xf numFmtId="164" fontId="6" fillId="0" borderId="0" xfId="4" applyNumberFormat="1" applyFont="1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centerContinuous" vertical="center"/>
    </xf>
    <xf numFmtId="164" fontId="8" fillId="0" borderId="0" xfId="4" applyNumberFormat="1" applyFont="1" applyAlignment="1">
      <alignment horizontal="right" vertical="center"/>
    </xf>
    <xf numFmtId="164" fontId="8" fillId="0" borderId="0" xfId="4" applyNumberFormat="1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Continuous" vertical="center"/>
    </xf>
    <xf numFmtId="0" fontId="4" fillId="0" borderId="3" xfId="4" applyFont="1" applyBorder="1" applyAlignment="1">
      <alignment horizontal="centerContinuous" vertical="center"/>
    </xf>
    <xf numFmtId="164" fontId="4" fillId="0" borderId="1" xfId="4" applyNumberFormat="1" applyFont="1" applyBorder="1" applyAlignment="1">
      <alignment horizontal="center" vertical="center"/>
    </xf>
    <xf numFmtId="0" fontId="4" fillId="0" borderId="0" xfId="4" applyFont="1" applyAlignment="1">
      <alignment horizontal="centerContinuous" vertical="center"/>
    </xf>
    <xf numFmtId="0" fontId="4" fillId="0" borderId="4" xfId="4" applyFont="1" applyBorder="1" applyAlignment="1">
      <alignment horizontal="center" vertical="center"/>
    </xf>
    <xf numFmtId="49" fontId="4" fillId="0" borderId="5" xfId="4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4" applyFont="1" applyBorder="1" applyAlignment="1">
      <alignment horizontal="left" vertical="center"/>
    </xf>
    <xf numFmtId="3" fontId="4" fillId="0" borderId="1" xfId="4" applyNumberFormat="1" applyFont="1" applyBorder="1" applyAlignment="1">
      <alignment vertical="center"/>
    </xf>
    <xf numFmtId="164" fontId="4" fillId="0" borderId="1" xfId="4" applyNumberFormat="1" applyFont="1" applyBorder="1" applyAlignment="1">
      <alignment horizontal="right" vertical="center"/>
    </xf>
    <xf numFmtId="164" fontId="9" fillId="0" borderId="0" xfId="2" applyNumberFormat="1" applyFont="1" applyAlignment="1">
      <alignment horizontal="centerContinuous" vertical="center"/>
    </xf>
    <xf numFmtId="3" fontId="9" fillId="0" borderId="0" xfId="4" applyNumberFormat="1" applyFont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horizontal="left" vertical="center"/>
    </xf>
    <xf numFmtId="3" fontId="4" fillId="0" borderId="6" xfId="4" applyNumberFormat="1" applyFont="1" applyBorder="1" applyAlignment="1">
      <alignment vertical="center"/>
    </xf>
    <xf numFmtId="164" fontId="4" fillId="0" borderId="7" xfId="4" applyNumberFormat="1" applyFont="1" applyBorder="1" applyAlignment="1">
      <alignment horizontal="right" vertical="center"/>
    </xf>
    <xf numFmtId="0" fontId="8" fillId="0" borderId="5" xfId="4" applyFont="1" applyBorder="1" applyAlignment="1">
      <alignment horizontal="center" vertical="center"/>
    </xf>
    <xf numFmtId="0" fontId="8" fillId="0" borderId="5" xfId="4" applyFont="1" applyBorder="1" applyAlignment="1">
      <alignment vertical="center"/>
    </xf>
    <xf numFmtId="3" fontId="8" fillId="0" borderId="5" xfId="4" applyNumberFormat="1" applyFont="1" applyBorder="1" applyAlignment="1">
      <alignment vertical="center"/>
    </xf>
    <xf numFmtId="164" fontId="8" fillId="0" borderId="5" xfId="4" applyNumberFormat="1" applyFont="1" applyBorder="1" applyAlignment="1">
      <alignment horizontal="right" vertical="center"/>
    </xf>
    <xf numFmtId="3" fontId="4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/>
    </xf>
    <xf numFmtId="3" fontId="4" fillId="0" borderId="0" xfId="4" applyNumberFormat="1" applyFont="1" applyAlignment="1">
      <alignment horizontal="right" vertical="center"/>
    </xf>
    <xf numFmtId="0" fontId="4" fillId="0" borderId="8" xfId="4" applyFont="1" applyBorder="1" applyAlignment="1">
      <alignment horizontal="centerContinuous" vertical="center"/>
    </xf>
    <xf numFmtId="0" fontId="4" fillId="0" borderId="9" xfId="4" applyFont="1" applyBorder="1" applyAlignment="1">
      <alignment horizontal="center" vertical="center"/>
    </xf>
    <xf numFmtId="0" fontId="4" fillId="0" borderId="5" xfId="4" quotePrefix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" fontId="9" fillId="0" borderId="0" xfId="2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0" fontId="8" fillId="0" borderId="11" xfId="4" applyFont="1" applyBorder="1" applyAlignment="1">
      <alignment vertical="center"/>
    </xf>
    <xf numFmtId="165" fontId="9" fillId="0" borderId="0" xfId="4" applyNumberFormat="1" applyFont="1" applyAlignment="1">
      <alignment vertical="center"/>
    </xf>
    <xf numFmtId="4" fontId="9" fillId="0" borderId="0" xfId="4" applyNumberFormat="1" applyFont="1" applyAlignment="1">
      <alignment vertical="center"/>
    </xf>
    <xf numFmtId="165" fontId="9" fillId="0" borderId="0" xfId="4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4" applyNumberFormat="1" applyFont="1" applyAlignment="1">
      <alignment vertical="center"/>
    </xf>
    <xf numFmtId="3" fontId="8" fillId="0" borderId="5" xfId="4" applyNumberFormat="1" applyFont="1" applyBorder="1" applyAlignment="1">
      <alignment horizontal="right" vertical="center"/>
    </xf>
    <xf numFmtId="164" fontId="6" fillId="0" borderId="0" xfId="4" applyNumberFormat="1" applyFont="1" applyAlignment="1">
      <alignment horizontal="centerContinuous" vertical="center"/>
    </xf>
    <xf numFmtId="164" fontId="8" fillId="0" borderId="0" xfId="4" applyNumberFormat="1" applyFont="1" applyAlignment="1">
      <alignment horizontal="centerContinuous" vertical="center"/>
    </xf>
    <xf numFmtId="0" fontId="4" fillId="0" borderId="1" xfId="4" quotePrefix="1" applyFont="1" applyBorder="1" applyAlignment="1">
      <alignment horizontal="center" vertical="center"/>
    </xf>
    <xf numFmtId="0" fontId="4" fillId="0" borderId="2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164" fontId="4" fillId="0" borderId="6" xfId="4" applyNumberFormat="1" applyFont="1" applyBorder="1" applyAlignment="1">
      <alignment horizontal="right" vertical="center"/>
    </xf>
    <xf numFmtId="164" fontId="8" fillId="0" borderId="6" xfId="4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4" applyFont="1" applyBorder="1" applyAlignment="1">
      <alignment horizontal="left" vertical="center" wrapText="1"/>
    </xf>
    <xf numFmtId="164" fontId="4" fillId="0" borderId="6" xfId="4" applyNumberFormat="1" applyFont="1" applyBorder="1" applyAlignment="1">
      <alignment vertical="center"/>
    </xf>
    <xf numFmtId="0" fontId="4" fillId="0" borderId="0" xfId="4" applyFont="1" applyAlignment="1">
      <alignment horizontal="left" vertical="center" wrapText="1"/>
    </xf>
    <xf numFmtId="0" fontId="4" fillId="0" borderId="0" xfId="4" applyFont="1" applyAlignment="1">
      <alignment horizontal="left" vertical="center"/>
    </xf>
    <xf numFmtId="3" fontId="4" fillId="0" borderId="4" xfId="4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164" fontId="8" fillId="0" borderId="1" xfId="4" applyNumberFormat="1" applyFont="1" applyBorder="1" applyAlignment="1">
      <alignment vertical="center"/>
    </xf>
    <xf numFmtId="0" fontId="8" fillId="0" borderId="6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3" fontId="8" fillId="0" borderId="6" xfId="4" applyNumberFormat="1" applyFont="1" applyBorder="1" applyAlignment="1">
      <alignment vertical="center"/>
    </xf>
    <xf numFmtId="164" fontId="8" fillId="0" borderId="6" xfId="4" applyNumberFormat="1" applyFont="1" applyBorder="1" applyAlignment="1">
      <alignment horizontal="right" vertical="center"/>
    </xf>
    <xf numFmtId="0" fontId="4" fillId="0" borderId="14" xfId="4" applyFont="1" applyBorder="1" applyAlignment="1">
      <alignment vertical="center"/>
    </xf>
    <xf numFmtId="3" fontId="4" fillId="0" borderId="12" xfId="4" applyNumberFormat="1" applyFont="1" applyBorder="1" applyAlignment="1">
      <alignment vertical="center"/>
    </xf>
    <xf numFmtId="164" fontId="4" fillId="0" borderId="4" xfId="4" applyNumberFormat="1" applyFont="1" applyBorder="1" applyAlignment="1">
      <alignment horizontal="right" vertical="center"/>
    </xf>
    <xf numFmtId="10" fontId="4" fillId="0" borderId="4" xfId="4" applyNumberFormat="1" applyFont="1" applyBorder="1" applyAlignment="1">
      <alignment vertical="center"/>
    </xf>
    <xf numFmtId="164" fontId="4" fillId="0" borderId="12" xfId="4" applyNumberFormat="1" applyFont="1" applyBorder="1" applyAlignment="1">
      <alignment vertical="center"/>
    </xf>
    <xf numFmtId="164" fontId="7" fillId="0" borderId="0" xfId="4" applyNumberFormat="1" applyFont="1" applyAlignment="1">
      <alignment horizontal="centerContinuous" vertical="center"/>
    </xf>
    <xf numFmtId="3" fontId="10" fillId="0" borderId="0" xfId="4" applyNumberFormat="1" applyFont="1" applyAlignment="1">
      <alignment vertical="center"/>
    </xf>
    <xf numFmtId="0" fontId="4" fillId="0" borderId="3" xfId="4" applyFont="1" applyBorder="1" applyAlignment="1">
      <alignment vertical="center"/>
    </xf>
    <xf numFmtId="1" fontId="4" fillId="0" borderId="1" xfId="4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0" fontId="4" fillId="0" borderId="7" xfId="4" applyFont="1" applyBorder="1" applyAlignment="1">
      <alignment horizontal="left" vertical="center" wrapText="1"/>
    </xf>
    <xf numFmtId="164" fontId="9" fillId="0" borderId="0" xfId="2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2" xfId="4" applyFont="1" applyBorder="1" applyAlignment="1">
      <alignment horizontal="center" vertical="center"/>
    </xf>
    <xf numFmtId="3" fontId="4" fillId="0" borderId="2" xfId="4" applyNumberFormat="1" applyFont="1" applyBorder="1" applyAlignment="1">
      <alignment vertical="center"/>
    </xf>
    <xf numFmtId="0" fontId="8" fillId="0" borderId="13" xfId="4" applyFont="1" applyBorder="1" applyAlignment="1">
      <alignment vertical="center"/>
    </xf>
    <xf numFmtId="3" fontId="8" fillId="0" borderId="13" xfId="4" applyNumberFormat="1" applyFont="1" applyBorder="1" applyAlignment="1">
      <alignment vertical="center"/>
    </xf>
    <xf numFmtId="166" fontId="4" fillId="0" borderId="0" xfId="4" applyNumberFormat="1" applyFont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9" xfId="4" applyNumberFormat="1" applyFont="1" applyBorder="1" applyAlignment="1">
      <alignment vertical="center"/>
    </xf>
    <xf numFmtId="164" fontId="4" fillId="0" borderId="4" xfId="4" applyNumberFormat="1" applyFont="1" applyBorder="1" applyAlignment="1">
      <alignment vertical="center"/>
    </xf>
    <xf numFmtId="4" fontId="9" fillId="0" borderId="0" xfId="4" applyNumberFormat="1" applyFont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3" fontId="9" fillId="0" borderId="0" xfId="4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5" xfId="4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9" fillId="0" borderId="0" xfId="2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" fontId="8" fillId="0" borderId="5" xfId="4" quotePrefix="1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3" fontId="4" fillId="0" borderId="7" xfId="4" applyNumberFormat="1" applyFont="1" applyBorder="1" applyAlignment="1">
      <alignment vertical="center"/>
    </xf>
    <xf numFmtId="3" fontId="4" fillId="0" borderId="3" xfId="4" applyNumberFormat="1" applyFont="1" applyBorder="1" applyAlignment="1">
      <alignment vertical="center"/>
    </xf>
    <xf numFmtId="10" fontId="4" fillId="0" borderId="12" xfId="4" applyNumberFormat="1" applyFont="1" applyBorder="1" applyAlignment="1">
      <alignment vertical="center"/>
    </xf>
    <xf numFmtId="168" fontId="9" fillId="0" borderId="0" xfId="0" applyNumberFormat="1" applyFont="1" applyAlignment="1">
      <alignment vertical="center"/>
    </xf>
    <xf numFmtId="0" fontId="8" fillId="0" borderId="6" xfId="4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5" xfId="4" applyFont="1" applyBorder="1" applyAlignment="1">
      <alignment vertical="center"/>
    </xf>
    <xf numFmtId="170" fontId="9" fillId="0" borderId="0" xfId="1" applyNumberFormat="1" applyFont="1" applyAlignment="1">
      <alignment vertical="center"/>
    </xf>
    <xf numFmtId="3" fontId="8" fillId="0" borderId="0" xfId="4" applyNumberFormat="1" applyFont="1" applyAlignment="1">
      <alignment vertical="center"/>
    </xf>
    <xf numFmtId="0" fontId="13" fillId="0" borderId="0" xfId="5" applyFont="1" applyAlignment="1">
      <alignment horizontal="centerContinuous"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15" xfId="5" applyFont="1" applyBorder="1" applyAlignment="1">
      <alignment horizontal="centerContinuous" vertical="center"/>
    </xf>
    <xf numFmtId="0" fontId="14" fillId="0" borderId="16" xfId="5" applyFont="1" applyBorder="1" applyAlignment="1">
      <alignment horizontal="centerContinuous" vertical="center"/>
    </xf>
    <xf numFmtId="0" fontId="14" fillId="0" borderId="3" xfId="5" applyFont="1" applyBorder="1" applyAlignment="1">
      <alignment horizontal="center" vertical="center"/>
    </xf>
    <xf numFmtId="0" fontId="14" fillId="0" borderId="0" xfId="5" applyFont="1" applyAlignment="1">
      <alignment horizontal="centerContinuous" vertical="center"/>
    </xf>
    <xf numFmtId="0" fontId="14" fillId="0" borderId="0" xfId="5" applyFont="1" applyAlignment="1">
      <alignment vertical="center"/>
    </xf>
    <xf numFmtId="0" fontId="14" fillId="0" borderId="4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8" xfId="5" applyFont="1" applyBorder="1" applyAlignment="1">
      <alignment horizontal="left" vertical="center"/>
    </xf>
    <xf numFmtId="3" fontId="3" fillId="0" borderId="1" xfId="4" applyNumberFormat="1" applyBorder="1" applyAlignment="1">
      <alignment vertical="center"/>
    </xf>
    <xf numFmtId="164" fontId="9" fillId="0" borderId="0" xfId="6" applyNumberFormat="1" applyFont="1" applyAlignment="1">
      <alignment horizontal="centerContinuous" vertical="center"/>
    </xf>
    <xf numFmtId="3" fontId="4" fillId="0" borderId="0" xfId="5" applyNumberFormat="1" applyAlignment="1">
      <alignment vertical="center"/>
    </xf>
    <xf numFmtId="0" fontId="4" fillId="0" borderId="0" xfId="5" applyAlignment="1">
      <alignment vertical="center"/>
    </xf>
    <xf numFmtId="0" fontId="14" fillId="0" borderId="6" xfId="5" applyFont="1" applyBorder="1" applyAlignment="1">
      <alignment horizontal="center" vertical="center"/>
    </xf>
    <xf numFmtId="0" fontId="14" fillId="0" borderId="0" xfId="5" applyFont="1" applyAlignment="1">
      <alignment horizontal="left" vertical="center"/>
    </xf>
    <xf numFmtId="0" fontId="13" fillId="0" borderId="5" xfId="5" applyFont="1" applyBorder="1" applyAlignment="1">
      <alignment horizontal="center" vertical="center"/>
    </xf>
    <xf numFmtId="0" fontId="13" fillId="0" borderId="1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4" fillId="0" borderId="0" xfId="5" applyAlignment="1">
      <alignment horizontal="center" vertical="center"/>
    </xf>
    <xf numFmtId="0" fontId="12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4" fillId="0" borderId="3" xfId="5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3" fontId="14" fillId="0" borderId="6" xfId="4" applyNumberFormat="1" applyFont="1" applyBorder="1" applyAlignment="1">
      <alignment vertical="center"/>
    </xf>
    <xf numFmtId="168" fontId="14" fillId="0" borderId="0" xfId="5" applyNumberFormat="1" applyFont="1" applyAlignment="1">
      <alignment vertical="center"/>
    </xf>
    <xf numFmtId="168" fontId="14" fillId="0" borderId="0" xfId="5" applyNumberFormat="1" applyFont="1" applyAlignment="1">
      <alignment horizontal="center" vertical="center"/>
    </xf>
    <xf numFmtId="4" fontId="14" fillId="0" borderId="0" xfId="5" applyNumberFormat="1" applyFont="1" applyAlignment="1">
      <alignment vertical="center"/>
    </xf>
    <xf numFmtId="3" fontId="13" fillId="0" borderId="5" xfId="4" applyNumberFormat="1" applyFont="1" applyBorder="1" applyAlignment="1">
      <alignment vertical="center"/>
    </xf>
    <xf numFmtId="3" fontId="9" fillId="0" borderId="0" xfId="5" applyNumberFormat="1" applyFont="1" applyAlignment="1">
      <alignment vertical="center"/>
    </xf>
    <xf numFmtId="0" fontId="4" fillId="0" borderId="0" xfId="5" quotePrefix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5" quotePrefix="1" applyFont="1" applyAlignment="1">
      <alignment vertical="center"/>
    </xf>
    <xf numFmtId="3" fontId="4" fillId="0" borderId="6" xfId="5" applyNumberFormat="1" applyBorder="1" applyAlignment="1">
      <alignment vertical="center"/>
    </xf>
    <xf numFmtId="4" fontId="9" fillId="0" borderId="0" xfId="5" applyNumberFormat="1" applyFont="1" applyAlignment="1">
      <alignment vertical="center"/>
    </xf>
    <xf numFmtId="0" fontId="14" fillId="0" borderId="0" xfId="4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49" fontId="4" fillId="0" borderId="5" xfId="4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Continuous" vertical="center"/>
    </xf>
    <xf numFmtId="164" fontId="8" fillId="0" borderId="2" xfId="0" applyNumberFormat="1" applyFont="1" applyBorder="1" applyAlignment="1">
      <alignment horizontal="centerContinuous" vertical="center"/>
    </xf>
    <xf numFmtId="164" fontId="8" fillId="0" borderId="3" xfId="0" applyNumberFormat="1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164" fontId="8" fillId="0" borderId="9" xfId="0" applyNumberFormat="1" applyFont="1" applyBorder="1" applyAlignment="1">
      <alignment horizontal="centerContinuous" vertical="center"/>
    </xf>
    <xf numFmtId="164" fontId="8" fillId="0" borderId="12" xfId="0" applyNumberFormat="1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4" fontId="8" fillId="0" borderId="0" xfId="4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8" xfId="0" applyFont="1" applyBorder="1" applyAlignment="1">
      <alignment horizontal="centerContinuous" vertical="center"/>
    </xf>
    <xf numFmtId="164" fontId="19" fillId="0" borderId="2" xfId="0" applyNumberFormat="1" applyFont="1" applyBorder="1" applyAlignment="1">
      <alignment horizontal="centerContinuous" vertical="center"/>
    </xf>
    <xf numFmtId="164" fontId="19" fillId="0" borderId="3" xfId="0" applyNumberFormat="1" applyFont="1" applyBorder="1" applyAlignment="1">
      <alignment horizontal="centerContinuous"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Continuous" vertical="center"/>
    </xf>
    <xf numFmtId="164" fontId="19" fillId="0" borderId="9" xfId="0" applyNumberFormat="1" applyFont="1" applyBorder="1" applyAlignment="1">
      <alignment horizontal="centerContinuous" vertical="center"/>
    </xf>
    <xf numFmtId="164" fontId="19" fillId="0" borderId="12" xfId="0" applyNumberFormat="1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Continuous" vertical="center"/>
    </xf>
    <xf numFmtId="3" fontId="20" fillId="0" borderId="0" xfId="4" applyNumberFormat="1" applyFont="1" applyAlignment="1">
      <alignment vertical="center"/>
    </xf>
    <xf numFmtId="0" fontId="21" fillId="0" borderId="0" xfId="0" applyFont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4" fillId="0" borderId="1" xfId="4" applyFont="1" applyBorder="1" applyAlignment="1">
      <alignment horizontal="left" vertical="center"/>
    </xf>
    <xf numFmtId="164" fontId="3" fillId="0" borderId="6" xfId="4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4" fillId="0" borderId="6" xfId="4" applyFont="1" applyBorder="1" applyAlignment="1">
      <alignment horizontal="left" vertical="center"/>
    </xf>
    <xf numFmtId="0" fontId="22" fillId="0" borderId="5" xfId="4" applyFont="1" applyBorder="1" applyAlignment="1">
      <alignment vertical="center"/>
    </xf>
    <xf numFmtId="164" fontId="13" fillId="0" borderId="5" xfId="4" applyNumberFormat="1" applyFont="1" applyBorder="1" applyAlignment="1">
      <alignment horizontal="right" vertical="center"/>
    </xf>
    <xf numFmtId="0" fontId="14" fillId="0" borderId="0" xfId="4" applyFont="1" applyAlignment="1">
      <alignment horizontal="center" vertical="center"/>
    </xf>
    <xf numFmtId="0" fontId="22" fillId="0" borderId="0" xfId="4" applyFont="1" applyAlignment="1">
      <alignment vertical="center"/>
    </xf>
    <xf numFmtId="3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5" xfId="4" quotePrefix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/>
    </xf>
    <xf numFmtId="3" fontId="7" fillId="0" borderId="1" xfId="4" applyNumberFormat="1" applyFont="1" applyBorder="1" applyAlignment="1">
      <alignment vertical="center"/>
    </xf>
    <xf numFmtId="164" fontId="7" fillId="0" borderId="7" xfId="4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1" xfId="2" applyNumberFormat="1" applyFont="1" applyBorder="1" applyAlignment="1">
      <alignment vertical="center"/>
    </xf>
    <xf numFmtId="164" fontId="10" fillId="0" borderId="0" xfId="2" applyNumberFormat="1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13" xfId="4" applyFont="1" applyBorder="1" applyAlignment="1">
      <alignment horizontal="left" vertical="center"/>
    </xf>
    <xf numFmtId="3" fontId="7" fillId="0" borderId="4" xfId="4" applyNumberFormat="1" applyFont="1" applyBorder="1" applyAlignment="1">
      <alignment vertical="center"/>
    </xf>
    <xf numFmtId="164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15" xfId="4" applyFont="1" applyBorder="1" applyAlignment="1">
      <alignment vertical="center"/>
    </xf>
    <xf numFmtId="3" fontId="6" fillId="0" borderId="5" xfId="4" applyNumberFormat="1" applyFont="1" applyBorder="1" applyAlignment="1">
      <alignment vertical="center"/>
    </xf>
    <xf numFmtId="164" fontId="6" fillId="0" borderId="5" xfId="4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164" fontId="10" fillId="0" borderId="0" xfId="2" applyNumberFormat="1" applyFont="1" applyAlignment="1">
      <alignment vertical="center"/>
    </xf>
    <xf numFmtId="10" fontId="10" fillId="0" borderId="0" xfId="2" applyNumberFormat="1" applyFont="1" applyAlignment="1">
      <alignment vertical="center"/>
    </xf>
    <xf numFmtId="0" fontId="6" fillId="0" borderId="15" xfId="4" applyFont="1" applyBorder="1" applyAlignment="1">
      <alignment horizontal="center" vertical="center"/>
    </xf>
    <xf numFmtId="3" fontId="6" fillId="0" borderId="15" xfId="4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171" fontId="24" fillId="0" borderId="0" xfId="1" applyNumberFormat="1" applyFont="1"/>
    <xf numFmtId="4" fontId="10" fillId="0" borderId="0" xfId="0" applyNumberFormat="1" applyFont="1" applyAlignment="1">
      <alignment vertical="center"/>
    </xf>
    <xf numFmtId="172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172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9" fillId="0" borderId="0" xfId="2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4" quotePrefix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72" fontId="1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3" fontId="4" fillId="0" borderId="6" xfId="4" applyNumberFormat="1" applyFont="1" applyBorder="1" applyAlignment="1">
      <alignment horizontal="right" vertical="center"/>
    </xf>
    <xf numFmtId="3" fontId="8" fillId="0" borderId="15" xfId="4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4" fontId="26" fillId="0" borderId="0" xfId="2" applyNumberFormat="1" applyFont="1" applyAlignment="1">
      <alignment horizontal="centerContinuous" vertical="center"/>
    </xf>
    <xf numFmtId="173" fontId="26" fillId="0" borderId="0" xfId="1" applyNumberFormat="1" applyFont="1" applyAlignment="1">
      <alignment vertical="center"/>
    </xf>
    <xf numFmtId="167" fontId="26" fillId="0" borderId="0" xfId="0" applyNumberFormat="1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73" fontId="9" fillId="0" borderId="0" xfId="1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164" fontId="14" fillId="0" borderId="0" xfId="4" applyNumberFormat="1" applyFont="1" applyAlignment="1">
      <alignment vertical="center"/>
    </xf>
    <xf numFmtId="4" fontId="4" fillId="0" borderId="6" xfId="0" applyNumberFormat="1" applyFont="1" applyBorder="1" applyAlignment="1">
      <alignment vertical="center"/>
    </xf>
    <xf numFmtId="164" fontId="4" fillId="0" borderId="6" xfId="2" applyNumberFormat="1" applyFont="1" applyBorder="1" applyAlignment="1">
      <alignment vertical="center"/>
    </xf>
    <xf numFmtId="174" fontId="4" fillId="0" borderId="1" xfId="0" applyNumberFormat="1" applyFont="1" applyBorder="1" applyAlignment="1">
      <alignment horizontal="right" vertical="center"/>
    </xf>
    <xf numFmtId="174" fontId="9" fillId="0" borderId="0" xfId="0" applyNumberFormat="1" applyFont="1" applyAlignment="1">
      <alignment vertical="center"/>
    </xf>
    <xf numFmtId="164" fontId="28" fillId="0" borderId="0" xfId="2" applyNumberFormat="1" applyFont="1"/>
    <xf numFmtId="174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4" fontId="4" fillId="0" borderId="5" xfId="2" applyNumberFormat="1" applyFont="1" applyBorder="1" applyAlignment="1">
      <alignment vertical="center"/>
    </xf>
    <xf numFmtId="174" fontId="4" fillId="0" borderId="5" xfId="0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0" xfId="0" applyNumberFormat="1" applyAlignment="1">
      <alignment vertical="center"/>
    </xf>
    <xf numFmtId="0" fontId="22" fillId="0" borderId="13" xfId="0" applyFont="1" applyBorder="1" applyAlignment="1">
      <alignment vertical="center"/>
    </xf>
    <xf numFmtId="174" fontId="4" fillId="0" borderId="0" xfId="5" applyNumberFormat="1" applyAlignment="1">
      <alignment vertical="center"/>
    </xf>
    <xf numFmtId="168" fontId="4" fillId="0" borderId="0" xfId="5" applyNumberFormat="1" applyAlignment="1">
      <alignment vertical="center"/>
    </xf>
    <xf numFmtId="168" fontId="0" fillId="0" borderId="0" xfId="0" applyNumberFormat="1" applyAlignment="1">
      <alignment vertical="center"/>
    </xf>
    <xf numFmtId="168" fontId="0" fillId="0" borderId="7" xfId="0" applyNumberFormat="1" applyBorder="1" applyAlignment="1">
      <alignment vertical="center"/>
    </xf>
    <xf numFmtId="174" fontId="0" fillId="0" borderId="0" xfId="0" applyNumberFormat="1" applyAlignment="1">
      <alignment vertical="center"/>
    </xf>
    <xf numFmtId="174" fontId="0" fillId="0" borderId="7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4" fontId="4" fillId="0" borderId="14" xfId="5" applyNumberFormat="1" applyBorder="1" applyAlignment="1">
      <alignment vertical="center"/>
    </xf>
    <xf numFmtId="174" fontId="0" fillId="0" borderId="14" xfId="0" applyNumberFormat="1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0" xfId="0" applyAlignment="1">
      <alignment horizontal="fill" vertic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32" fillId="0" borderId="0" xfId="0" applyFont="1" applyAlignment="1">
      <alignment horizontal="centerContinuous"/>
    </xf>
    <xf numFmtId="0" fontId="31" fillId="0" borderId="18" xfId="0" applyFont="1" applyBorder="1"/>
    <xf numFmtId="0" fontId="4" fillId="0" borderId="0" xfId="0" applyFont="1"/>
    <xf numFmtId="0" fontId="8" fillId="0" borderId="19" xfId="0" applyFont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18" xfId="0" applyFont="1" applyBorder="1"/>
    <xf numFmtId="0" fontId="8" fillId="0" borderId="18" xfId="0" applyFont="1" applyBorder="1"/>
    <xf numFmtId="3" fontId="9" fillId="0" borderId="0" xfId="4" applyNumberFormat="1" applyFont="1"/>
    <xf numFmtId="3" fontId="4" fillId="0" borderId="0" xfId="0" applyNumberFormat="1" applyFont="1"/>
    <xf numFmtId="3" fontId="4" fillId="0" borderId="0" xfId="0" quotePrefix="1" applyNumberFormat="1" applyFont="1"/>
    <xf numFmtId="3" fontId="4" fillId="0" borderId="18" xfId="0" applyNumberFormat="1" applyFont="1" applyBorder="1"/>
    <xf numFmtId="0" fontId="4" fillId="0" borderId="18" xfId="0" applyFont="1" applyBorder="1" applyAlignment="1">
      <alignment horizontal="right"/>
    </xf>
    <xf numFmtId="164" fontId="4" fillId="0" borderId="18" xfId="0" quotePrefix="1" applyNumberFormat="1" applyFont="1" applyBorder="1" applyAlignment="1">
      <alignment horizontal="right"/>
    </xf>
    <xf numFmtId="0" fontId="4" fillId="0" borderId="19" xfId="0" applyFont="1" applyBorder="1"/>
    <xf numFmtId="3" fontId="9" fillId="0" borderId="19" xfId="4" applyNumberFormat="1" applyFont="1" applyBorder="1"/>
    <xf numFmtId="0" fontId="4" fillId="0" borderId="0" xfId="0" applyFont="1" applyAlignment="1">
      <alignment horizontal="right" wrapText="1"/>
    </xf>
    <xf numFmtId="3" fontId="8" fillId="0" borderId="0" xfId="0" applyNumberFormat="1" applyFont="1"/>
    <xf numFmtId="0" fontId="3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6" fontId="4" fillId="0" borderId="0" xfId="1" applyNumberFormat="1" applyFont="1"/>
    <xf numFmtId="164" fontId="4" fillId="0" borderId="0" xfId="6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174" fontId="8" fillId="0" borderId="5" xfId="0" applyNumberFormat="1" applyFont="1" applyBorder="1" applyAlignment="1">
      <alignment horizontal="right" vertical="center"/>
    </xf>
    <xf numFmtId="164" fontId="8" fillId="0" borderId="4" xfId="6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0" fontId="4" fillId="0" borderId="16" xfId="4" quotePrefix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4" fontId="4" fillId="0" borderId="5" xfId="4" quotePrefix="1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164" fontId="9" fillId="0" borderId="0" xfId="0" applyNumberFormat="1" applyFont="1" applyAlignment="1">
      <alignment vertical="center"/>
    </xf>
    <xf numFmtId="167" fontId="9" fillId="0" borderId="0" xfId="4" applyNumberFormat="1" applyFont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164" fontId="12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22" fillId="0" borderId="11" xfId="0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9" fontId="4" fillId="0" borderId="4" xfId="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169" fontId="0" fillId="0" borderId="0" xfId="8" applyFont="1" applyAlignment="1">
      <alignment vertical="center"/>
    </xf>
    <xf numFmtId="164" fontId="0" fillId="0" borderId="0" xfId="6" applyNumberFormat="1" applyFont="1" applyAlignment="1">
      <alignment vertical="center"/>
    </xf>
    <xf numFmtId="169" fontId="8" fillId="0" borderId="0" xfId="8" applyFont="1" applyAlignment="1">
      <alignment vertical="center"/>
    </xf>
    <xf numFmtId="164" fontId="0" fillId="0" borderId="0" xfId="8" applyNumberFormat="1" applyFont="1" applyAlignment="1">
      <alignment vertical="center"/>
    </xf>
    <xf numFmtId="4" fontId="0" fillId="0" borderId="0" xfId="8" applyNumberFormat="1" applyFont="1" applyAlignment="1">
      <alignment vertical="center"/>
    </xf>
    <xf numFmtId="4" fontId="8" fillId="0" borderId="0" xfId="8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164" fontId="14" fillId="0" borderId="6" xfId="4" applyNumberFormat="1" applyFont="1" applyBorder="1" applyAlignment="1">
      <alignment horizontal="right" vertical="center"/>
    </xf>
    <xf numFmtId="164" fontId="9" fillId="0" borderId="0" xfId="6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64" fontId="13" fillId="0" borderId="5" xfId="4" applyNumberFormat="1" applyFont="1" applyBorder="1" applyAlignment="1">
      <alignment vertical="center"/>
    </xf>
    <xf numFmtId="164" fontId="3" fillId="0" borderId="6" xfId="4" applyNumberFormat="1" applyBorder="1" applyAlignment="1">
      <alignment vertical="center"/>
    </xf>
    <xf numFmtId="164" fontId="3" fillId="0" borderId="1" xfId="4" applyNumberFormat="1" applyBorder="1" applyAlignment="1">
      <alignment vertical="center"/>
    </xf>
    <xf numFmtId="0" fontId="12" fillId="0" borderId="0" xfId="0" applyFont="1" applyAlignment="1">
      <alignment vertical="center"/>
    </xf>
    <xf numFmtId="164" fontId="14" fillId="0" borderId="13" xfId="4" applyNumberFormat="1" applyFont="1" applyBorder="1" applyAlignment="1">
      <alignment horizontal="right" vertical="center"/>
    </xf>
    <xf numFmtId="164" fontId="8" fillId="0" borderId="5" xfId="2" applyNumberFormat="1" applyFont="1" applyBorder="1" applyAlignment="1">
      <alignment horizontal="right" vertical="center"/>
    </xf>
    <xf numFmtId="164" fontId="4" fillId="0" borderId="6" xfId="2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/>
    </xf>
    <xf numFmtId="164" fontId="4" fillId="0" borderId="4" xfId="4" applyNumberFormat="1" applyFont="1" applyBorder="1" applyAlignment="1">
      <alignment horizontal="center" vertical="center"/>
    </xf>
    <xf numFmtId="0" fontId="4" fillId="0" borderId="1" xfId="4" quotePrefix="1" applyFont="1" applyBorder="1" applyAlignment="1">
      <alignment horizontal="center" vertical="center"/>
    </xf>
    <xf numFmtId="0" fontId="4" fillId="0" borderId="6" xfId="4" quotePrefix="1" applyFont="1" applyBorder="1" applyAlignment="1">
      <alignment horizontal="center" vertical="center"/>
    </xf>
    <xf numFmtId="0" fontId="4" fillId="0" borderId="4" xfId="4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4" fillId="0" borderId="15" xfId="5" applyFont="1" applyBorder="1" applyAlignment="1">
      <alignment horizontal="center" vertical="center"/>
    </xf>
    <xf numFmtId="0" fontId="14" fillId="0" borderId="16" xfId="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3" fontId="2" fillId="0" borderId="0" xfId="3" applyNumberFormat="1" applyFill="1" applyAlignment="1">
      <alignment vertical="center"/>
    </xf>
    <xf numFmtId="164" fontId="2" fillId="0" borderId="0" xfId="3" applyNumberFormat="1" applyFill="1" applyAlignment="1">
      <alignment vertical="center"/>
    </xf>
    <xf numFmtId="0" fontId="25" fillId="0" borderId="0" xfId="7" applyFill="1"/>
    <xf numFmtId="0" fontId="1" fillId="0" borderId="0" xfId="7" applyFont="1" applyFill="1" applyAlignment="1">
      <alignment horizontal="center"/>
    </xf>
  </cellXfs>
  <cellStyles count="9">
    <cellStyle name="Dobry" xfId="3" builtinId="26"/>
    <cellStyle name="Dziesiętny" xfId="1" builtinId="3"/>
    <cellStyle name="Dziesiętny 2" xfId="8" xr:uid="{B57A1872-B5F4-42E3-8558-ED8E18BED216}"/>
    <cellStyle name="Neutralny" xfId="7" builtinId="28"/>
    <cellStyle name="Normalny" xfId="0" builtinId="0"/>
    <cellStyle name="Normalny 2" xfId="5" xr:uid="{74BF793E-3C9D-4B56-BC47-9227B90F2817}"/>
    <cellStyle name="Normalny_RAPORT98" xfId="4" xr:uid="{B2FF77ED-431B-416E-929B-C3CACBAA3DB3}"/>
    <cellStyle name="Procentowy" xfId="2" builtinId="5"/>
    <cellStyle name="Procentowy 2" xfId="6" xr:uid="{EFDEB5F5-79E4-461C-BF56-AB43554011B9}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502E-44A6-BFEE-249A94ABC97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502E-44A6-BFEE-249A94ABC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C7D-408B-B8F1-F7516F2C393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C7D-408B-B8F1-F7516F2C3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44-4528-B732-440C82EFBE0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44-4528-B732-440C82EFBE0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44-4528-B732-440C82EFBE08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44-4528-B732-440C82EFBE08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44-4528-B732-440C82EFBE08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44-4528-B732-440C82EFBE0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9644-4528-B732-440C82EFB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9AF-4BE9-BC87-51BB384DE07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AF-4BE9-BC87-51BB384DE07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AF-4BE9-BC87-51BB384DE07E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AF-4BE9-BC87-51BB384DE07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AF-4BE9-BC87-51BB384DE0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69AF-4BE9-BC87-51BB384DE0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3BF-4784-B46F-8754DFF6D0C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F-4784-B46F-8754DFF6D0C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BF-4784-B46F-8754DFF6D0C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BF-4784-B46F-8754DFF6D0C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BF-4784-B46F-8754DFF6D0C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3BF-4784-B46F-8754DFF6D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B1-4377-9C75-12C09918902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B1-4377-9C75-12C09918902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B1-4377-9C75-12C09918902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B1-4377-9C75-12C09918902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B1-4377-9C75-12C09918902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D3B1-4377-9C75-12C099189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55-4004-B033-268C0F423C8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5-4004-B033-268C0F423C8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55-4004-B033-268C0F423C8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5-4004-B033-268C0F423C8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55-4004-B033-268C0F423C8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6A55-4004-B033-268C0F42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22-4BF7-8FFB-81184A0BAC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22-4BF7-8FFB-81184A0BAC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22-4BF7-8FFB-81184A0BAC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22-4BF7-8FFB-81184A0BAC6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22-4BF7-8FFB-81184A0BAC6D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22-4BF7-8FFB-81184A0BAC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22-4BF7-8FFB-81184A0BAC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D-42F8-A54C-B500724DD7D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D-42F8-A54C-B500724DD7D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8D-42F8-A54C-B500724DD7D4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D-42F8-A54C-B500724DD7D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F58D-42F8-A54C-B500724D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7B-4D77-A6CF-64839900724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B-4D77-A6CF-64839900724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7B-4D77-A6CF-64839900724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B-4D77-A6CF-6483990072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0E7B-4D77-A6CF-648399007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25-43C8-B176-1CDA2297B6B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25-43C8-B176-1CDA2297B6B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5-43C8-B176-1CDA2297B6B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5-43C8-B176-1CDA2297B6B6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5-43C8-B176-1CDA2297B6B6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25-43C8-B176-1CDA2297B6B6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25-43C8-B176-1CDA2297B6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DF25-43C8-B176-1CDA2297B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7DD-4F39-AA0C-50336049B0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7DD-4F39-AA0C-50336049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0-4C24-9B3B-E3E138EB810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0-4C24-9B3B-E3E138EB810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A0-4C24-9B3B-E3E138EB810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0-4C24-9B3B-E3E138EB810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0-4C24-9B3B-E3E138EB810E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A0-4C24-9B3B-E3E138EB810E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0-4C24-9B3B-E3E138EB810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74A0-4C24-9B3B-E3E138EB8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BDC8-445D-9C3C-71B8F54CCF7D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BDC8-445D-9C3C-71B8F54CC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800C-4DC7-8320-3B8EC3D71D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800C-4DC7-8320-3B8EC3D71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F2-450A-B34D-194990F1568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F2-450A-B34D-194990F1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239E-4903-9864-45289A9272D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239E-4903-9864-45289A92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C3-45DB-B9B7-90365CC50A1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C3-45DB-B9B7-90365CC50A1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1BC3-45DB-B9B7-90365CC50A1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1BC3-45DB-B9B7-90365CC50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06BC-4686-BAC8-BAB40A5B9F90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06BC-4686-BAC8-BAB40A5B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08FF-431C-B08D-EF7FEEAE95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08FF-431C-B08D-EF7FEEAE9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0BEF33A3-A685-4DB3-B39D-A479B648C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Chart 1032">
          <a:extLst>
            <a:ext uri="{FF2B5EF4-FFF2-40B4-BE49-F238E27FC236}">
              <a16:creationId xmlns:a16="http://schemas.microsoft.com/office/drawing/2014/main" id="{2EDE5050-50D5-4EAE-AFDA-07BD47412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4" name="Chart 1033">
          <a:extLst>
            <a:ext uri="{FF2B5EF4-FFF2-40B4-BE49-F238E27FC236}">
              <a16:creationId xmlns:a16="http://schemas.microsoft.com/office/drawing/2014/main" id="{24AB7EA5-20E9-4909-81E3-478118893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16855C3-689D-4479-9644-C76B4409C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A18AFB9-35F4-473B-860B-495AA71C2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9C2C54EF-3098-4F40-9C8B-07ADB41EA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D58D71DF-3AC3-4358-9369-CCFEE4A78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3" name="Chart 52">
          <a:extLst>
            <a:ext uri="{FF2B5EF4-FFF2-40B4-BE49-F238E27FC236}">
              <a16:creationId xmlns:a16="http://schemas.microsoft.com/office/drawing/2014/main" id="{0497EA7A-8181-49E3-9F87-C4755072E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4" name="Chart 53">
          <a:extLst>
            <a:ext uri="{FF2B5EF4-FFF2-40B4-BE49-F238E27FC236}">
              <a16:creationId xmlns:a16="http://schemas.microsoft.com/office/drawing/2014/main" id="{68067D33-365B-4A55-A882-EBC6E3E01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5" name="Chart 54">
          <a:extLst>
            <a:ext uri="{FF2B5EF4-FFF2-40B4-BE49-F238E27FC236}">
              <a16:creationId xmlns:a16="http://schemas.microsoft.com/office/drawing/2014/main" id="{BFC09A5D-38CC-44C8-9D03-E363E0968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876C4326-F45A-473B-9F2A-07BF46533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C8835F7F-9C34-4284-B206-2DF211D90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3671BD81-60C1-46C5-8038-9067DA5FB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BCB98AFE-46AC-4B59-886E-D93F95757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6" name="Chart 20">
          <a:extLst>
            <a:ext uri="{FF2B5EF4-FFF2-40B4-BE49-F238E27FC236}">
              <a16:creationId xmlns:a16="http://schemas.microsoft.com/office/drawing/2014/main" id="{356F8EB2-C24B-4880-AD25-A8C084E10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7" name="Chart 23">
          <a:extLst>
            <a:ext uri="{FF2B5EF4-FFF2-40B4-BE49-F238E27FC236}">
              <a16:creationId xmlns:a16="http://schemas.microsoft.com/office/drawing/2014/main" id="{894D23BA-10B4-4D55-BC28-20528E9FC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F0C30D88-2816-4644-8CBC-FA3C69D4D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677F4D8F-05FF-41CE-B40C-DBD55863C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D80F5AB4-7045-4F2B-B533-4301D66CA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69EBAD28-2779-49F5-B4A7-F61DD31A1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BEB3-BF0A-490C-AC55-041F5D19AA9A}">
  <dimension ref="A1:K195"/>
  <sheetViews>
    <sheetView showGridLines="0" tabSelected="1" zoomScale="85" zoomScaleNormal="85" zoomScaleSheetLayoutView="85" workbookViewId="0">
      <selection activeCell="B27" sqref="B27"/>
    </sheetView>
  </sheetViews>
  <sheetFormatPr defaultColWidth="9.140625" defaultRowHeight="12.75" x14ac:dyDescent="0.2"/>
  <cols>
    <col min="1" max="1" width="3.7109375" style="1" customWidth="1"/>
    <col min="2" max="2" width="52.28515625" style="1" customWidth="1"/>
    <col min="3" max="3" width="19.140625" style="1" customWidth="1"/>
    <col min="4" max="4" width="18.28515625" style="1" customWidth="1"/>
    <col min="5" max="5" width="12.42578125" style="2" customWidth="1"/>
    <col min="6" max="6" width="12.85546875" style="1" customWidth="1"/>
    <col min="7" max="7" width="13.85546875" style="3" customWidth="1"/>
    <col min="8" max="8" width="15.140625" style="1" customWidth="1"/>
    <col min="9" max="9" width="18" style="1" customWidth="1"/>
    <col min="10" max="10" width="15.42578125" style="1" customWidth="1"/>
    <col min="11" max="16384" width="9.140625" style="1"/>
  </cols>
  <sheetData>
    <row r="1" spans="1:10" ht="18" customHeight="1" x14ac:dyDescent="0.2"/>
    <row r="2" spans="1:10" s="6" customFormat="1" ht="18" customHeight="1" x14ac:dyDescent="0.2">
      <c r="A2" s="451" t="s">
        <v>0</v>
      </c>
      <c r="B2" s="451"/>
      <c r="C2" s="451"/>
      <c r="D2" s="451"/>
      <c r="E2" s="451"/>
      <c r="F2" s="4"/>
      <c r="G2" s="5"/>
    </row>
    <row r="3" spans="1:10" ht="18" customHeight="1" thickBot="1" x14ac:dyDescent="0.25">
      <c r="A3" s="7"/>
      <c r="B3" s="7"/>
      <c r="C3" s="7"/>
      <c r="D3" s="7"/>
      <c r="E3" s="8"/>
      <c r="F3" s="7"/>
      <c r="G3" s="9"/>
    </row>
    <row r="4" spans="1:10" ht="14.25" customHeight="1" thickBot="1" x14ac:dyDescent="0.25">
      <c r="A4" s="10" t="s">
        <v>1</v>
      </c>
      <c r="B4" s="10" t="s">
        <v>2</v>
      </c>
      <c r="C4" s="11" t="s">
        <v>3</v>
      </c>
      <c r="D4" s="12"/>
      <c r="E4" s="13" t="s">
        <v>4</v>
      </c>
      <c r="F4" s="14"/>
    </row>
    <row r="5" spans="1:10" ht="18" customHeight="1" thickBot="1" x14ac:dyDescent="0.25">
      <c r="A5" s="15"/>
      <c r="B5" s="15"/>
      <c r="C5" s="10">
        <v>2021</v>
      </c>
      <c r="D5" s="10">
        <v>2022</v>
      </c>
      <c r="E5" s="16" t="s">
        <v>5</v>
      </c>
      <c r="G5" s="17"/>
    </row>
    <row r="6" spans="1:10" ht="18" customHeight="1" x14ac:dyDescent="0.2">
      <c r="A6" s="10" t="s">
        <v>6</v>
      </c>
      <c r="B6" s="18" t="s">
        <v>7</v>
      </c>
      <c r="C6" s="19">
        <f>+C38</f>
        <v>22119955.319940001</v>
      </c>
      <c r="D6" s="19">
        <f t="shared" ref="D6" si="0">+D38</f>
        <v>21543539.241689999</v>
      </c>
      <c r="E6" s="20">
        <f>+D6/C6</f>
        <v>0.97394135431501561</v>
      </c>
      <c r="F6" s="21"/>
      <c r="G6" s="22"/>
    </row>
    <row r="7" spans="1:10" ht="18" customHeight="1" thickBot="1" x14ac:dyDescent="0.25">
      <c r="A7" s="23" t="s">
        <v>8</v>
      </c>
      <c r="B7" s="24" t="s">
        <v>9</v>
      </c>
      <c r="C7" s="25">
        <f>+C73</f>
        <v>47094874.646680005</v>
      </c>
      <c r="D7" s="25">
        <f t="shared" ref="D7" si="1">+D73</f>
        <v>50815508.941630013</v>
      </c>
      <c r="E7" s="26">
        <f>+D7/C7</f>
        <v>1.0790029556902601</v>
      </c>
      <c r="F7" s="21"/>
      <c r="G7" s="22"/>
    </row>
    <row r="8" spans="1:10" ht="18" customHeight="1" thickBot="1" x14ac:dyDescent="0.25">
      <c r="A8" s="27"/>
      <c r="B8" s="28" t="s">
        <v>10</v>
      </c>
      <c r="C8" s="29">
        <f>SUM(C6:C7)</f>
        <v>69214829.966619998</v>
      </c>
      <c r="D8" s="29">
        <f>SUM(D6:D7)</f>
        <v>72359048.183320016</v>
      </c>
      <c r="E8" s="30">
        <f>+D8/C8</f>
        <v>1.045426944171016</v>
      </c>
      <c r="F8" s="21"/>
      <c r="G8" s="22"/>
      <c r="H8" s="31"/>
    </row>
    <row r="9" spans="1:10" ht="18" customHeight="1" x14ac:dyDescent="0.2">
      <c r="A9" s="32"/>
      <c r="D9" s="31"/>
      <c r="E9" s="33"/>
    </row>
    <row r="10" spans="1:10" s="6" customFormat="1" ht="18" customHeight="1" x14ac:dyDescent="0.2">
      <c r="A10" s="452" t="s">
        <v>11</v>
      </c>
      <c r="B10" s="452"/>
      <c r="C10" s="452"/>
      <c r="D10" s="452"/>
      <c r="E10" s="452"/>
      <c r="F10" s="4"/>
      <c r="G10" s="5"/>
    </row>
    <row r="11" spans="1:10" ht="18" customHeight="1" thickBot="1" x14ac:dyDescent="0.25">
      <c r="A11" s="7"/>
      <c r="B11" s="7"/>
      <c r="C11" s="7"/>
      <c r="D11" s="7"/>
      <c r="E11" s="8"/>
      <c r="F11" s="7"/>
      <c r="G11" s="9"/>
    </row>
    <row r="12" spans="1:10" ht="18" customHeight="1" thickBot="1" x14ac:dyDescent="0.25">
      <c r="A12" s="10" t="s">
        <v>1</v>
      </c>
      <c r="B12" s="10" t="s">
        <v>12</v>
      </c>
      <c r="C12" s="34" t="s">
        <v>3</v>
      </c>
      <c r="D12" s="34"/>
      <c r="E12" s="13" t="s">
        <v>4</v>
      </c>
      <c r="F12" s="14"/>
    </row>
    <row r="13" spans="1:10" ht="18" customHeight="1" thickBot="1" x14ac:dyDescent="0.25">
      <c r="A13" s="23"/>
      <c r="B13" s="35"/>
      <c r="C13" s="36">
        <f>+C5</f>
        <v>2021</v>
      </c>
      <c r="D13" s="36">
        <f>+D5</f>
        <v>2022</v>
      </c>
      <c r="E13" s="36" t="str">
        <f>+E5</f>
        <v>22/21</v>
      </c>
      <c r="G13" s="32"/>
      <c r="H13" s="32"/>
      <c r="I13" s="32"/>
      <c r="J13" s="32"/>
    </row>
    <row r="14" spans="1:10" ht="18" customHeight="1" x14ac:dyDescent="0.2">
      <c r="A14" s="10" t="s">
        <v>6</v>
      </c>
      <c r="B14" s="37" t="s">
        <v>13</v>
      </c>
      <c r="C14" s="38">
        <v>421259.72378</v>
      </c>
      <c r="D14" s="38">
        <v>393581.35949</v>
      </c>
      <c r="E14" s="26">
        <f t="shared" ref="E14:E37" si="2">+IFERROR(IF(D14/C14&gt;0,D14/C14,"X"),"X")</f>
        <v>0.93429620082917109</v>
      </c>
      <c r="F14" s="39"/>
      <c r="G14" s="518"/>
      <c r="H14" s="40"/>
      <c r="I14" s="3"/>
      <c r="J14" s="3"/>
    </row>
    <row r="15" spans="1:10" ht="18" customHeight="1" x14ac:dyDescent="0.2">
      <c r="A15" s="23" t="s">
        <v>8</v>
      </c>
      <c r="B15" s="37" t="s">
        <v>14</v>
      </c>
      <c r="C15" s="38">
        <v>2687251.60922</v>
      </c>
      <c r="D15" s="38">
        <v>2540794.2053999999</v>
      </c>
      <c r="E15" s="26">
        <f t="shared" si="2"/>
        <v>0.94549918462510074</v>
      </c>
      <c r="F15" s="39"/>
      <c r="G15" s="22"/>
      <c r="H15" s="40"/>
      <c r="I15" s="3"/>
      <c r="J15" s="3"/>
    </row>
    <row r="16" spans="1:10" ht="18" customHeight="1" x14ac:dyDescent="0.2">
      <c r="A16" s="23" t="s">
        <v>15</v>
      </c>
      <c r="B16" s="37" t="s">
        <v>16</v>
      </c>
      <c r="C16" s="38">
        <v>419894.52925000002</v>
      </c>
      <c r="D16" s="38">
        <v>448026.74382999999</v>
      </c>
      <c r="E16" s="26">
        <f t="shared" si="2"/>
        <v>1.0669982879516164</v>
      </c>
      <c r="F16" s="39"/>
      <c r="G16" s="22"/>
      <c r="H16" s="40"/>
      <c r="I16" s="3"/>
      <c r="J16" s="3"/>
    </row>
    <row r="17" spans="1:10" ht="18" customHeight="1" x14ac:dyDescent="0.2">
      <c r="A17" s="23" t="s">
        <v>17</v>
      </c>
      <c r="B17" s="37" t="s">
        <v>18</v>
      </c>
      <c r="C17" s="38">
        <v>272232.82809999998</v>
      </c>
      <c r="D17" s="38">
        <v>234773.40992000001</v>
      </c>
      <c r="E17" s="26">
        <f t="shared" si="2"/>
        <v>0.86239933500510857</v>
      </c>
      <c r="F17" s="39"/>
      <c r="G17" s="22"/>
      <c r="H17" s="40"/>
      <c r="I17" s="3"/>
      <c r="J17" s="3"/>
    </row>
    <row r="18" spans="1:10" ht="18" customHeight="1" x14ac:dyDescent="0.2">
      <c r="A18" s="23" t="s">
        <v>19</v>
      </c>
      <c r="B18" s="37" t="s">
        <v>20</v>
      </c>
      <c r="C18" s="38">
        <v>1086751.9146799999</v>
      </c>
      <c r="D18" s="38">
        <v>1118245.7081299999</v>
      </c>
      <c r="E18" s="26">
        <f t="shared" si="2"/>
        <v>1.0289797450775815</v>
      </c>
      <c r="F18" s="39"/>
      <c r="G18" s="22"/>
      <c r="H18" s="40"/>
      <c r="I18" s="3"/>
      <c r="J18" s="3"/>
    </row>
    <row r="19" spans="1:10" ht="18" customHeight="1" x14ac:dyDescent="0.2">
      <c r="A19" s="23" t="s">
        <v>21</v>
      </c>
      <c r="B19" s="37" t="s">
        <v>22</v>
      </c>
      <c r="C19" s="38">
        <v>437397.29304000002</v>
      </c>
      <c r="D19" s="38">
        <v>497587.50673000002</v>
      </c>
      <c r="E19" s="26">
        <f t="shared" si="2"/>
        <v>1.137609936430255</v>
      </c>
      <c r="F19" s="39"/>
      <c r="G19" s="22"/>
      <c r="H19" s="40"/>
      <c r="I19" s="3"/>
      <c r="J19" s="3"/>
    </row>
    <row r="20" spans="1:10" ht="18" customHeight="1" x14ac:dyDescent="0.2">
      <c r="A20" s="23" t="s">
        <v>23</v>
      </c>
      <c r="B20" s="37" t="s">
        <v>24</v>
      </c>
      <c r="C20" s="38">
        <v>372588.53308999998</v>
      </c>
      <c r="D20" s="38">
        <v>332579.61667999998</v>
      </c>
      <c r="E20" s="26">
        <f t="shared" si="2"/>
        <v>0.89261903451994928</v>
      </c>
      <c r="F20" s="39"/>
      <c r="G20" s="22"/>
      <c r="H20" s="40"/>
      <c r="I20" s="3"/>
      <c r="J20" s="3"/>
    </row>
    <row r="21" spans="1:10" ht="18" customHeight="1" x14ac:dyDescent="0.2">
      <c r="A21" s="23" t="s">
        <v>25</v>
      </c>
      <c r="B21" s="37" t="s">
        <v>26</v>
      </c>
      <c r="C21" s="38">
        <v>1055597.9956499999</v>
      </c>
      <c r="D21" s="38">
        <v>984407.12127</v>
      </c>
      <c r="E21" s="26">
        <f t="shared" si="2"/>
        <v>0.93255872531648465</v>
      </c>
      <c r="F21" s="39"/>
      <c r="G21" s="22"/>
      <c r="H21" s="40"/>
      <c r="I21" s="3"/>
      <c r="J21" s="3"/>
    </row>
    <row r="22" spans="1:10" ht="18" customHeight="1" x14ac:dyDescent="0.2">
      <c r="A22" s="23" t="s">
        <v>27</v>
      </c>
      <c r="B22" s="37" t="s">
        <v>28</v>
      </c>
      <c r="C22" s="38">
        <v>19842.794720000002</v>
      </c>
      <c r="D22" s="38">
        <v>19382.53847</v>
      </c>
      <c r="E22" s="26">
        <f t="shared" si="2"/>
        <v>0.97680486763610475</v>
      </c>
      <c r="F22" s="39"/>
      <c r="G22" s="22"/>
      <c r="H22" s="40"/>
      <c r="I22" s="3"/>
      <c r="J22" s="3"/>
    </row>
    <row r="23" spans="1:10" ht="18" customHeight="1" x14ac:dyDescent="0.2">
      <c r="A23" s="23" t="s">
        <v>29</v>
      </c>
      <c r="B23" s="37" t="s">
        <v>30</v>
      </c>
      <c r="C23" s="38">
        <v>1675034.9756499999</v>
      </c>
      <c r="D23" s="38">
        <v>1648030.9327100001</v>
      </c>
      <c r="E23" s="26">
        <f t="shared" si="2"/>
        <v>0.98387851995178732</v>
      </c>
      <c r="F23" s="39"/>
      <c r="H23" s="40"/>
      <c r="I23" s="3"/>
      <c r="J23" s="3"/>
    </row>
    <row r="24" spans="1:10" ht="18" customHeight="1" x14ac:dyDescent="0.2">
      <c r="A24" s="23" t="s">
        <v>31</v>
      </c>
      <c r="B24" s="37" t="s">
        <v>32</v>
      </c>
      <c r="C24" s="38">
        <v>732429.66299999994</v>
      </c>
      <c r="D24" s="38">
        <v>634778.17414999998</v>
      </c>
      <c r="E24" s="26">
        <f t="shared" si="2"/>
        <v>0.8666745849014037</v>
      </c>
      <c r="F24" s="39"/>
      <c r="H24" s="40"/>
      <c r="I24" s="3"/>
      <c r="J24" s="3"/>
    </row>
    <row r="25" spans="1:10" ht="18" customHeight="1" x14ac:dyDescent="0.2">
      <c r="A25" s="23" t="s">
        <v>33</v>
      </c>
      <c r="B25" s="37" t="s">
        <v>34</v>
      </c>
      <c r="C25" s="38">
        <v>325198.11563000001</v>
      </c>
      <c r="D25" s="38">
        <v>100814.07784</v>
      </c>
      <c r="E25" s="26">
        <f t="shared" si="2"/>
        <v>0.31000818576299199</v>
      </c>
      <c r="F25" s="39"/>
      <c r="G25" s="22"/>
      <c r="H25" s="40"/>
      <c r="I25" s="3"/>
      <c r="J25" s="3"/>
    </row>
    <row r="26" spans="1:10" ht="18" customHeight="1" x14ac:dyDescent="0.2">
      <c r="A26" s="23" t="s">
        <v>35</v>
      </c>
      <c r="B26" s="37" t="s">
        <v>36</v>
      </c>
      <c r="C26" s="38">
        <v>517043.26114000002</v>
      </c>
      <c r="D26" s="38">
        <v>491080.23262999998</v>
      </c>
      <c r="E26" s="26">
        <f t="shared" si="2"/>
        <v>0.94978557799446883</v>
      </c>
      <c r="F26" s="39"/>
      <c r="G26" s="22"/>
      <c r="H26" s="40"/>
      <c r="I26" s="3"/>
      <c r="J26" s="3"/>
    </row>
    <row r="27" spans="1:10" ht="18" customHeight="1" x14ac:dyDescent="0.2">
      <c r="A27" s="23" t="s">
        <v>37</v>
      </c>
      <c r="B27" s="37" t="s">
        <v>38</v>
      </c>
      <c r="C27" s="38">
        <v>67037.549169999998</v>
      </c>
      <c r="D27" s="38">
        <v>67393.301890000002</v>
      </c>
      <c r="E27" s="26">
        <f t="shared" si="2"/>
        <v>1.0053067679890542</v>
      </c>
      <c r="F27" s="39"/>
      <c r="G27" s="22"/>
      <c r="H27" s="40"/>
      <c r="I27" s="3"/>
      <c r="J27" s="3"/>
    </row>
    <row r="28" spans="1:10" ht="18" customHeight="1" x14ac:dyDescent="0.2">
      <c r="A28" s="23" t="s">
        <v>39</v>
      </c>
      <c r="B28" s="37" t="s">
        <v>40</v>
      </c>
      <c r="C28" s="38">
        <v>16898.563969999999</v>
      </c>
      <c r="D28" s="38">
        <v>20855.01715</v>
      </c>
      <c r="E28" s="26">
        <f t="shared" si="2"/>
        <v>1.2341295501217671</v>
      </c>
      <c r="F28" s="39"/>
      <c r="G28" s="22"/>
      <c r="H28" s="40"/>
      <c r="I28" s="3"/>
      <c r="J28" s="3"/>
    </row>
    <row r="29" spans="1:10" ht="18" customHeight="1" x14ac:dyDescent="0.2">
      <c r="A29" s="23" t="s">
        <v>41</v>
      </c>
      <c r="B29" s="37" t="s">
        <v>42</v>
      </c>
      <c r="C29" s="38">
        <v>8813156.3621299993</v>
      </c>
      <c r="D29" s="38">
        <v>8646185.0166900009</v>
      </c>
      <c r="E29" s="26">
        <f t="shared" si="2"/>
        <v>0.98105430806181182</v>
      </c>
      <c r="F29" s="39"/>
      <c r="G29" s="22"/>
      <c r="H29" s="40"/>
      <c r="I29" s="3"/>
      <c r="J29" s="3"/>
    </row>
    <row r="30" spans="1:10" ht="18" customHeight="1" x14ac:dyDescent="0.2">
      <c r="A30" s="23" t="s">
        <v>43</v>
      </c>
      <c r="B30" s="37" t="s">
        <v>44</v>
      </c>
      <c r="C30" s="38">
        <v>18324.564399999999</v>
      </c>
      <c r="D30" s="38">
        <v>18870.336159999999</v>
      </c>
      <c r="E30" s="26">
        <f t="shared" si="2"/>
        <v>1.0297836143924928</v>
      </c>
      <c r="F30" s="39"/>
      <c r="G30" s="22"/>
      <c r="H30" s="40"/>
      <c r="I30" s="3"/>
      <c r="J30" s="3"/>
    </row>
    <row r="31" spans="1:10" ht="18" customHeight="1" x14ac:dyDescent="0.2">
      <c r="A31" s="23" t="s">
        <v>45</v>
      </c>
      <c r="B31" s="37" t="s">
        <v>46</v>
      </c>
      <c r="C31" s="38">
        <v>94608.833509999997</v>
      </c>
      <c r="D31" s="38">
        <v>74031.836479999998</v>
      </c>
      <c r="E31" s="26">
        <f t="shared" si="2"/>
        <v>0.78250448434262698</v>
      </c>
      <c r="F31" s="39"/>
      <c r="G31" s="22"/>
      <c r="H31" s="40"/>
      <c r="I31" s="3"/>
      <c r="J31" s="3"/>
    </row>
    <row r="32" spans="1:10" ht="18" customHeight="1" x14ac:dyDescent="0.2">
      <c r="A32" s="23" t="s">
        <v>47</v>
      </c>
      <c r="B32" s="37" t="s">
        <v>48</v>
      </c>
      <c r="C32" s="38">
        <v>403855.58744999999</v>
      </c>
      <c r="D32" s="38">
        <v>453306.89675000001</v>
      </c>
      <c r="E32" s="26">
        <f t="shared" si="2"/>
        <v>1.1224480008119795</v>
      </c>
      <c r="F32" s="39"/>
      <c r="G32" s="22"/>
      <c r="H32" s="40"/>
      <c r="I32" s="3"/>
      <c r="J32" s="3"/>
    </row>
    <row r="33" spans="1:10" ht="18" customHeight="1" x14ac:dyDescent="0.2">
      <c r="A33" s="23" t="s">
        <v>49</v>
      </c>
      <c r="B33" s="37" t="s">
        <v>50</v>
      </c>
      <c r="C33" s="38">
        <v>36206.94988</v>
      </c>
      <c r="D33" s="38">
        <v>41491.554369999998</v>
      </c>
      <c r="E33" s="26">
        <f t="shared" si="2"/>
        <v>1.1459555280827207</v>
      </c>
      <c r="F33" s="39"/>
      <c r="G33" s="22"/>
      <c r="H33" s="40"/>
      <c r="I33" s="3"/>
      <c r="J33" s="3"/>
    </row>
    <row r="34" spans="1:10" ht="18" customHeight="1" x14ac:dyDescent="0.2">
      <c r="A34" s="23" t="s">
        <v>51</v>
      </c>
      <c r="B34" s="37" t="s">
        <v>52</v>
      </c>
      <c r="C34" s="38">
        <v>820728.32703000004</v>
      </c>
      <c r="D34" s="38">
        <v>852678.30328999995</v>
      </c>
      <c r="E34" s="26">
        <f t="shared" si="2"/>
        <v>1.0389288089709521</v>
      </c>
      <c r="F34" s="39"/>
      <c r="G34" s="22"/>
      <c r="H34" s="40"/>
      <c r="I34" s="3"/>
      <c r="J34" s="3"/>
    </row>
    <row r="35" spans="1:10" ht="18" customHeight="1" x14ac:dyDescent="0.2">
      <c r="A35" s="23" t="s">
        <v>53</v>
      </c>
      <c r="B35" s="37" t="s">
        <v>54</v>
      </c>
      <c r="C35" s="38">
        <v>369627.28395999997</v>
      </c>
      <c r="D35" s="38">
        <v>420998.87972000003</v>
      </c>
      <c r="E35" s="26">
        <f t="shared" si="2"/>
        <v>1.138982153074932</v>
      </c>
      <c r="F35" s="39"/>
      <c r="G35" s="22"/>
      <c r="H35" s="40"/>
      <c r="I35" s="3"/>
      <c r="J35" s="3"/>
    </row>
    <row r="36" spans="1:10" ht="18" customHeight="1" x14ac:dyDescent="0.2">
      <c r="A36" s="23" t="s">
        <v>55</v>
      </c>
      <c r="B36" s="37" t="s">
        <v>56</v>
      </c>
      <c r="C36" s="38">
        <v>294025.97655000002</v>
      </c>
      <c r="D36" s="38">
        <v>325172.76380000002</v>
      </c>
      <c r="E36" s="26">
        <f t="shared" si="2"/>
        <v>1.1059320935363117</v>
      </c>
      <c r="F36" s="39"/>
      <c r="G36" s="22"/>
      <c r="H36" s="40"/>
      <c r="I36" s="3"/>
      <c r="J36" s="3"/>
    </row>
    <row r="37" spans="1:10" ht="18" customHeight="1" thickBot="1" x14ac:dyDescent="0.25">
      <c r="A37" s="23" t="s">
        <v>57</v>
      </c>
      <c r="B37" s="37" t="s">
        <v>58</v>
      </c>
      <c r="C37" s="38">
        <v>1162962.08494</v>
      </c>
      <c r="D37" s="38">
        <v>1178473.70814</v>
      </c>
      <c r="E37" s="26">
        <f t="shared" si="2"/>
        <v>1.0133380300190959</v>
      </c>
      <c r="F37" s="39"/>
      <c r="G37" s="22"/>
      <c r="H37" s="40"/>
      <c r="I37" s="3"/>
      <c r="J37" s="3"/>
    </row>
    <row r="38" spans="1:10" ht="18" customHeight="1" thickBot="1" x14ac:dyDescent="0.25">
      <c r="A38" s="27"/>
      <c r="B38" s="41" t="s">
        <v>10</v>
      </c>
      <c r="C38" s="29">
        <f>SUM(C14:C37)</f>
        <v>22119955.319940001</v>
      </c>
      <c r="D38" s="29">
        <f>SUM(D14:D37)</f>
        <v>21543539.241689999</v>
      </c>
      <c r="E38" s="30">
        <f t="shared" ref="E38" si="3">+IF(C38=0,"X",D38/C38)</f>
        <v>0.97394135431501561</v>
      </c>
      <c r="F38" s="39"/>
      <c r="G38" s="22"/>
      <c r="H38" s="40"/>
      <c r="I38" s="3"/>
      <c r="J38" s="3"/>
    </row>
    <row r="39" spans="1:10" ht="18" customHeight="1" x14ac:dyDescent="0.2">
      <c r="A39" s="32"/>
      <c r="C39" s="42"/>
      <c r="D39" s="43"/>
      <c r="E39" s="44"/>
      <c r="F39" s="31"/>
      <c r="G39" s="17"/>
      <c r="H39" s="40"/>
      <c r="I39" s="3"/>
      <c r="J39" s="3"/>
    </row>
    <row r="40" spans="1:10" s="6" customFormat="1" ht="18" customHeight="1" x14ac:dyDescent="0.2">
      <c r="A40" s="452" t="s">
        <v>59</v>
      </c>
      <c r="B40" s="452"/>
      <c r="C40" s="452"/>
      <c r="D40" s="452"/>
      <c r="E40" s="452"/>
      <c r="F40" s="45"/>
      <c r="G40" s="45"/>
      <c r="H40" s="46"/>
      <c r="I40" s="47"/>
      <c r="J40" s="47"/>
    </row>
    <row r="41" spans="1:10" ht="18" customHeight="1" thickBot="1" x14ac:dyDescent="0.25">
      <c r="A41" s="7"/>
      <c r="B41" s="7"/>
      <c r="C41" s="7"/>
      <c r="D41" s="7"/>
      <c r="E41" s="8"/>
      <c r="F41" s="31"/>
      <c r="G41" s="17"/>
      <c r="H41" s="40"/>
      <c r="I41" s="3"/>
      <c r="J41" s="3"/>
    </row>
    <row r="42" spans="1:10" ht="18" customHeight="1" thickBot="1" x14ac:dyDescent="0.25">
      <c r="A42" s="10" t="s">
        <v>1</v>
      </c>
      <c r="B42" s="10" t="s">
        <v>12</v>
      </c>
      <c r="C42" s="12" t="s">
        <v>3</v>
      </c>
      <c r="D42" s="12"/>
      <c r="E42" s="13" t="s">
        <v>4</v>
      </c>
      <c r="F42" s="31"/>
      <c r="G42" s="17"/>
      <c r="H42" s="40"/>
      <c r="I42" s="3"/>
      <c r="J42" s="3"/>
    </row>
    <row r="43" spans="1:10" ht="18" customHeight="1" thickBot="1" x14ac:dyDescent="0.25">
      <c r="A43" s="23"/>
      <c r="B43" s="35"/>
      <c r="C43" s="36">
        <f>+C5</f>
        <v>2021</v>
      </c>
      <c r="D43" s="36">
        <f>+D5</f>
        <v>2022</v>
      </c>
      <c r="E43" s="36" t="str">
        <f>+E5</f>
        <v>22/21</v>
      </c>
      <c r="F43" s="31"/>
      <c r="G43" s="17"/>
      <c r="H43" s="40"/>
      <c r="I43" s="32"/>
      <c r="J43" s="3"/>
    </row>
    <row r="44" spans="1:10" ht="18" customHeight="1" x14ac:dyDescent="0.2">
      <c r="A44" s="10" t="s">
        <v>6</v>
      </c>
      <c r="B44" s="17" t="s">
        <v>60</v>
      </c>
      <c r="C44" s="38">
        <v>338529.59272999997</v>
      </c>
      <c r="D44" s="25">
        <v>499892.20626000001</v>
      </c>
      <c r="E44" s="26">
        <f t="shared" ref="E44:E72" si="4">+IFERROR(IF(D44/C44&gt;0,D44/C44,"X"),"X")</f>
        <v>1.4766573351201753</v>
      </c>
      <c r="F44" s="21"/>
      <c r="G44" s="22"/>
      <c r="H44"/>
      <c r="I44" s="3"/>
      <c r="J44" s="3"/>
    </row>
    <row r="45" spans="1:10" ht="18" customHeight="1" x14ac:dyDescent="0.2">
      <c r="A45" s="23" t="s">
        <v>8</v>
      </c>
      <c r="B45" s="17" t="s">
        <v>61</v>
      </c>
      <c r="C45" s="38">
        <v>2430978.1719900002</v>
      </c>
      <c r="D45" s="25">
        <v>2325965.8355399999</v>
      </c>
      <c r="E45" s="26">
        <f t="shared" si="4"/>
        <v>0.95680243547228683</v>
      </c>
      <c r="F45" s="21"/>
      <c r="G45" s="22"/>
      <c r="H45"/>
      <c r="I45" s="3"/>
      <c r="J45" s="3"/>
    </row>
    <row r="46" spans="1:10" ht="18" customHeight="1" x14ac:dyDescent="0.2">
      <c r="A46" s="23" t="s">
        <v>15</v>
      </c>
      <c r="B46" s="17" t="s">
        <v>62</v>
      </c>
      <c r="C46" s="38">
        <v>2093936.07167</v>
      </c>
      <c r="D46" s="25">
        <v>2253682.4692299999</v>
      </c>
      <c r="E46" s="26">
        <f t="shared" si="4"/>
        <v>1.0762900069974894</v>
      </c>
      <c r="F46" s="21"/>
      <c r="G46" s="22"/>
      <c r="H46"/>
      <c r="I46" s="3"/>
      <c r="J46" s="3"/>
    </row>
    <row r="47" spans="1:10" ht="18" customHeight="1" x14ac:dyDescent="0.2">
      <c r="A47" s="23" t="s">
        <v>17</v>
      </c>
      <c r="B47" s="17" t="s">
        <v>63</v>
      </c>
      <c r="C47" s="38">
        <v>77135.939859999999</v>
      </c>
      <c r="D47" s="25">
        <v>75785.222280000002</v>
      </c>
      <c r="E47" s="26">
        <f t="shared" si="4"/>
        <v>0.98248912786372322</v>
      </c>
      <c r="F47" s="21"/>
      <c r="G47" s="22"/>
      <c r="H47"/>
      <c r="I47" s="3"/>
      <c r="J47" s="3"/>
    </row>
    <row r="48" spans="1:10" ht="18" customHeight="1" x14ac:dyDescent="0.2">
      <c r="A48" s="23" t="s">
        <v>19</v>
      </c>
      <c r="B48" s="17" t="s">
        <v>64</v>
      </c>
      <c r="C48" s="38">
        <v>70387.372090000004</v>
      </c>
      <c r="D48" s="25">
        <v>76957.344660000002</v>
      </c>
      <c r="E48" s="26">
        <f t="shared" si="4"/>
        <v>1.0933402167877411</v>
      </c>
      <c r="F48" s="21"/>
      <c r="G48" s="22"/>
      <c r="H48"/>
      <c r="I48" s="3"/>
      <c r="J48" s="3"/>
    </row>
    <row r="49" spans="1:10" ht="18" customHeight="1" x14ac:dyDescent="0.2">
      <c r="A49" s="23" t="s">
        <v>21</v>
      </c>
      <c r="B49" s="17" t="s">
        <v>65</v>
      </c>
      <c r="C49" s="38">
        <v>7440118.8927199999</v>
      </c>
      <c r="D49" s="25">
        <v>7702988.2684699995</v>
      </c>
      <c r="E49" s="26">
        <f t="shared" si="4"/>
        <v>1.0353313407406985</v>
      </c>
      <c r="F49" s="21"/>
      <c r="G49" s="22"/>
      <c r="H49"/>
      <c r="I49" s="3"/>
      <c r="J49" s="3"/>
    </row>
    <row r="50" spans="1:10" ht="18" customHeight="1" x14ac:dyDescent="0.2">
      <c r="A50" s="23" t="s">
        <v>23</v>
      </c>
      <c r="B50" s="17" t="s">
        <v>66</v>
      </c>
      <c r="C50" s="38">
        <v>401740.85298000003</v>
      </c>
      <c r="D50" s="25">
        <v>462652.92235000001</v>
      </c>
      <c r="E50" s="26">
        <f t="shared" si="4"/>
        <v>1.151620301789503</v>
      </c>
      <c r="F50" s="21"/>
      <c r="G50" s="22"/>
      <c r="H50"/>
      <c r="I50" s="3"/>
      <c r="J50" s="3"/>
    </row>
    <row r="51" spans="1:10" ht="18" customHeight="1" x14ac:dyDescent="0.2">
      <c r="A51" s="23" t="s">
        <v>25</v>
      </c>
      <c r="B51" s="17" t="s">
        <v>67</v>
      </c>
      <c r="C51" s="38">
        <v>291336.68878000003</v>
      </c>
      <c r="D51" s="25">
        <v>275724.6752</v>
      </c>
      <c r="E51" s="26">
        <f t="shared" si="4"/>
        <v>0.94641246989736583</v>
      </c>
      <c r="F51" s="21"/>
      <c r="G51" s="22"/>
      <c r="H51"/>
      <c r="I51" s="3"/>
      <c r="J51" s="3"/>
    </row>
    <row r="52" spans="1:10" ht="18" customHeight="1" x14ac:dyDescent="0.2">
      <c r="A52" s="23" t="s">
        <v>27</v>
      </c>
      <c r="B52" s="17" t="s">
        <v>68</v>
      </c>
      <c r="C52" s="38">
        <v>2512470.68047</v>
      </c>
      <c r="D52" s="25">
        <v>2665329.4509200002</v>
      </c>
      <c r="E52" s="26">
        <f t="shared" si="4"/>
        <v>1.0608400215923734</v>
      </c>
      <c r="F52" s="21"/>
      <c r="G52" s="22"/>
      <c r="H52"/>
      <c r="I52" s="3"/>
      <c r="J52" s="3"/>
    </row>
    <row r="53" spans="1:10" ht="18" customHeight="1" x14ac:dyDescent="0.2">
      <c r="A53" s="23" t="s">
        <v>29</v>
      </c>
      <c r="B53" s="17" t="s">
        <v>69</v>
      </c>
      <c r="C53" s="38">
        <v>155153.99836</v>
      </c>
      <c r="D53" s="25">
        <v>180828.80385</v>
      </c>
      <c r="E53" s="26">
        <f t="shared" si="4"/>
        <v>1.1654794962513784</v>
      </c>
      <c r="F53" s="21"/>
      <c r="G53" s="22"/>
      <c r="H53"/>
      <c r="I53" s="3"/>
      <c r="J53" s="3"/>
    </row>
    <row r="54" spans="1:10" ht="18" customHeight="1" x14ac:dyDescent="0.2">
      <c r="A54" s="23" t="s">
        <v>31</v>
      </c>
      <c r="B54" s="17" t="s">
        <v>70</v>
      </c>
      <c r="C54" s="38">
        <v>1451012.86375</v>
      </c>
      <c r="D54" s="25">
        <v>1569224.8493900001</v>
      </c>
      <c r="E54" s="26">
        <f t="shared" si="4"/>
        <v>1.0814685993441111</v>
      </c>
      <c r="F54" s="21"/>
      <c r="G54" s="22"/>
      <c r="H54"/>
      <c r="I54" s="3"/>
      <c r="J54" s="3"/>
    </row>
    <row r="55" spans="1:10" ht="18" customHeight="1" x14ac:dyDescent="0.2">
      <c r="A55" s="23" t="s">
        <v>33</v>
      </c>
      <c r="B55" s="17" t="s">
        <v>71</v>
      </c>
      <c r="C55" s="38">
        <v>145119.78370999999</v>
      </c>
      <c r="D55" s="25">
        <v>181090.60433999999</v>
      </c>
      <c r="E55" s="26">
        <f t="shared" si="4"/>
        <v>1.2478698610926975</v>
      </c>
      <c r="F55" s="21"/>
      <c r="G55" s="22"/>
      <c r="H55"/>
      <c r="I55" s="3"/>
      <c r="J55" s="3"/>
    </row>
    <row r="56" spans="1:10" ht="18" customHeight="1" x14ac:dyDescent="0.2">
      <c r="A56" s="23" t="s">
        <v>35</v>
      </c>
      <c r="B56" s="17" t="s">
        <v>72</v>
      </c>
      <c r="C56" s="38">
        <v>1129437.46187</v>
      </c>
      <c r="D56" s="25">
        <v>1227225.3733000001</v>
      </c>
      <c r="E56" s="26">
        <f t="shared" si="4"/>
        <v>1.0865810766256092</v>
      </c>
      <c r="F56" s="21"/>
      <c r="G56" s="22"/>
      <c r="H56"/>
      <c r="I56" s="3"/>
      <c r="J56" s="3"/>
    </row>
    <row r="57" spans="1:10" ht="18" customHeight="1" x14ac:dyDescent="0.2">
      <c r="A57" s="23" t="s">
        <v>37</v>
      </c>
      <c r="B57" s="17" t="s">
        <v>73</v>
      </c>
      <c r="C57" s="38">
        <v>78793.865250000003</v>
      </c>
      <c r="D57" s="25">
        <v>77203.533020000003</v>
      </c>
      <c r="E57" s="26">
        <f t="shared" si="4"/>
        <v>0.97981654758331582</v>
      </c>
      <c r="F57" s="21"/>
      <c r="G57" s="22"/>
      <c r="H57"/>
      <c r="I57" s="3"/>
      <c r="J57" s="3"/>
    </row>
    <row r="58" spans="1:10" ht="18" customHeight="1" x14ac:dyDescent="0.2">
      <c r="A58" s="23" t="s">
        <v>39</v>
      </c>
      <c r="B58" s="17" t="s">
        <v>74</v>
      </c>
      <c r="C58" s="38">
        <v>7638.08907</v>
      </c>
      <c r="D58" s="25">
        <v>7148.8110299999998</v>
      </c>
      <c r="E58" s="26">
        <f t="shared" si="4"/>
        <v>0.93594234951753452</v>
      </c>
      <c r="F58" s="21"/>
      <c r="G58" s="22"/>
      <c r="H58"/>
      <c r="I58" s="3"/>
      <c r="J58" s="3"/>
    </row>
    <row r="59" spans="1:10" ht="18" customHeight="1" x14ac:dyDescent="0.2">
      <c r="A59" s="23" t="s">
        <v>41</v>
      </c>
      <c r="B59" s="17" t="s">
        <v>75</v>
      </c>
      <c r="C59" s="38">
        <v>815845.37962999998</v>
      </c>
      <c r="D59" s="25">
        <v>555825.41801000002</v>
      </c>
      <c r="E59" s="26">
        <f t="shared" si="4"/>
        <v>0.68128769481059814</v>
      </c>
      <c r="F59" s="21"/>
      <c r="G59" s="22"/>
      <c r="H59"/>
      <c r="I59" s="3"/>
      <c r="J59" s="3"/>
    </row>
    <row r="60" spans="1:10" ht="18" customHeight="1" x14ac:dyDescent="0.2">
      <c r="A60" s="23" t="s">
        <v>43</v>
      </c>
      <c r="B60" s="17" t="s">
        <v>76</v>
      </c>
      <c r="C60" s="38">
        <v>154927.31815000001</v>
      </c>
      <c r="D60" s="25">
        <v>185607.18270999999</v>
      </c>
      <c r="E60" s="26">
        <f t="shared" si="4"/>
        <v>1.198027468146682</v>
      </c>
      <c r="F60" s="21"/>
      <c r="G60" s="22"/>
      <c r="H60"/>
      <c r="I60" s="3"/>
      <c r="J60" s="3"/>
    </row>
    <row r="61" spans="1:10" ht="18" customHeight="1" x14ac:dyDescent="0.2">
      <c r="A61" s="23" t="s">
        <v>45</v>
      </c>
      <c r="B61" s="17" t="s">
        <v>77</v>
      </c>
      <c r="C61" s="38">
        <v>573196.19848000002</v>
      </c>
      <c r="D61" s="25">
        <v>603695.78492000001</v>
      </c>
      <c r="E61" s="26">
        <f t="shared" si="4"/>
        <v>1.0532096802471451</v>
      </c>
      <c r="F61" s="21"/>
      <c r="G61" s="22"/>
      <c r="H61"/>
      <c r="I61" s="3"/>
      <c r="J61" s="3"/>
    </row>
    <row r="62" spans="1:10" ht="18" customHeight="1" x14ac:dyDescent="0.2">
      <c r="A62" s="23" t="s">
        <v>47</v>
      </c>
      <c r="B62" s="17" t="s">
        <v>78</v>
      </c>
      <c r="C62" s="38">
        <v>13388898.40601</v>
      </c>
      <c r="D62" s="25">
        <v>14691722.551349999</v>
      </c>
      <c r="E62" s="26">
        <f t="shared" si="4"/>
        <v>1.0973062985342534</v>
      </c>
      <c r="F62" s="21"/>
      <c r="G62" s="22"/>
      <c r="H62"/>
      <c r="I62" s="3"/>
      <c r="J62" s="3"/>
    </row>
    <row r="63" spans="1:10" ht="18" customHeight="1" x14ac:dyDescent="0.2">
      <c r="A63" s="23" t="s">
        <v>49</v>
      </c>
      <c r="B63" s="17" t="s">
        <v>79</v>
      </c>
      <c r="C63" s="38">
        <v>796524.66665999999</v>
      </c>
      <c r="D63" s="25">
        <v>1044034.05084</v>
      </c>
      <c r="E63" s="26">
        <f t="shared" si="4"/>
        <v>1.3107366219025713</v>
      </c>
      <c r="F63" s="21"/>
      <c r="G63" s="22"/>
      <c r="H63"/>
      <c r="I63" s="3"/>
      <c r="J63" s="3"/>
    </row>
    <row r="64" spans="1:10" ht="18" customHeight="1" x14ac:dyDescent="0.2">
      <c r="A64" s="23" t="s">
        <v>51</v>
      </c>
      <c r="B64" s="17" t="s">
        <v>80</v>
      </c>
      <c r="C64" s="38">
        <v>209009.48027</v>
      </c>
      <c r="D64" s="25">
        <v>185450.28461</v>
      </c>
      <c r="E64" s="26">
        <f t="shared" si="4"/>
        <v>0.88728168870825352</v>
      </c>
      <c r="F64" s="21"/>
      <c r="G64" s="22"/>
      <c r="H64"/>
      <c r="I64" s="3"/>
      <c r="J64" s="3"/>
    </row>
    <row r="65" spans="1:10" ht="18" customHeight="1" x14ac:dyDescent="0.2">
      <c r="A65" s="23" t="s">
        <v>53</v>
      </c>
      <c r="B65" s="17" t="s">
        <v>81</v>
      </c>
      <c r="C65" s="38">
        <v>122019.76308</v>
      </c>
      <c r="D65" s="25">
        <v>118959.39975</v>
      </c>
      <c r="E65" s="26">
        <f t="shared" si="4"/>
        <v>0.97491911758594763</v>
      </c>
      <c r="F65" s="21"/>
      <c r="G65" s="22"/>
      <c r="H65"/>
      <c r="I65" s="3"/>
      <c r="J65" s="3"/>
    </row>
    <row r="66" spans="1:10" ht="18" customHeight="1" x14ac:dyDescent="0.2">
      <c r="A66" s="23" t="s">
        <v>55</v>
      </c>
      <c r="B66" s="17" t="s">
        <v>82</v>
      </c>
      <c r="C66" s="38">
        <v>69403.971179999993</v>
      </c>
      <c r="D66" s="25">
        <v>74997.214219999994</v>
      </c>
      <c r="E66" s="26">
        <f t="shared" si="4"/>
        <v>1.0805896686443757</v>
      </c>
      <c r="F66" s="21"/>
      <c r="G66" s="22"/>
      <c r="H66"/>
      <c r="I66" s="3"/>
      <c r="J66" s="3"/>
    </row>
    <row r="67" spans="1:10" ht="18" customHeight="1" x14ac:dyDescent="0.2">
      <c r="A67" s="23" t="s">
        <v>57</v>
      </c>
      <c r="B67" s="17" t="s">
        <v>83</v>
      </c>
      <c r="C67" s="38">
        <v>651034.82889</v>
      </c>
      <c r="D67" s="25">
        <v>715822.13248999999</v>
      </c>
      <c r="E67" s="26">
        <f t="shared" si="4"/>
        <v>1.0995143435113308</v>
      </c>
      <c r="F67" s="21"/>
      <c r="G67" s="22"/>
      <c r="H67"/>
      <c r="I67" s="3"/>
      <c r="J67" s="3"/>
    </row>
    <row r="68" spans="1:10" ht="18" customHeight="1" x14ac:dyDescent="0.2">
      <c r="A68" s="23" t="s">
        <v>84</v>
      </c>
      <c r="B68" s="17" t="s">
        <v>85</v>
      </c>
      <c r="C68" s="38">
        <v>382370.31287999998</v>
      </c>
      <c r="D68" s="25">
        <v>386750.17767</v>
      </c>
      <c r="E68" s="26">
        <f t="shared" si="4"/>
        <v>1.0114545105685926</v>
      </c>
      <c r="F68" s="21"/>
      <c r="G68" s="22"/>
      <c r="H68"/>
      <c r="I68" s="3"/>
    </row>
    <row r="69" spans="1:10" ht="18" customHeight="1" x14ac:dyDescent="0.2">
      <c r="A69" s="23" t="s">
        <v>86</v>
      </c>
      <c r="B69" s="17" t="s">
        <v>87</v>
      </c>
      <c r="C69" s="38">
        <v>3226484.91475</v>
      </c>
      <c r="D69" s="25">
        <v>3382674.9458599999</v>
      </c>
      <c r="E69" s="26">
        <f t="shared" si="4"/>
        <v>1.0484087281474559</v>
      </c>
      <c r="F69" s="21"/>
      <c r="G69" s="22"/>
      <c r="H69"/>
      <c r="I69" s="3"/>
    </row>
    <row r="70" spans="1:10" ht="18" customHeight="1" x14ac:dyDescent="0.2">
      <c r="A70" s="23" t="s">
        <v>88</v>
      </c>
      <c r="B70" s="17" t="s">
        <v>89</v>
      </c>
      <c r="C70" s="38">
        <v>7028968.7259999998</v>
      </c>
      <c r="D70" s="25">
        <v>8032483.3479300002</v>
      </c>
      <c r="E70" s="26">
        <f t="shared" si="4"/>
        <v>1.1427684004650671</v>
      </c>
      <c r="F70" s="21"/>
      <c r="G70" s="22"/>
      <c r="H70"/>
      <c r="I70" s="3"/>
    </row>
    <row r="71" spans="1:10" ht="18" customHeight="1" x14ac:dyDescent="0.2">
      <c r="A71" s="23" t="s">
        <v>90</v>
      </c>
      <c r="B71" s="17" t="s">
        <v>91</v>
      </c>
      <c r="C71" s="38">
        <v>954185.31799999997</v>
      </c>
      <c r="D71" s="25">
        <v>1139237.5824500001</v>
      </c>
      <c r="E71" s="26">
        <f t="shared" si="4"/>
        <v>1.1939374469079811</v>
      </c>
      <c r="F71" s="39"/>
      <c r="G71" s="22"/>
      <c r="H71"/>
      <c r="I71" s="3"/>
    </row>
    <row r="72" spans="1:10" ht="18" customHeight="1" thickBot="1" x14ac:dyDescent="0.25">
      <c r="A72" s="23" t="s">
        <v>92</v>
      </c>
      <c r="B72" s="17" t="s">
        <v>93</v>
      </c>
      <c r="C72" s="38">
        <v>98215.037400000001</v>
      </c>
      <c r="D72" s="25">
        <v>116548.49898</v>
      </c>
      <c r="E72" s="26">
        <f t="shared" si="4"/>
        <v>1.1866665437934254</v>
      </c>
      <c r="F72" s="21"/>
      <c r="G72" s="22"/>
      <c r="H72"/>
      <c r="I72" s="3"/>
    </row>
    <row r="73" spans="1:10" ht="18" customHeight="1" thickBot="1" x14ac:dyDescent="0.25">
      <c r="A73" s="27"/>
      <c r="B73" s="28" t="s">
        <v>10</v>
      </c>
      <c r="C73" s="48">
        <f>SUM(C44:C72)</f>
        <v>47094874.646680005</v>
      </c>
      <c r="D73" s="29">
        <f>+SUM(D44:D72)</f>
        <v>50815508.941630013</v>
      </c>
      <c r="E73" s="30">
        <f t="shared" ref="E73" si="5">+IF(C73=0,"X",D73/C73)</f>
        <v>1.0790029556902601</v>
      </c>
      <c r="F73" s="21"/>
      <c r="G73" s="22"/>
      <c r="H73"/>
      <c r="I73" s="3"/>
    </row>
    <row r="74" spans="1:10" x14ac:dyDescent="0.2">
      <c r="C74" s="42"/>
      <c r="D74" s="42"/>
      <c r="E74" s="44"/>
      <c r="H74"/>
    </row>
    <row r="75" spans="1:10" s="6" customFormat="1" ht="15" customHeight="1" x14ac:dyDescent="0.2">
      <c r="A75" s="452" t="s">
        <v>94</v>
      </c>
      <c r="B75" s="452"/>
      <c r="C75" s="452"/>
      <c r="D75" s="452"/>
      <c r="E75" s="452"/>
      <c r="F75" s="4"/>
      <c r="G75" s="49"/>
      <c r="H75"/>
    </row>
    <row r="76" spans="1:10" ht="15" customHeight="1" thickBot="1" x14ac:dyDescent="0.25">
      <c r="A76" s="7"/>
      <c r="B76" s="7"/>
      <c r="C76" s="7"/>
      <c r="D76" s="7"/>
      <c r="E76" s="8"/>
      <c r="F76" s="7"/>
      <c r="G76" s="50"/>
    </row>
    <row r="77" spans="1:10" ht="27.75" customHeight="1" x14ac:dyDescent="0.2">
      <c r="A77" s="453" t="s">
        <v>1</v>
      </c>
      <c r="B77" s="453" t="s">
        <v>95</v>
      </c>
      <c r="C77" s="456" t="s">
        <v>3</v>
      </c>
      <c r="D77" s="457"/>
      <c r="E77" s="460" t="s">
        <v>4</v>
      </c>
      <c r="F77" s="456" t="s">
        <v>96</v>
      </c>
      <c r="G77" s="457"/>
    </row>
    <row r="78" spans="1:10" ht="15" customHeight="1" thickBot="1" x14ac:dyDescent="0.25">
      <c r="A78" s="454"/>
      <c r="B78" s="454"/>
      <c r="C78" s="458"/>
      <c r="D78" s="459"/>
      <c r="E78" s="461"/>
      <c r="F78" s="458"/>
      <c r="G78" s="459"/>
    </row>
    <row r="79" spans="1:10" ht="15" customHeight="1" thickBot="1" x14ac:dyDescent="0.25">
      <c r="A79" s="455"/>
      <c r="B79" s="455"/>
      <c r="C79" s="51">
        <f>+C5</f>
        <v>2021</v>
      </c>
      <c r="D79" s="36">
        <f>+D5</f>
        <v>2022</v>
      </c>
      <c r="E79" s="36" t="str">
        <f>+E5</f>
        <v>22/21</v>
      </c>
      <c r="F79" s="36">
        <f>+C79</f>
        <v>2021</v>
      </c>
      <c r="G79" s="36">
        <f>+D79</f>
        <v>2022</v>
      </c>
    </row>
    <row r="80" spans="1:10" ht="15" customHeight="1" x14ac:dyDescent="0.2">
      <c r="A80" s="10"/>
      <c r="B80" s="52"/>
      <c r="C80" s="53"/>
      <c r="D80" s="54"/>
      <c r="E80" s="55"/>
      <c r="F80" s="56"/>
      <c r="G80" s="56"/>
      <c r="H80" s="57"/>
      <c r="I80" s="22"/>
    </row>
    <row r="81" spans="1:9" x14ac:dyDescent="0.2">
      <c r="A81" s="23" t="s">
        <v>6</v>
      </c>
      <c r="B81" s="58" t="s">
        <v>97</v>
      </c>
      <c r="C81" s="25">
        <v>9060174.0491899997</v>
      </c>
      <c r="D81" s="25">
        <v>9728358.3027099986</v>
      </c>
      <c r="E81" s="26">
        <f t="shared" ref="E81:E86" si="6">+IFERROR(IF(D81/C81&gt;0,D81/C81,"X"),"X")</f>
        <v>1.073749604576276</v>
      </c>
      <c r="F81" s="59">
        <f>+C81/C89</f>
        <v>0.40959278254159581</v>
      </c>
      <c r="G81" s="59">
        <f>+D81/D89</f>
        <v>0.45156732111519343</v>
      </c>
      <c r="H81" s="22"/>
      <c r="I81" s="22"/>
    </row>
    <row r="82" spans="1:9" x14ac:dyDescent="0.2">
      <c r="A82" s="23" t="s">
        <v>8</v>
      </c>
      <c r="B82" s="58" t="s">
        <v>98</v>
      </c>
      <c r="C82" s="25">
        <v>106692.38359</v>
      </c>
      <c r="D82" s="25">
        <v>103310.62726000001</v>
      </c>
      <c r="E82" s="26">
        <f t="shared" si="6"/>
        <v>0.96830367626806912</v>
      </c>
      <c r="F82" s="59">
        <f>+C82/C89</f>
        <v>4.8233543895914791E-3</v>
      </c>
      <c r="G82" s="59">
        <f>+D82/D89</f>
        <v>4.795434311001154E-3</v>
      </c>
      <c r="H82" s="22"/>
      <c r="I82" s="22"/>
    </row>
    <row r="83" spans="1:9" ht="25.5" x14ac:dyDescent="0.2">
      <c r="A83" s="23" t="s">
        <v>15</v>
      </c>
      <c r="B83" s="58" t="s">
        <v>99</v>
      </c>
      <c r="C83" s="25">
        <v>5700455.1612900002</v>
      </c>
      <c r="D83" s="25">
        <v>4049668.55694</v>
      </c>
      <c r="E83" s="26">
        <f t="shared" si="6"/>
        <v>0.71041143950048524</v>
      </c>
      <c r="F83" s="59">
        <f>+C83/C89</f>
        <v>0.25770645007367321</v>
      </c>
      <c r="G83" s="59">
        <f>+D83/D89</f>
        <v>0.18797601041816195</v>
      </c>
      <c r="H83" s="22"/>
      <c r="I83" s="22"/>
    </row>
    <row r="84" spans="1:9" x14ac:dyDescent="0.2">
      <c r="A84" s="23" t="s">
        <v>17</v>
      </c>
      <c r="B84" s="58" t="s">
        <v>100</v>
      </c>
      <c r="C84" s="25">
        <v>161002.97897</v>
      </c>
      <c r="D84" s="25">
        <v>141017.89603999999</v>
      </c>
      <c r="E84" s="26">
        <f t="shared" si="6"/>
        <v>0.87587134686666968</v>
      </c>
      <c r="F84" s="59">
        <f>+C84/C89</f>
        <v>7.2786303878681034E-3</v>
      </c>
      <c r="G84" s="59">
        <f>+D84/D89</f>
        <v>6.545716303062641E-3</v>
      </c>
      <c r="H84" s="22"/>
      <c r="I84" s="22"/>
    </row>
    <row r="85" spans="1:9" ht="25.5" x14ac:dyDescent="0.2">
      <c r="A85" s="23" t="s">
        <v>19</v>
      </c>
      <c r="B85" s="58" t="s">
        <v>101</v>
      </c>
      <c r="C85" s="25">
        <v>7091625.93365</v>
      </c>
      <c r="D85" s="25">
        <v>7521170.5456899991</v>
      </c>
      <c r="E85" s="26">
        <f t="shared" si="6"/>
        <v>1.0605706809776578</v>
      </c>
      <c r="F85" s="59">
        <f>+C85/C89</f>
        <v>0.32059856500963474</v>
      </c>
      <c r="G85" s="59">
        <f>+D85/D89</f>
        <v>0.34911489989237232</v>
      </c>
      <c r="H85" s="22"/>
      <c r="I85" s="22"/>
    </row>
    <row r="86" spans="1:9" x14ac:dyDescent="0.2">
      <c r="A86" s="23" t="s">
        <v>21</v>
      </c>
      <c r="B86" s="60" t="s">
        <v>102</v>
      </c>
      <c r="C86" s="25">
        <v>4.81325</v>
      </c>
      <c r="D86" s="25">
        <v>13.313049999999999</v>
      </c>
      <c r="E86" s="26">
        <f t="shared" si="6"/>
        <v>2.7659169999480597</v>
      </c>
      <c r="F86" s="59">
        <f>+C86/C89</f>
        <v>2.1759763663089784E-7</v>
      </c>
      <c r="G86" s="59">
        <f>+D86/D89</f>
        <v>6.1796020842467884E-7</v>
      </c>
      <c r="H86" s="22"/>
      <c r="I86" s="22"/>
    </row>
    <row r="87" spans="1:9" ht="15" customHeight="1" thickBot="1" x14ac:dyDescent="0.25">
      <c r="A87" s="23"/>
      <c r="B87" s="61"/>
      <c r="C87" s="62"/>
      <c r="D87" s="62"/>
      <c r="E87" s="55"/>
      <c r="F87" s="56"/>
      <c r="G87" s="56"/>
      <c r="H87" s="22"/>
      <c r="I87" s="22"/>
    </row>
    <row r="88" spans="1:9" ht="15" customHeight="1" x14ac:dyDescent="0.2">
      <c r="A88" s="10"/>
      <c r="B88" s="63"/>
      <c r="C88" s="25"/>
      <c r="D88" s="25"/>
      <c r="E88" s="20"/>
      <c r="F88" s="64"/>
      <c r="G88" s="64"/>
      <c r="H88" s="22"/>
      <c r="I88" s="22"/>
    </row>
    <row r="89" spans="1:9" ht="15" customHeight="1" x14ac:dyDescent="0.2">
      <c r="A89" s="65"/>
      <c r="B89" s="66" t="s">
        <v>10</v>
      </c>
      <c r="C89" s="67">
        <f>SUM(C81:C86)</f>
        <v>22119955.319940001</v>
      </c>
      <c r="D89" s="67">
        <f>SUM(D81:D86)</f>
        <v>21543539.241689999</v>
      </c>
      <c r="E89" s="68">
        <f t="shared" ref="E89" si="7">+IF(C89=0,"X",D89/C89)</f>
        <v>0.97394135431501561</v>
      </c>
      <c r="F89" s="56">
        <f>SUM(F81:F86)</f>
        <v>1</v>
      </c>
      <c r="G89" s="56">
        <f>SUM(G81:G86)</f>
        <v>1</v>
      </c>
      <c r="H89" s="22"/>
      <c r="I89" s="22"/>
    </row>
    <row r="90" spans="1:9" ht="15" customHeight="1" thickBot="1" x14ac:dyDescent="0.25">
      <c r="A90" s="15"/>
      <c r="B90" s="69"/>
      <c r="C90" s="62"/>
      <c r="D90" s="70"/>
      <c r="E90" s="71"/>
      <c r="F90" s="72"/>
      <c r="G90" s="73"/>
      <c r="H90" s="22"/>
      <c r="I90" s="22"/>
    </row>
    <row r="91" spans="1:9" ht="15" customHeight="1" x14ac:dyDescent="0.2">
      <c r="C91" s="42"/>
      <c r="D91" s="42"/>
      <c r="E91" s="44"/>
      <c r="F91" s="17"/>
      <c r="G91" s="31"/>
      <c r="H91" s="22"/>
      <c r="I91" s="22"/>
    </row>
    <row r="92" spans="1:9" s="6" customFormat="1" ht="15" customHeight="1" x14ac:dyDescent="0.2">
      <c r="A92" s="452" t="s">
        <v>103</v>
      </c>
      <c r="B92" s="452"/>
      <c r="C92" s="452"/>
      <c r="D92" s="452"/>
      <c r="E92" s="452"/>
      <c r="F92" s="74"/>
      <c r="G92" s="74"/>
      <c r="H92" s="75"/>
      <c r="I92" s="75"/>
    </row>
    <row r="93" spans="1:9" ht="15" customHeight="1" thickBot="1" x14ac:dyDescent="0.25">
      <c r="C93" s="31"/>
      <c r="D93" s="31"/>
      <c r="F93" s="3"/>
      <c r="H93" s="22"/>
      <c r="I93" s="22"/>
    </row>
    <row r="94" spans="1:9" ht="27.75" customHeight="1" x14ac:dyDescent="0.2">
      <c r="A94" s="462" t="s">
        <v>1</v>
      </c>
      <c r="B94" s="453" t="s">
        <v>95</v>
      </c>
      <c r="C94" s="456" t="s">
        <v>3</v>
      </c>
      <c r="D94" s="457"/>
      <c r="E94" s="460" t="s">
        <v>4</v>
      </c>
      <c r="F94" s="456" t="s">
        <v>96</v>
      </c>
      <c r="G94" s="457"/>
      <c r="H94" s="22"/>
      <c r="I94" s="22"/>
    </row>
    <row r="95" spans="1:9" ht="15" customHeight="1" thickBot="1" x14ac:dyDescent="0.25">
      <c r="A95" s="463"/>
      <c r="B95" s="454"/>
      <c r="C95" s="458"/>
      <c r="D95" s="459"/>
      <c r="E95" s="461"/>
      <c r="F95" s="458"/>
      <c r="G95" s="459"/>
      <c r="H95" s="22"/>
      <c r="I95" s="22"/>
    </row>
    <row r="96" spans="1:9" ht="15" customHeight="1" thickBot="1" x14ac:dyDescent="0.25">
      <c r="A96" s="464"/>
      <c r="B96" s="455"/>
      <c r="C96" s="51">
        <f>+C5</f>
        <v>2021</v>
      </c>
      <c r="D96" s="51">
        <f>+D5</f>
        <v>2022</v>
      </c>
      <c r="E96" s="51" t="str">
        <f>+E5</f>
        <v>22/21</v>
      </c>
      <c r="F96" s="36">
        <f>+C96</f>
        <v>2021</v>
      </c>
      <c r="G96" s="36">
        <f>+D96</f>
        <v>2022</v>
      </c>
      <c r="H96" s="22"/>
      <c r="I96" s="22"/>
    </row>
    <row r="97" spans="1:11" ht="15" customHeight="1" x14ac:dyDescent="0.2">
      <c r="A97" s="53"/>
      <c r="B97" s="76"/>
      <c r="C97" s="77"/>
      <c r="D97" s="77"/>
      <c r="E97" s="20"/>
      <c r="F97" s="78"/>
      <c r="G97" s="78"/>
      <c r="H97" s="22"/>
      <c r="I97" s="22"/>
    </row>
    <row r="98" spans="1:11" ht="25.5" x14ac:dyDescent="0.2">
      <c r="A98" s="23" t="s">
        <v>6</v>
      </c>
      <c r="B98" s="79" t="s">
        <v>104</v>
      </c>
      <c r="C98" s="25">
        <v>1981788.10323</v>
      </c>
      <c r="D98" s="25">
        <v>1728873.53825</v>
      </c>
      <c r="E98" s="26">
        <f t="shared" ref="E98:E116" si="8">+IFERROR(IF(D98/C98&gt;0,D98/C98,"X"),"X")</f>
        <v>0.872380622041383</v>
      </c>
      <c r="F98" s="59">
        <f>+C98/C119</f>
        <v>4.2080759702239019E-2</v>
      </c>
      <c r="G98" s="59">
        <f>+D98/D119</f>
        <v>3.4022556779582727E-2</v>
      </c>
      <c r="H98" s="22"/>
      <c r="I98" s="22"/>
    </row>
    <row r="99" spans="1:11" x14ac:dyDescent="0.2">
      <c r="A99" s="23" t="s">
        <v>8</v>
      </c>
      <c r="B99" s="79" t="s">
        <v>105</v>
      </c>
      <c r="C99" s="25">
        <v>1043287.0724299999</v>
      </c>
      <c r="D99" s="25">
        <v>1076801.82393</v>
      </c>
      <c r="E99" s="26">
        <f t="shared" si="8"/>
        <v>1.0321241893872395</v>
      </c>
      <c r="F99" s="59">
        <f>+C99/C119</f>
        <v>2.2152879272928049E-2</v>
      </c>
      <c r="G99" s="59">
        <f>+D99/D119</f>
        <v>2.1190416987988545E-2</v>
      </c>
      <c r="H99" s="22"/>
      <c r="I99" s="22"/>
    </row>
    <row r="100" spans="1:11" ht="25.5" x14ac:dyDescent="0.2">
      <c r="A100" s="23" t="s">
        <v>15</v>
      </c>
      <c r="B100" s="79" t="s">
        <v>106</v>
      </c>
      <c r="C100" s="25">
        <v>9697614.6627399996</v>
      </c>
      <c r="D100" s="25">
        <v>11005091.11516</v>
      </c>
      <c r="E100" s="26">
        <f t="shared" si="8"/>
        <v>1.1348245416930787</v>
      </c>
      <c r="F100" s="59">
        <f>+C100/C119</f>
        <v>0.20591656173662617</v>
      </c>
      <c r="G100" s="59">
        <f>+D100/D119</f>
        <v>0.21656953446636076</v>
      </c>
      <c r="H100" s="22"/>
      <c r="I100" s="3"/>
      <c r="J100" s="3"/>
      <c r="K100" s="3"/>
    </row>
    <row r="101" spans="1:11" x14ac:dyDescent="0.2">
      <c r="A101" s="23" t="s">
        <v>17</v>
      </c>
      <c r="B101" s="79" t="s">
        <v>107</v>
      </c>
      <c r="C101" s="25">
        <v>92972.793900000004</v>
      </c>
      <c r="D101" s="25">
        <v>95186.266790000009</v>
      </c>
      <c r="E101" s="26">
        <f t="shared" si="8"/>
        <v>1.0238077484514532</v>
      </c>
      <c r="F101" s="59">
        <f>+C101/C119</f>
        <v>1.9741594939313434E-3</v>
      </c>
      <c r="G101" s="59">
        <f>+D101/D119</f>
        <v>1.873173540372038E-3</v>
      </c>
      <c r="H101" s="22"/>
      <c r="I101" s="22"/>
    </row>
    <row r="102" spans="1:11" x14ac:dyDescent="0.2">
      <c r="A102" s="23" t="s">
        <v>19</v>
      </c>
      <c r="B102" s="79" t="s">
        <v>108</v>
      </c>
      <c r="C102" s="25">
        <v>53959.265610000002</v>
      </c>
      <c r="D102" s="25">
        <v>58225.028989999999</v>
      </c>
      <c r="E102" s="26">
        <f t="shared" si="8"/>
        <v>1.079055252731413</v>
      </c>
      <c r="F102" s="59">
        <f>+C102/C119</f>
        <v>1.1457566458002778E-3</v>
      </c>
      <c r="G102" s="59">
        <f>+D102/D119</f>
        <v>1.1458121782639444E-3</v>
      </c>
      <c r="H102" s="22"/>
      <c r="I102" s="22"/>
    </row>
    <row r="103" spans="1:11" x14ac:dyDescent="0.2">
      <c r="A103" s="23" t="s">
        <v>21</v>
      </c>
      <c r="B103" s="79" t="s">
        <v>109</v>
      </c>
      <c r="C103" s="25">
        <v>115485.49970999999</v>
      </c>
      <c r="D103" s="25">
        <v>138645.44456999999</v>
      </c>
      <c r="E103" s="26">
        <f t="shared" si="8"/>
        <v>1.2005441801625123</v>
      </c>
      <c r="F103" s="59">
        <f>+C103/C119</f>
        <v>2.452188281112867E-3</v>
      </c>
      <c r="G103" s="59">
        <f>+D103/D119</f>
        <v>2.7284080678844956E-3</v>
      </c>
      <c r="H103" s="22"/>
      <c r="I103" s="22"/>
    </row>
    <row r="104" spans="1:11" x14ac:dyDescent="0.2">
      <c r="A104" s="23" t="s">
        <v>23</v>
      </c>
      <c r="B104" s="79" t="s">
        <v>110</v>
      </c>
      <c r="C104" s="25">
        <v>182277.40562000001</v>
      </c>
      <c r="D104" s="25">
        <v>233696.84575000001</v>
      </c>
      <c r="E104" s="26">
        <f t="shared" si="8"/>
        <v>1.2820944261034517</v>
      </c>
      <c r="F104" s="59">
        <f>+C104/C119</f>
        <v>3.8704297863839648E-3</v>
      </c>
      <c r="G104" s="59">
        <f>+D104/D119</f>
        <v>4.5989275836721315E-3</v>
      </c>
      <c r="H104" s="22"/>
      <c r="I104" s="22"/>
    </row>
    <row r="105" spans="1:11" ht="25.5" x14ac:dyDescent="0.2">
      <c r="A105" s="23" t="s">
        <v>25</v>
      </c>
      <c r="B105" s="79" t="s">
        <v>111</v>
      </c>
      <c r="C105" s="25">
        <v>4414609.1085700002</v>
      </c>
      <c r="D105" s="25">
        <v>5104253.6908</v>
      </c>
      <c r="E105" s="26">
        <f t="shared" si="8"/>
        <v>1.1562187195444338</v>
      </c>
      <c r="F105" s="59">
        <f>+C105/C119</f>
        <v>9.3738631680286094E-2</v>
      </c>
      <c r="G105" s="59">
        <f>+D105/D119</f>
        <v>0.10044676904964346</v>
      </c>
      <c r="H105" s="22"/>
      <c r="I105" s="22"/>
    </row>
    <row r="106" spans="1:11" ht="25.5" x14ac:dyDescent="0.2">
      <c r="A106" s="23" t="s">
        <v>27</v>
      </c>
      <c r="B106" s="79" t="s">
        <v>112</v>
      </c>
      <c r="C106" s="25">
        <v>4472245.1133399997</v>
      </c>
      <c r="D106" s="25">
        <v>5374519.5838900004</v>
      </c>
      <c r="E106" s="26">
        <f t="shared" si="8"/>
        <v>1.2017497806322508</v>
      </c>
      <c r="F106" s="59">
        <f>+C106/C119</f>
        <v>9.4962459224194801E-2</v>
      </c>
      <c r="G106" s="59">
        <f>+D106/D119</f>
        <v>0.10576534006701624</v>
      </c>
      <c r="H106" s="22"/>
      <c r="I106" s="22"/>
    </row>
    <row r="107" spans="1:11" ht="25.5" x14ac:dyDescent="0.2">
      <c r="A107" s="23" t="s">
        <v>29</v>
      </c>
      <c r="B107" s="79" t="s">
        <v>113</v>
      </c>
      <c r="C107" s="25">
        <v>14927006.37926</v>
      </c>
      <c r="D107" s="25">
        <v>15046298.07027</v>
      </c>
      <c r="E107" s="26">
        <f t="shared" si="8"/>
        <v>1.0079916687900494</v>
      </c>
      <c r="F107" s="59">
        <f>+C107/C119</f>
        <v>0.31695606987228392</v>
      </c>
      <c r="G107" s="59">
        <f>+D107/D119</f>
        <v>0.29609657334246442</v>
      </c>
      <c r="H107" s="80"/>
      <c r="I107" s="22"/>
    </row>
    <row r="108" spans="1:11" ht="38.25" x14ac:dyDescent="0.2">
      <c r="A108" s="23" t="s">
        <v>31</v>
      </c>
      <c r="B108" s="79" t="s">
        <v>114</v>
      </c>
      <c r="C108" s="25">
        <v>19059.816199999997</v>
      </c>
      <c r="D108" s="25">
        <v>31003.658219999998</v>
      </c>
      <c r="E108" s="26">
        <f t="shared" si="8"/>
        <v>1.6266504301337388</v>
      </c>
      <c r="F108" s="59">
        <f>+C108/C119</f>
        <v>4.047110506788418E-4</v>
      </c>
      <c r="G108" s="59">
        <f>+D108/D119</f>
        <v>6.1012196602444385E-4</v>
      </c>
      <c r="H108" s="22"/>
      <c r="I108" s="22"/>
    </row>
    <row r="109" spans="1:11" ht="25.5" x14ac:dyDescent="0.2">
      <c r="A109" s="23" t="s">
        <v>33</v>
      </c>
      <c r="B109" s="79" t="s">
        <v>115</v>
      </c>
      <c r="C109" s="25">
        <v>21218.401109999999</v>
      </c>
      <c r="D109" s="25">
        <v>35875.717049999999</v>
      </c>
      <c r="E109" s="26">
        <f t="shared" si="8"/>
        <v>1.6907832434693757</v>
      </c>
      <c r="F109" s="59">
        <f>+C109/C119</f>
        <v>4.5054586659409672E-4</v>
      </c>
      <c r="G109" s="59">
        <f>+D109/D119</f>
        <v>7.0599936509952485E-4</v>
      </c>
      <c r="H109" s="22"/>
      <c r="I109" s="22"/>
    </row>
    <row r="110" spans="1:11" ht="25.5" x14ac:dyDescent="0.2">
      <c r="A110" s="23" t="s">
        <v>35</v>
      </c>
      <c r="B110" s="79" t="s">
        <v>116</v>
      </c>
      <c r="C110" s="25">
        <v>2809700.3365000002</v>
      </c>
      <c r="D110" s="25">
        <v>3114887.5758699998</v>
      </c>
      <c r="E110" s="26">
        <f t="shared" si="8"/>
        <v>1.1086191418370852</v>
      </c>
      <c r="F110" s="59">
        <f>+C110/C119</f>
        <v>5.9660427117739494E-2</v>
      </c>
      <c r="G110" s="59">
        <f>+D110/D119</f>
        <v>6.1297970653958478E-2</v>
      </c>
      <c r="H110" s="22"/>
      <c r="I110" s="22"/>
    </row>
    <row r="111" spans="1:11" x14ac:dyDescent="0.2">
      <c r="A111" s="23" t="s">
        <v>37</v>
      </c>
      <c r="B111" s="79" t="s">
        <v>117</v>
      </c>
      <c r="C111" s="25">
        <v>592275.65296000009</v>
      </c>
      <c r="D111" s="25">
        <v>676010.68085</v>
      </c>
      <c r="E111" s="26">
        <f t="shared" si="8"/>
        <v>1.1413784738094832</v>
      </c>
      <c r="F111" s="59">
        <f>+C111/C119</f>
        <v>1.2576223153764658E-2</v>
      </c>
      <c r="G111" s="59">
        <f>+D111/D119</f>
        <v>1.3303235467473326E-2</v>
      </c>
      <c r="H111" s="22"/>
      <c r="I111" s="22"/>
    </row>
    <row r="112" spans="1:11" x14ac:dyDescent="0.2">
      <c r="A112" s="23" t="s">
        <v>39</v>
      </c>
      <c r="B112" s="79" t="s">
        <v>118</v>
      </c>
      <c r="C112" s="25">
        <v>458906.12161999999</v>
      </c>
      <c r="D112" s="25">
        <v>561707.23930999998</v>
      </c>
      <c r="E112" s="26">
        <f t="shared" si="8"/>
        <v>1.224013393691717</v>
      </c>
      <c r="F112" s="59">
        <f>+C112/C119</f>
        <v>9.7442901177495385E-3</v>
      </c>
      <c r="G112" s="59">
        <f>+D112/D119</f>
        <v>1.1053854443437998E-2</v>
      </c>
      <c r="H112" s="22"/>
      <c r="I112" s="22"/>
    </row>
    <row r="113" spans="1:9" x14ac:dyDescent="0.2">
      <c r="A113" s="23" t="s">
        <v>41</v>
      </c>
      <c r="B113" s="79" t="s">
        <v>119</v>
      </c>
      <c r="C113" s="25">
        <v>1205370.9410399999</v>
      </c>
      <c r="D113" s="25">
        <v>1245714.9044100002</v>
      </c>
      <c r="E113" s="26">
        <f t="shared" si="8"/>
        <v>1.0334701642427113</v>
      </c>
      <c r="F113" s="59">
        <f>+C113/C119</f>
        <v>2.5594524883510824E-2</v>
      </c>
      <c r="G113" s="59">
        <f>+D113/D119</f>
        <v>2.4514462815690967E-2</v>
      </c>
      <c r="H113" s="22"/>
      <c r="I113" s="22"/>
    </row>
    <row r="114" spans="1:9" x14ac:dyDescent="0.2">
      <c r="A114" s="23" t="s">
        <v>43</v>
      </c>
      <c r="B114" s="79" t="s">
        <v>120</v>
      </c>
      <c r="C114" s="25">
        <v>83862.63979999999</v>
      </c>
      <c r="D114" s="25">
        <v>80343.907989999992</v>
      </c>
      <c r="E114" s="26">
        <f t="shared" si="8"/>
        <v>0.95804172372355967</v>
      </c>
      <c r="F114" s="59">
        <f>+C114/C119</f>
        <v>1.7807169130077578E-3</v>
      </c>
      <c r="G114" s="59">
        <f>+D114/D119</f>
        <v>1.5810902943486848E-3</v>
      </c>
      <c r="H114" s="22"/>
      <c r="I114" s="22"/>
    </row>
    <row r="115" spans="1:9" ht="38.25" x14ac:dyDescent="0.2">
      <c r="A115" s="23" t="s">
        <v>45</v>
      </c>
      <c r="B115" s="79" t="s">
        <v>121</v>
      </c>
      <c r="C115" s="25">
        <v>1595002.9095899998</v>
      </c>
      <c r="D115" s="25">
        <v>1875126.5297900001</v>
      </c>
      <c r="E115" s="26">
        <f t="shared" si="8"/>
        <v>1.1756257737937337</v>
      </c>
      <c r="F115" s="59">
        <f>+C115/C119</f>
        <v>3.3867866122233574E-2</v>
      </c>
      <c r="G115" s="59">
        <f>+D115/D119</f>
        <v>3.6900674003755282E-2</v>
      </c>
      <c r="H115" s="22"/>
      <c r="I115" s="22"/>
    </row>
    <row r="116" spans="1:9" x14ac:dyDescent="0.2">
      <c r="A116" s="23" t="s">
        <v>47</v>
      </c>
      <c r="B116" s="79" t="s">
        <v>122</v>
      </c>
      <c r="C116" s="25">
        <v>3328232.4238299998</v>
      </c>
      <c r="D116" s="25">
        <v>3333247.3197399997</v>
      </c>
      <c r="E116" s="26">
        <f t="shared" si="8"/>
        <v>1.0015067745491852</v>
      </c>
      <c r="F116" s="59">
        <f>+C116/C119</f>
        <v>7.0670799078934851E-2</v>
      </c>
      <c r="G116" s="59">
        <f>+D116/D119</f>
        <v>6.559507892696273E-2</v>
      </c>
      <c r="H116" s="22"/>
      <c r="I116" s="22"/>
    </row>
    <row r="117" spans="1:9" ht="15" customHeight="1" thickBot="1" x14ac:dyDescent="0.25">
      <c r="A117" s="15"/>
      <c r="C117" s="25"/>
      <c r="D117" s="25"/>
      <c r="E117" s="55"/>
      <c r="F117" s="59"/>
      <c r="G117" s="59"/>
      <c r="H117" s="81"/>
    </row>
    <row r="118" spans="1:9" ht="15" customHeight="1" x14ac:dyDescent="0.2">
      <c r="A118" s="82"/>
      <c r="B118" s="52"/>
      <c r="C118" s="83"/>
      <c r="D118" s="83"/>
      <c r="E118" s="20"/>
      <c r="F118" s="78"/>
      <c r="G118" s="78"/>
    </row>
    <row r="119" spans="1:9" ht="15" customHeight="1" x14ac:dyDescent="0.2">
      <c r="A119" s="65"/>
      <c r="B119" s="84" t="s">
        <v>10</v>
      </c>
      <c r="C119" s="85">
        <f>+SUM(C98:C116)</f>
        <v>47094874.647059992</v>
      </c>
      <c r="D119" s="85">
        <f>+SUM(D98:D116)</f>
        <v>50815508.941629991</v>
      </c>
      <c r="E119" s="68">
        <f t="shared" ref="E119" si="9">+IF(C119=0,"X",D119/C119)</f>
        <v>1.0790029556815535</v>
      </c>
      <c r="F119" s="56">
        <f>SUM(F98:F116)</f>
        <v>1</v>
      </c>
      <c r="G119" s="56">
        <f>SUM(G98:G116)</f>
        <v>1.0000000000000002</v>
      </c>
      <c r="H119" s="3"/>
      <c r="I119" s="86"/>
    </row>
    <row r="120" spans="1:9" ht="15" customHeight="1" thickBot="1" x14ac:dyDescent="0.25">
      <c r="A120" s="87"/>
      <c r="B120" s="88"/>
      <c r="C120" s="89"/>
      <c r="D120" s="89"/>
      <c r="E120" s="71"/>
      <c r="F120" s="90"/>
      <c r="G120" s="90"/>
    </row>
    <row r="121" spans="1:9" x14ac:dyDescent="0.2">
      <c r="C121" s="42"/>
      <c r="D121" s="42"/>
      <c r="E121" s="91"/>
      <c r="F121" s="3"/>
      <c r="H121" s="3"/>
    </row>
    <row r="122" spans="1:9" s="6" customFormat="1" ht="18" customHeight="1" x14ac:dyDescent="0.2">
      <c r="A122" s="451" t="s">
        <v>123</v>
      </c>
      <c r="B122" s="451"/>
      <c r="C122" s="451"/>
      <c r="D122" s="451"/>
      <c r="E122" s="451"/>
      <c r="G122" s="47"/>
    </row>
    <row r="123" spans="1:9" ht="18" customHeight="1" thickBot="1" x14ac:dyDescent="0.25">
      <c r="A123" s="7"/>
      <c r="B123" s="7"/>
      <c r="C123" s="7"/>
      <c r="D123" s="7"/>
      <c r="E123" s="92"/>
    </row>
    <row r="124" spans="1:9" ht="18" customHeight="1" thickBot="1" x14ac:dyDescent="0.25">
      <c r="A124" s="10" t="s">
        <v>1</v>
      </c>
      <c r="B124" s="10" t="s">
        <v>2</v>
      </c>
      <c r="C124" s="11" t="s">
        <v>124</v>
      </c>
      <c r="D124" s="12"/>
      <c r="E124" s="13" t="s">
        <v>4</v>
      </c>
    </row>
    <row r="125" spans="1:9" ht="18" customHeight="1" thickBot="1" x14ac:dyDescent="0.25">
      <c r="A125" s="15"/>
      <c r="B125" s="15"/>
      <c r="C125" s="10">
        <f>+C5</f>
        <v>2021</v>
      </c>
      <c r="D125" s="10">
        <f>+D5</f>
        <v>2022</v>
      </c>
      <c r="E125" s="10" t="str">
        <f>+E5</f>
        <v>22/21</v>
      </c>
    </row>
    <row r="126" spans="1:9" ht="18" customHeight="1" x14ac:dyDescent="0.2">
      <c r="A126" s="10" t="s">
        <v>6</v>
      </c>
      <c r="B126" s="18" t="s">
        <v>7</v>
      </c>
      <c r="C126" s="19">
        <f>+C158</f>
        <v>21650115.079759996</v>
      </c>
      <c r="D126" s="19">
        <f t="shared" ref="D126" si="10">+D158</f>
        <v>21159463.363940001</v>
      </c>
      <c r="E126" s="20">
        <f>+D126/C126</f>
        <v>0.97733722365851572</v>
      </c>
      <c r="F126" s="21"/>
      <c r="G126" s="22"/>
    </row>
    <row r="127" spans="1:9" ht="18" customHeight="1" thickBot="1" x14ac:dyDescent="0.25">
      <c r="A127" s="23" t="s">
        <v>8</v>
      </c>
      <c r="B127" s="24" t="s">
        <v>9</v>
      </c>
      <c r="C127" s="25">
        <f>+C193</f>
        <v>35645512.558020003</v>
      </c>
      <c r="D127" s="25">
        <f t="shared" ref="D127" si="11">+D193</f>
        <v>38756584.677819997</v>
      </c>
      <c r="E127" s="26">
        <f>+D127/C127</f>
        <v>1.0872780862594167</v>
      </c>
      <c r="F127" s="21"/>
      <c r="G127" s="22"/>
    </row>
    <row r="128" spans="1:9" ht="18" customHeight="1" thickBot="1" x14ac:dyDescent="0.25">
      <c r="A128" s="27"/>
      <c r="B128" s="28" t="s">
        <v>10</v>
      </c>
      <c r="C128" s="29">
        <f>SUM(C126:C127)</f>
        <v>57295627.637779996</v>
      </c>
      <c r="D128" s="29">
        <f>SUM(D126:D127)</f>
        <v>59916048.041759998</v>
      </c>
      <c r="E128" s="30">
        <f>+D128/C128</f>
        <v>1.0457350850669822</v>
      </c>
      <c r="F128" s="21"/>
      <c r="G128" s="22"/>
    </row>
    <row r="129" spans="1:7" ht="18" customHeight="1" x14ac:dyDescent="0.2">
      <c r="A129" s="32"/>
      <c r="E129" s="93"/>
    </row>
    <row r="130" spans="1:7" s="6" customFormat="1" ht="18" customHeight="1" x14ac:dyDescent="0.2">
      <c r="A130" s="452" t="s">
        <v>125</v>
      </c>
      <c r="B130" s="452"/>
      <c r="C130" s="452"/>
      <c r="D130" s="452"/>
      <c r="E130" s="452"/>
      <c r="G130" s="47"/>
    </row>
    <row r="131" spans="1:7" ht="18" customHeight="1" thickBot="1" x14ac:dyDescent="0.25">
      <c r="A131" s="7"/>
      <c r="B131" s="7"/>
      <c r="C131" s="7"/>
      <c r="D131" s="7"/>
      <c r="E131" s="92"/>
    </row>
    <row r="132" spans="1:7" ht="18" customHeight="1" thickBot="1" x14ac:dyDescent="0.25">
      <c r="A132" s="10" t="s">
        <v>1</v>
      </c>
      <c r="B132" s="10" t="s">
        <v>12</v>
      </c>
      <c r="C132" s="11" t="str">
        <f>+C124</f>
        <v>Składka zarobiona na udziale własnym</v>
      </c>
      <c r="D132" s="12"/>
      <c r="E132" s="13" t="s">
        <v>4</v>
      </c>
      <c r="G132" s="519"/>
    </row>
    <row r="133" spans="1:7" ht="18" customHeight="1" thickBot="1" x14ac:dyDescent="0.25">
      <c r="A133" s="23"/>
      <c r="B133" s="15"/>
      <c r="C133" s="94">
        <f>+C5</f>
        <v>2021</v>
      </c>
      <c r="D133" s="94">
        <f>+D5</f>
        <v>2022</v>
      </c>
      <c r="E133" s="94" t="str">
        <f>+E5</f>
        <v>22/21</v>
      </c>
    </row>
    <row r="134" spans="1:7" ht="18" customHeight="1" x14ac:dyDescent="0.2">
      <c r="A134" s="10" t="s">
        <v>6</v>
      </c>
      <c r="B134" s="37" t="s">
        <v>13</v>
      </c>
      <c r="C134" s="25">
        <v>419291.35615000001</v>
      </c>
      <c r="D134" s="25">
        <v>391259.27818999998</v>
      </c>
      <c r="E134" s="26">
        <f t="shared" ref="E134:E157" si="12">+IFERROR(IF(D134/C134&gt;0,D134/C134,"X"),"X")</f>
        <v>0.93314415489650193</v>
      </c>
      <c r="F134" s="21"/>
      <c r="G134" s="22"/>
    </row>
    <row r="135" spans="1:7" ht="18" customHeight="1" x14ac:dyDescent="0.2">
      <c r="A135" s="23" t="s">
        <v>8</v>
      </c>
      <c r="B135" s="37" t="s">
        <v>14</v>
      </c>
      <c r="C135" s="25">
        <v>2635443.7419699999</v>
      </c>
      <c r="D135" s="25">
        <v>2479447.5677499999</v>
      </c>
      <c r="E135" s="26">
        <f t="shared" si="12"/>
        <v>0.94080838390297328</v>
      </c>
      <c r="F135" s="21"/>
      <c r="G135" s="22"/>
    </row>
    <row r="136" spans="1:7" ht="18" customHeight="1" x14ac:dyDescent="0.2">
      <c r="A136" s="23" t="s">
        <v>15</v>
      </c>
      <c r="B136" s="37" t="s">
        <v>16</v>
      </c>
      <c r="C136" s="25">
        <v>411480.61290000001</v>
      </c>
      <c r="D136" s="25">
        <v>438992.89273999998</v>
      </c>
      <c r="E136" s="26">
        <f t="shared" si="12"/>
        <v>1.0668616672997087</v>
      </c>
      <c r="F136" s="21"/>
      <c r="G136" s="22"/>
    </row>
    <row r="137" spans="1:7" ht="18" customHeight="1" x14ac:dyDescent="0.2">
      <c r="A137" s="23" t="s">
        <v>17</v>
      </c>
      <c r="B137" s="37" t="s">
        <v>18</v>
      </c>
      <c r="C137" s="25">
        <v>289329.09626000002</v>
      </c>
      <c r="D137" s="25">
        <v>311266.06108000001</v>
      </c>
      <c r="E137" s="26">
        <f t="shared" si="12"/>
        <v>1.0758201131637544</v>
      </c>
      <c r="F137" s="21"/>
      <c r="G137" s="22"/>
    </row>
    <row r="138" spans="1:7" ht="18" customHeight="1" x14ac:dyDescent="0.2">
      <c r="A138" s="23" t="s">
        <v>19</v>
      </c>
      <c r="B138" s="37" t="s">
        <v>20</v>
      </c>
      <c r="C138" s="25">
        <v>1051269.4119200001</v>
      </c>
      <c r="D138" s="25">
        <v>1087609.64175</v>
      </c>
      <c r="E138" s="26">
        <f t="shared" si="12"/>
        <v>1.0345679512957857</v>
      </c>
      <c r="F138" s="21"/>
      <c r="G138" s="22"/>
    </row>
    <row r="139" spans="1:7" ht="18" customHeight="1" x14ac:dyDescent="0.2">
      <c r="A139" s="23" t="s">
        <v>21</v>
      </c>
      <c r="B139" s="37" t="s">
        <v>22</v>
      </c>
      <c r="C139" s="25">
        <v>401105.30277000001</v>
      </c>
      <c r="D139" s="25">
        <v>454313.67898999999</v>
      </c>
      <c r="E139" s="26">
        <f t="shared" si="12"/>
        <v>1.1326543824091762</v>
      </c>
      <c r="F139" s="21"/>
      <c r="G139" s="22"/>
    </row>
    <row r="140" spans="1:7" ht="18" customHeight="1" x14ac:dyDescent="0.2">
      <c r="A140" s="23" t="s">
        <v>23</v>
      </c>
      <c r="B140" s="37" t="s">
        <v>24</v>
      </c>
      <c r="C140" s="25">
        <v>421008.99304999999</v>
      </c>
      <c r="D140" s="25">
        <v>364686.04191999999</v>
      </c>
      <c r="E140" s="26">
        <f t="shared" si="12"/>
        <v>0.86621912581494198</v>
      </c>
      <c r="F140" s="21"/>
      <c r="G140" s="22"/>
    </row>
    <row r="141" spans="1:7" ht="18" customHeight="1" x14ac:dyDescent="0.2">
      <c r="A141" s="23" t="s">
        <v>25</v>
      </c>
      <c r="B141" s="37" t="s">
        <v>26</v>
      </c>
      <c r="C141" s="25">
        <v>830775.12048000004</v>
      </c>
      <c r="D141" s="25">
        <v>765540.53633000003</v>
      </c>
      <c r="E141" s="26">
        <f t="shared" si="12"/>
        <v>0.92147744613210225</v>
      </c>
      <c r="F141" s="21"/>
      <c r="G141" s="22"/>
    </row>
    <row r="142" spans="1:7" ht="18" customHeight="1" x14ac:dyDescent="0.2">
      <c r="A142" s="23" t="s">
        <v>27</v>
      </c>
      <c r="B142" s="37" t="s">
        <v>28</v>
      </c>
      <c r="C142" s="25">
        <v>18176.709279999999</v>
      </c>
      <c r="D142" s="25">
        <v>18086.932949999999</v>
      </c>
      <c r="E142" s="26">
        <f t="shared" si="12"/>
        <v>0.99506091401820562</v>
      </c>
      <c r="F142" s="21"/>
      <c r="G142" s="22"/>
    </row>
    <row r="143" spans="1:7" ht="18" customHeight="1" x14ac:dyDescent="0.2">
      <c r="A143" s="23" t="s">
        <v>29</v>
      </c>
      <c r="B143" s="37" t="s">
        <v>30</v>
      </c>
      <c r="C143" s="25">
        <v>1627899.97275</v>
      </c>
      <c r="D143" s="25">
        <v>1651045.8995099999</v>
      </c>
      <c r="E143" s="26">
        <f t="shared" si="12"/>
        <v>1.0142182733260323</v>
      </c>
      <c r="F143" s="21"/>
      <c r="G143" s="22"/>
    </row>
    <row r="144" spans="1:7" ht="18" customHeight="1" x14ac:dyDescent="0.2">
      <c r="A144" s="23" t="s">
        <v>31</v>
      </c>
      <c r="B144" s="37" t="s">
        <v>32</v>
      </c>
      <c r="C144" s="25">
        <v>725954.95319999999</v>
      </c>
      <c r="D144" s="25">
        <v>630108.13474999997</v>
      </c>
      <c r="E144" s="26">
        <f t="shared" si="12"/>
        <v>0.86797139680980406</v>
      </c>
      <c r="F144" s="21"/>
      <c r="G144" s="22"/>
    </row>
    <row r="145" spans="1:7" ht="18" customHeight="1" x14ac:dyDescent="0.2">
      <c r="A145" s="23" t="s">
        <v>33</v>
      </c>
      <c r="B145" s="37" t="s">
        <v>34</v>
      </c>
      <c r="C145" s="25">
        <v>325335.74430999998</v>
      </c>
      <c r="D145" s="25">
        <v>100810.90790999999</v>
      </c>
      <c r="E145" s="26">
        <f t="shared" si="12"/>
        <v>0.30986729762451537</v>
      </c>
      <c r="F145" s="21"/>
      <c r="G145" s="22"/>
    </row>
    <row r="146" spans="1:7" ht="18" customHeight="1" x14ac:dyDescent="0.2">
      <c r="A146" s="23" t="s">
        <v>35</v>
      </c>
      <c r="B146" s="37" t="s">
        <v>36</v>
      </c>
      <c r="C146" s="25">
        <v>504398.46425999998</v>
      </c>
      <c r="D146" s="25">
        <v>476125.53836000001</v>
      </c>
      <c r="E146" s="26">
        <f t="shared" si="12"/>
        <v>0.94394724032025157</v>
      </c>
      <c r="F146" s="21"/>
      <c r="G146" s="22"/>
    </row>
    <row r="147" spans="1:7" ht="18" customHeight="1" x14ac:dyDescent="0.2">
      <c r="A147" s="23" t="s">
        <v>37</v>
      </c>
      <c r="B147" s="37" t="s">
        <v>38</v>
      </c>
      <c r="C147" s="25">
        <v>66512.540760000004</v>
      </c>
      <c r="D147" s="25">
        <v>67073.250950000001</v>
      </c>
      <c r="E147" s="26">
        <f t="shared" si="12"/>
        <v>1.0084301424001112</v>
      </c>
      <c r="F147" s="21"/>
      <c r="G147" s="22"/>
    </row>
    <row r="148" spans="1:7" ht="18" customHeight="1" x14ac:dyDescent="0.2">
      <c r="A148" s="23" t="s">
        <v>39</v>
      </c>
      <c r="B148" s="37" t="s">
        <v>40</v>
      </c>
      <c r="C148" s="25">
        <v>16882.199519999998</v>
      </c>
      <c r="D148" s="25">
        <v>20851.115239999999</v>
      </c>
      <c r="E148" s="26">
        <f t="shared" si="12"/>
        <v>1.2350947052425312</v>
      </c>
      <c r="F148" s="21"/>
      <c r="G148" s="22"/>
    </row>
    <row r="149" spans="1:7" ht="18" customHeight="1" x14ac:dyDescent="0.2">
      <c r="A149" s="23" t="s">
        <v>41</v>
      </c>
      <c r="B149" s="37" t="s">
        <v>42</v>
      </c>
      <c r="C149" s="25">
        <v>8834844.2132600006</v>
      </c>
      <c r="D149" s="25">
        <v>8666434.8394399993</v>
      </c>
      <c r="E149" s="26">
        <f t="shared" si="12"/>
        <v>0.98093804828304276</v>
      </c>
      <c r="F149" s="21"/>
      <c r="G149" s="22"/>
    </row>
    <row r="150" spans="1:7" ht="18" customHeight="1" x14ac:dyDescent="0.2">
      <c r="A150" s="23" t="s">
        <v>43</v>
      </c>
      <c r="B150" s="37" t="s">
        <v>44</v>
      </c>
      <c r="C150" s="25">
        <v>18329.993419999999</v>
      </c>
      <c r="D150" s="25">
        <v>18876.954470000001</v>
      </c>
      <c r="E150" s="26">
        <f t="shared" si="12"/>
        <v>1.0298396751961301</v>
      </c>
      <c r="F150" s="21"/>
      <c r="G150" s="22"/>
    </row>
    <row r="151" spans="1:7" ht="18" customHeight="1" x14ac:dyDescent="0.2">
      <c r="A151" s="23" t="s">
        <v>45</v>
      </c>
      <c r="B151" s="37" t="s">
        <v>46</v>
      </c>
      <c r="C151" s="25">
        <v>57491.75172</v>
      </c>
      <c r="D151" s="25">
        <v>64208.91517</v>
      </c>
      <c r="E151" s="26">
        <f t="shared" si="12"/>
        <v>1.1168369939867959</v>
      </c>
      <c r="F151" s="21"/>
      <c r="G151" s="22"/>
    </row>
    <row r="152" spans="1:7" ht="18" customHeight="1" x14ac:dyDescent="0.2">
      <c r="A152" s="23" t="s">
        <v>47</v>
      </c>
      <c r="B152" s="37" t="s">
        <v>48</v>
      </c>
      <c r="C152" s="25">
        <v>397178.89967999997</v>
      </c>
      <c r="D152" s="25">
        <v>441025.69003</v>
      </c>
      <c r="E152" s="26">
        <f t="shared" si="12"/>
        <v>1.1103955683076987</v>
      </c>
      <c r="F152" s="21"/>
      <c r="G152" s="22"/>
    </row>
    <row r="153" spans="1:7" ht="18" customHeight="1" x14ac:dyDescent="0.2">
      <c r="A153" s="23" t="s">
        <v>49</v>
      </c>
      <c r="B153" s="37" t="s">
        <v>50</v>
      </c>
      <c r="C153" s="25">
        <v>35665.461779999998</v>
      </c>
      <c r="D153" s="25">
        <v>40767.298450000002</v>
      </c>
      <c r="E153" s="26">
        <f t="shared" si="12"/>
        <v>1.1430469820205986</v>
      </c>
      <c r="F153" s="21"/>
      <c r="G153" s="22"/>
    </row>
    <row r="154" spans="1:7" ht="18" customHeight="1" x14ac:dyDescent="0.2">
      <c r="A154" s="23" t="s">
        <v>51</v>
      </c>
      <c r="B154" s="37" t="s">
        <v>52</v>
      </c>
      <c r="C154" s="25">
        <v>760857.88086000003</v>
      </c>
      <c r="D154" s="25">
        <v>776526.45103</v>
      </c>
      <c r="E154" s="26">
        <f t="shared" si="12"/>
        <v>1.0205932941803662</v>
      </c>
      <c r="F154" s="21"/>
      <c r="G154" s="22"/>
    </row>
    <row r="155" spans="1:7" ht="18" customHeight="1" x14ac:dyDescent="0.2">
      <c r="A155" s="23" t="s">
        <v>53</v>
      </c>
      <c r="B155" s="37" t="s">
        <v>54</v>
      </c>
      <c r="C155" s="25">
        <v>358049.36437999998</v>
      </c>
      <c r="D155" s="25">
        <v>406795.95422000001</v>
      </c>
      <c r="E155" s="26">
        <f t="shared" si="12"/>
        <v>1.1361448858439112</v>
      </c>
      <c r="F155" s="21"/>
      <c r="G155" s="22"/>
    </row>
    <row r="156" spans="1:7" ht="18" customHeight="1" x14ac:dyDescent="0.2">
      <c r="A156" s="23" t="s">
        <v>55</v>
      </c>
      <c r="B156" s="37" t="s">
        <v>56</v>
      </c>
      <c r="C156" s="25">
        <v>293125.66165000002</v>
      </c>
      <c r="D156" s="25">
        <v>323777.13741999998</v>
      </c>
      <c r="E156" s="26">
        <f t="shared" si="12"/>
        <v>1.1045676983634365</v>
      </c>
      <c r="F156" s="21"/>
      <c r="G156" s="22"/>
    </row>
    <row r="157" spans="1:7" ht="18" customHeight="1" thickBot="1" x14ac:dyDescent="0.25">
      <c r="A157" s="23" t="s">
        <v>57</v>
      </c>
      <c r="B157" s="37" t="s">
        <v>58</v>
      </c>
      <c r="C157" s="25">
        <v>1149707.6334299999</v>
      </c>
      <c r="D157" s="25">
        <v>1163832.6452899999</v>
      </c>
      <c r="E157" s="26">
        <f t="shared" si="12"/>
        <v>1.0122857424351093</v>
      </c>
      <c r="F157" s="21"/>
      <c r="G157" s="22"/>
    </row>
    <row r="158" spans="1:7" ht="18" customHeight="1" thickBot="1" x14ac:dyDescent="0.25">
      <c r="A158" s="27"/>
      <c r="B158" s="41" t="s">
        <v>10</v>
      </c>
      <c r="C158" s="95">
        <f>+SUM(C134:C157)</f>
        <v>21650115.079759996</v>
      </c>
      <c r="D158" s="95">
        <f>+SUM(D134:D157)</f>
        <v>21159463.363940001</v>
      </c>
      <c r="E158" s="30">
        <f>+D158/C158</f>
        <v>0.97733722365851572</v>
      </c>
      <c r="F158" s="21"/>
      <c r="G158" s="22"/>
    </row>
    <row r="159" spans="1:7" ht="18" customHeight="1" x14ac:dyDescent="0.2">
      <c r="A159" s="96"/>
      <c r="B159" s="66"/>
      <c r="C159" s="42"/>
      <c r="D159" s="42"/>
      <c r="E159" s="97"/>
    </row>
    <row r="160" spans="1:7" ht="18" customHeight="1" x14ac:dyDescent="0.2">
      <c r="A160" s="452" t="s">
        <v>126</v>
      </c>
      <c r="B160" s="452"/>
      <c r="C160" s="452"/>
      <c r="D160" s="452"/>
      <c r="E160" s="452"/>
    </row>
    <row r="161" spans="1:7" ht="18" customHeight="1" thickBot="1" x14ac:dyDescent="0.25">
      <c r="A161" s="7"/>
      <c r="B161" s="7"/>
      <c r="C161" s="7"/>
      <c r="D161" s="7"/>
      <c r="E161" s="8"/>
    </row>
    <row r="162" spans="1:7" ht="18" customHeight="1" thickBot="1" x14ac:dyDescent="0.25">
      <c r="A162" s="10" t="s">
        <v>1</v>
      </c>
      <c r="B162" s="10" t="s">
        <v>12</v>
      </c>
      <c r="C162" s="11" t="str">
        <f>+C132</f>
        <v>Składka zarobiona na udziale własnym</v>
      </c>
      <c r="D162" s="12"/>
      <c r="E162" s="13" t="s">
        <v>4</v>
      </c>
    </row>
    <row r="163" spans="1:7" ht="18" customHeight="1" thickBot="1" x14ac:dyDescent="0.25">
      <c r="A163" s="15"/>
      <c r="B163" s="15"/>
      <c r="C163" s="94">
        <f>+C5</f>
        <v>2021</v>
      </c>
      <c r="D163" s="94">
        <f>+D5</f>
        <v>2022</v>
      </c>
      <c r="E163" s="94" t="str">
        <f>+E5</f>
        <v>22/21</v>
      </c>
    </row>
    <row r="164" spans="1:7" ht="18" customHeight="1" x14ac:dyDescent="0.2">
      <c r="A164" s="10" t="s">
        <v>6</v>
      </c>
      <c r="B164" s="17" t="s">
        <v>60</v>
      </c>
      <c r="C164" s="38">
        <v>125274.15164</v>
      </c>
      <c r="D164" s="25">
        <v>158843.55301999999</v>
      </c>
      <c r="E164" s="26">
        <f t="shared" ref="E164:E192" si="13">+IFERROR(IF(D164/C164&gt;0,D164/C164,"X"),"X")</f>
        <v>1.2679675012006331</v>
      </c>
      <c r="F164" s="21"/>
      <c r="G164" s="22"/>
    </row>
    <row r="165" spans="1:7" ht="18" customHeight="1" x14ac:dyDescent="0.2">
      <c r="A165" s="23" t="s">
        <v>8</v>
      </c>
      <c r="B165" s="17" t="s">
        <v>61</v>
      </c>
      <c r="C165" s="38">
        <v>1996059.8565799999</v>
      </c>
      <c r="D165" s="25">
        <v>1966253.6991000001</v>
      </c>
      <c r="E165" s="26">
        <f t="shared" si="13"/>
        <v>0.98506750317043645</v>
      </c>
      <c r="F165" s="21"/>
      <c r="G165" s="22"/>
    </row>
    <row r="166" spans="1:7" ht="18" customHeight="1" x14ac:dyDescent="0.2">
      <c r="A166" s="23" t="s">
        <v>15</v>
      </c>
      <c r="B166" s="17" t="s">
        <v>62</v>
      </c>
      <c r="C166" s="38">
        <v>1443431.27195</v>
      </c>
      <c r="D166" s="25">
        <v>1525761.3387500001</v>
      </c>
      <c r="E166" s="26">
        <f t="shared" si="13"/>
        <v>1.0570377463755352</v>
      </c>
      <c r="F166" s="21"/>
      <c r="G166" s="22"/>
    </row>
    <row r="167" spans="1:7" ht="18" customHeight="1" x14ac:dyDescent="0.2">
      <c r="A167" s="23" t="s">
        <v>17</v>
      </c>
      <c r="B167" s="17" t="s">
        <v>63</v>
      </c>
      <c r="C167" s="38">
        <v>26858.844420000001</v>
      </c>
      <c r="D167" s="25">
        <v>63685.812290000002</v>
      </c>
      <c r="E167" s="26">
        <f t="shared" si="13"/>
        <v>2.3711300193755691</v>
      </c>
      <c r="F167" s="21"/>
      <c r="G167" s="22"/>
    </row>
    <row r="168" spans="1:7" ht="18" customHeight="1" x14ac:dyDescent="0.2">
      <c r="A168" s="23" t="s">
        <v>19</v>
      </c>
      <c r="B168" s="17" t="s">
        <v>64</v>
      </c>
      <c r="C168" s="38">
        <v>68968.160140000007</v>
      </c>
      <c r="D168" s="25">
        <v>73269.516059999994</v>
      </c>
      <c r="E168" s="26">
        <f t="shared" si="13"/>
        <v>1.0623672707995773</v>
      </c>
      <c r="F168" s="21"/>
      <c r="G168" s="22"/>
    </row>
    <row r="169" spans="1:7" ht="18" customHeight="1" x14ac:dyDescent="0.2">
      <c r="A169" s="23" t="s">
        <v>21</v>
      </c>
      <c r="B169" s="17" t="s">
        <v>65</v>
      </c>
      <c r="C169" s="38">
        <v>6192615.3575999998</v>
      </c>
      <c r="D169" s="25">
        <v>6737656.7215999998</v>
      </c>
      <c r="E169" s="26">
        <f t="shared" si="13"/>
        <v>1.0880147292421591</v>
      </c>
      <c r="F169" s="21"/>
      <c r="G169" s="22"/>
    </row>
    <row r="170" spans="1:7" ht="18" customHeight="1" x14ac:dyDescent="0.2">
      <c r="A170" s="23" t="s">
        <v>23</v>
      </c>
      <c r="B170" s="17" t="s">
        <v>66</v>
      </c>
      <c r="C170" s="38">
        <v>79390.011360000004</v>
      </c>
      <c r="D170" s="25">
        <v>90874.200110000005</v>
      </c>
      <c r="E170" s="26">
        <f t="shared" si="13"/>
        <v>1.1446553357691824</v>
      </c>
      <c r="F170" s="21"/>
      <c r="G170" s="22"/>
    </row>
    <row r="171" spans="1:7" ht="18" customHeight="1" x14ac:dyDescent="0.2">
      <c r="A171" s="23" t="s">
        <v>25</v>
      </c>
      <c r="B171" s="17" t="s">
        <v>67</v>
      </c>
      <c r="C171" s="38">
        <v>321759.07410999999</v>
      </c>
      <c r="D171" s="25">
        <v>338826.17151000001</v>
      </c>
      <c r="E171" s="26">
        <f t="shared" si="13"/>
        <v>1.0530430958231976</v>
      </c>
      <c r="F171" s="21"/>
      <c r="G171" s="22"/>
    </row>
    <row r="172" spans="1:7" ht="18" customHeight="1" x14ac:dyDescent="0.2">
      <c r="A172" s="23" t="s">
        <v>27</v>
      </c>
      <c r="B172" s="17" t="s">
        <v>68</v>
      </c>
      <c r="C172" s="38">
        <v>1236851.3608200001</v>
      </c>
      <c r="D172" s="25">
        <v>1273853.65374</v>
      </c>
      <c r="E172" s="26">
        <f t="shared" si="13"/>
        <v>1.0299165235954209</v>
      </c>
      <c r="F172" s="21"/>
      <c r="G172" s="22"/>
    </row>
    <row r="173" spans="1:7" ht="18" customHeight="1" x14ac:dyDescent="0.2">
      <c r="A173" s="23" t="s">
        <v>29</v>
      </c>
      <c r="B173" s="17" t="s">
        <v>69</v>
      </c>
      <c r="C173" s="38">
        <v>111311.9544</v>
      </c>
      <c r="D173" s="25">
        <v>124135.65306</v>
      </c>
      <c r="E173" s="26">
        <f t="shared" si="13"/>
        <v>1.1152050444996948</v>
      </c>
      <c r="F173" s="21"/>
      <c r="G173" s="22"/>
    </row>
    <row r="174" spans="1:7" ht="18" customHeight="1" x14ac:dyDescent="0.2">
      <c r="A174" s="23" t="s">
        <v>31</v>
      </c>
      <c r="B174" s="17" t="s">
        <v>70</v>
      </c>
      <c r="C174" s="38">
        <v>980608.30286000005</v>
      </c>
      <c r="D174" s="25">
        <v>987593.34676999995</v>
      </c>
      <c r="E174" s="26">
        <f t="shared" si="13"/>
        <v>1.007123174349664</v>
      </c>
      <c r="F174" s="21"/>
      <c r="G174" s="22"/>
    </row>
    <row r="175" spans="1:7" ht="18" customHeight="1" x14ac:dyDescent="0.2">
      <c r="A175" s="23" t="s">
        <v>33</v>
      </c>
      <c r="B175" s="17" t="s">
        <v>71</v>
      </c>
      <c r="C175" s="38">
        <v>69115.452420000001</v>
      </c>
      <c r="D175" s="25">
        <v>86973.590660000002</v>
      </c>
      <c r="E175" s="26">
        <f t="shared" si="13"/>
        <v>1.2583812680770701</v>
      </c>
      <c r="F175" s="21"/>
      <c r="G175" s="22"/>
    </row>
    <row r="176" spans="1:7" ht="18" customHeight="1" x14ac:dyDescent="0.2">
      <c r="A176" s="23" t="s">
        <v>35</v>
      </c>
      <c r="B176" s="17" t="s">
        <v>72</v>
      </c>
      <c r="C176" s="38">
        <v>420250.23184000002</v>
      </c>
      <c r="D176" s="25">
        <v>471675.60671999998</v>
      </c>
      <c r="E176" s="26">
        <f t="shared" si="13"/>
        <v>1.1223684628437729</v>
      </c>
      <c r="F176" s="21"/>
      <c r="G176" s="22"/>
    </row>
    <row r="177" spans="1:7" ht="18" customHeight="1" x14ac:dyDescent="0.2">
      <c r="A177" s="23" t="s">
        <v>37</v>
      </c>
      <c r="B177" s="17" t="s">
        <v>73</v>
      </c>
      <c r="C177" s="38">
        <v>23952.413619999999</v>
      </c>
      <c r="D177" s="25">
        <v>27714.54393</v>
      </c>
      <c r="E177" s="26">
        <f t="shared" si="13"/>
        <v>1.1570668563797122</v>
      </c>
      <c r="F177" s="21"/>
      <c r="G177" s="22"/>
    </row>
    <row r="178" spans="1:7" ht="18" customHeight="1" x14ac:dyDescent="0.2">
      <c r="A178" s="23" t="s">
        <v>39</v>
      </c>
      <c r="B178" s="17" t="s">
        <v>74</v>
      </c>
      <c r="C178" s="38">
        <v>6673.6070799999998</v>
      </c>
      <c r="D178" s="25">
        <v>7460.3964500000002</v>
      </c>
      <c r="E178" s="26">
        <f t="shared" si="13"/>
        <v>1.1178956687992485</v>
      </c>
      <c r="F178" s="21"/>
      <c r="G178" s="22"/>
    </row>
    <row r="179" spans="1:7" ht="18" customHeight="1" x14ac:dyDescent="0.2">
      <c r="A179" s="23" t="s">
        <v>41</v>
      </c>
      <c r="B179" s="17" t="s">
        <v>75</v>
      </c>
      <c r="C179" s="38">
        <v>251380.29488</v>
      </c>
      <c r="D179" s="25">
        <v>353939.42478</v>
      </c>
      <c r="E179" s="26">
        <f t="shared" si="13"/>
        <v>1.4079839668775871</v>
      </c>
      <c r="F179" s="21"/>
      <c r="G179" s="22"/>
    </row>
    <row r="180" spans="1:7" ht="18" customHeight="1" x14ac:dyDescent="0.2">
      <c r="A180" s="23" t="s">
        <v>43</v>
      </c>
      <c r="B180" s="17" t="s">
        <v>76</v>
      </c>
      <c r="C180" s="38">
        <v>38032.696279999996</v>
      </c>
      <c r="D180" s="25">
        <v>45588.228589999999</v>
      </c>
      <c r="E180" s="26">
        <f t="shared" si="13"/>
        <v>1.198658865897267</v>
      </c>
      <c r="F180" s="21"/>
      <c r="G180" s="22"/>
    </row>
    <row r="181" spans="1:7" ht="18" customHeight="1" x14ac:dyDescent="0.2">
      <c r="A181" s="23" t="s">
        <v>45</v>
      </c>
      <c r="B181" s="17" t="s">
        <v>77</v>
      </c>
      <c r="C181" s="38">
        <v>509031.36687999999</v>
      </c>
      <c r="D181" s="25">
        <v>553322.01610000001</v>
      </c>
      <c r="E181" s="26">
        <f t="shared" si="13"/>
        <v>1.0870096660083448</v>
      </c>
      <c r="F181" s="21"/>
      <c r="G181" s="22"/>
    </row>
    <row r="182" spans="1:7" ht="18" customHeight="1" x14ac:dyDescent="0.2">
      <c r="A182" s="23" t="s">
        <v>47</v>
      </c>
      <c r="B182" s="17" t="s">
        <v>78</v>
      </c>
      <c r="C182" s="38">
        <v>11917412.7816</v>
      </c>
      <c r="D182" s="25">
        <v>12750016.18063</v>
      </c>
      <c r="E182" s="26">
        <f t="shared" si="13"/>
        <v>1.0698644424161849</v>
      </c>
      <c r="F182" s="21"/>
      <c r="G182" s="22"/>
    </row>
    <row r="183" spans="1:7" ht="18" customHeight="1" x14ac:dyDescent="0.2">
      <c r="A183" s="23" t="s">
        <v>49</v>
      </c>
      <c r="B183" s="17" t="s">
        <v>79</v>
      </c>
      <c r="C183" s="38">
        <v>144859.39522000001</v>
      </c>
      <c r="D183" s="25">
        <v>205751.50503999999</v>
      </c>
      <c r="E183" s="26">
        <f t="shared" si="13"/>
        <v>1.4203531964738791</v>
      </c>
      <c r="F183" s="21"/>
      <c r="G183" s="22"/>
    </row>
    <row r="184" spans="1:7" ht="18" customHeight="1" x14ac:dyDescent="0.2">
      <c r="A184" s="23" t="s">
        <v>51</v>
      </c>
      <c r="B184" s="17" t="s">
        <v>80</v>
      </c>
      <c r="C184" s="38">
        <v>229378.36803000001</v>
      </c>
      <c r="D184" s="25">
        <v>232510.85417000001</v>
      </c>
      <c r="E184" s="26">
        <f t="shared" si="13"/>
        <v>1.0136564148001537</v>
      </c>
      <c r="F184" s="21"/>
      <c r="G184" s="22"/>
    </row>
    <row r="185" spans="1:7" ht="18" customHeight="1" x14ac:dyDescent="0.2">
      <c r="A185" s="23" t="s">
        <v>53</v>
      </c>
      <c r="B185" s="17" t="s">
        <v>81</v>
      </c>
      <c r="C185" s="38">
        <v>125523.67495</v>
      </c>
      <c r="D185" s="25">
        <v>120214.94098</v>
      </c>
      <c r="E185" s="26">
        <f t="shared" si="13"/>
        <v>0.95770730922182901</v>
      </c>
      <c r="F185" s="21"/>
      <c r="G185" s="22"/>
    </row>
    <row r="186" spans="1:7" ht="18" customHeight="1" x14ac:dyDescent="0.2">
      <c r="A186" s="23" t="s">
        <v>55</v>
      </c>
      <c r="B186" s="17" t="s">
        <v>82</v>
      </c>
      <c r="C186" s="38">
        <v>56257.695419999996</v>
      </c>
      <c r="D186" s="25">
        <v>80573.903579999998</v>
      </c>
      <c r="E186" s="26">
        <f t="shared" si="13"/>
        <v>1.4322290129103907</v>
      </c>
      <c r="F186" s="21"/>
      <c r="G186" s="22"/>
    </row>
    <row r="187" spans="1:7" ht="18" customHeight="1" x14ac:dyDescent="0.2">
      <c r="A187" s="23" t="s">
        <v>57</v>
      </c>
      <c r="B187" s="17" t="s">
        <v>83</v>
      </c>
      <c r="C187" s="38">
        <v>281038.51558000001</v>
      </c>
      <c r="D187" s="25">
        <v>306300.95951999997</v>
      </c>
      <c r="E187" s="26">
        <f t="shared" si="13"/>
        <v>1.0898896149087038</v>
      </c>
      <c r="F187" s="21"/>
      <c r="G187" s="22"/>
    </row>
    <row r="188" spans="1:7" ht="18" customHeight="1" x14ac:dyDescent="0.2">
      <c r="A188" s="23" t="s">
        <v>84</v>
      </c>
      <c r="B188" s="17" t="s">
        <v>85</v>
      </c>
      <c r="C188" s="38">
        <v>180075.35019999999</v>
      </c>
      <c r="D188" s="25">
        <v>205309.42050000001</v>
      </c>
      <c r="E188" s="26">
        <f t="shared" si="13"/>
        <v>1.1401306190546008</v>
      </c>
      <c r="F188" s="21"/>
      <c r="G188" s="22"/>
    </row>
    <row r="189" spans="1:7" ht="18" customHeight="1" x14ac:dyDescent="0.2">
      <c r="A189" s="23" t="s">
        <v>86</v>
      </c>
      <c r="B189" s="17" t="s">
        <v>87</v>
      </c>
      <c r="C189" s="38">
        <v>1858963.6098499999</v>
      </c>
      <c r="D189" s="25">
        <v>1907606.1435700001</v>
      </c>
      <c r="E189" s="26">
        <f t="shared" si="13"/>
        <v>1.0261664797859733</v>
      </c>
      <c r="F189" s="21"/>
      <c r="G189" s="22"/>
    </row>
    <row r="190" spans="1:7" ht="18" customHeight="1" x14ac:dyDescent="0.2">
      <c r="A190" s="23" t="s">
        <v>88</v>
      </c>
      <c r="B190" s="17" t="s">
        <v>89</v>
      </c>
      <c r="C190" s="38">
        <v>6188964.5084199999</v>
      </c>
      <c r="D190" s="25">
        <v>7182391.5637299996</v>
      </c>
      <c r="E190" s="26">
        <f t="shared" si="13"/>
        <v>1.1605158753065163</v>
      </c>
      <c r="F190" s="21"/>
      <c r="G190" s="22"/>
    </row>
    <row r="191" spans="1:7" ht="18" customHeight="1" x14ac:dyDescent="0.2">
      <c r="A191" s="23" t="s">
        <v>90</v>
      </c>
      <c r="B191" s="17" t="s">
        <v>91</v>
      </c>
      <c r="C191" s="38">
        <v>670620.01289000001</v>
      </c>
      <c r="D191" s="25">
        <v>777235.08105000004</v>
      </c>
      <c r="E191" s="26">
        <f t="shared" si="13"/>
        <v>1.1589798486635499</v>
      </c>
      <c r="F191" s="21"/>
      <c r="G191" s="22"/>
    </row>
    <row r="192" spans="1:7" ht="18" customHeight="1" thickBot="1" x14ac:dyDescent="0.25">
      <c r="A192" s="23" t="s">
        <v>92</v>
      </c>
      <c r="B192" s="17" t="s">
        <v>93</v>
      </c>
      <c r="C192" s="38">
        <v>90854.236980000001</v>
      </c>
      <c r="D192" s="25">
        <v>101246.65181</v>
      </c>
      <c r="E192" s="26">
        <f t="shared" si="13"/>
        <v>1.1143855826150155</v>
      </c>
      <c r="F192" s="21"/>
      <c r="G192" s="22"/>
    </row>
    <row r="193" spans="1:7" ht="18" customHeight="1" thickBot="1" x14ac:dyDescent="0.25">
      <c r="A193" s="27"/>
      <c r="B193" s="41" t="s">
        <v>10</v>
      </c>
      <c r="C193" s="29">
        <f>SUM(C164:C192)</f>
        <v>35645512.558020003</v>
      </c>
      <c r="D193" s="29">
        <f>SUM(D164:D192)</f>
        <v>38756584.677819997</v>
      </c>
      <c r="E193" s="30">
        <f>+D193/C193</f>
        <v>1.0872780862594167</v>
      </c>
      <c r="F193" s="21"/>
      <c r="G193" s="22"/>
    </row>
    <row r="194" spans="1:7" x14ac:dyDescent="0.2">
      <c r="C194" s="22"/>
      <c r="D194" s="22"/>
    </row>
    <row r="195" spans="1:7" x14ac:dyDescent="0.2">
      <c r="C195" s="31"/>
    </row>
  </sheetData>
  <mergeCells count="18">
    <mergeCell ref="A122:E122"/>
    <mergeCell ref="A130:E130"/>
    <mergeCell ref="A160:E160"/>
    <mergeCell ref="F77:G78"/>
    <mergeCell ref="A92:E92"/>
    <mergeCell ref="A94:A96"/>
    <mergeCell ref="B94:B96"/>
    <mergeCell ref="C94:D95"/>
    <mergeCell ref="E94:E95"/>
    <mergeCell ref="F94:G95"/>
    <mergeCell ref="A2:E2"/>
    <mergeCell ref="A10:E10"/>
    <mergeCell ref="A40:E40"/>
    <mergeCell ref="A75:E75"/>
    <mergeCell ref="A77:A79"/>
    <mergeCell ref="B77:B79"/>
    <mergeCell ref="C77:D78"/>
    <mergeCell ref="E77:E78"/>
  </mergeCells>
  <conditionalFormatting sqref="G6:G8 G14:G22 G25:G38 G44:G73 I80:I116 H81:H116 G126:G128 G134:G158 G164:G193 C194:D194">
    <cfRule type="cellIs" dxfId="1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39" max="6" man="1"/>
    <brk id="90" max="6" man="1"/>
    <brk id="129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9B48-0015-440C-B140-796FC451E820}">
  <dimension ref="A1:L587"/>
  <sheetViews>
    <sheetView showGridLines="0" zoomScale="80" zoomScaleNormal="80" zoomScaleSheetLayoutView="80" workbookViewId="0">
      <selection activeCell="C23" sqref="C23"/>
    </sheetView>
  </sheetViews>
  <sheetFormatPr defaultColWidth="9.140625" defaultRowHeight="12.75" x14ac:dyDescent="0.2"/>
  <cols>
    <col min="1" max="1" width="3.5703125" style="241" customWidth="1"/>
    <col min="2" max="2" width="34.28515625" style="241" customWidth="1"/>
    <col min="3" max="3" width="16.42578125" style="241" customWidth="1"/>
    <col min="4" max="4" width="15.28515625" style="241" customWidth="1"/>
    <col min="5" max="5" width="14.28515625" style="241" customWidth="1"/>
    <col min="6" max="8" width="9.140625" style="241"/>
    <col min="9" max="9" width="41.7109375" style="241" bestFit="1" customWidth="1"/>
    <col min="10" max="10" width="13.5703125" style="241" bestFit="1" customWidth="1"/>
    <col min="11" max="11" width="13.7109375" style="241" bestFit="1" customWidth="1"/>
    <col min="12" max="12" width="17.28515625" style="427" bestFit="1" customWidth="1"/>
    <col min="13" max="16384" width="9.140625" style="241"/>
  </cols>
  <sheetData>
    <row r="1" spans="1:12" ht="20.100000000000001" customHeight="1" x14ac:dyDescent="0.2">
      <c r="A1" s="489" t="s">
        <v>282</v>
      </c>
      <c r="B1" s="489"/>
      <c r="C1" s="489"/>
      <c r="D1" s="489"/>
      <c r="E1" s="489"/>
    </row>
    <row r="2" spans="1:12" ht="20.100000000000001" customHeight="1" x14ac:dyDescent="0.2">
      <c r="A2" s="239"/>
      <c r="B2" s="239"/>
      <c r="C2" s="239"/>
      <c r="D2" s="239"/>
      <c r="E2" s="239"/>
    </row>
    <row r="3" spans="1:12" ht="20.100000000000001" customHeight="1" thickBot="1" x14ac:dyDescent="0.25">
      <c r="A3" s="319"/>
      <c r="B3" s="319"/>
      <c r="C3" s="319"/>
      <c r="D3" s="319"/>
      <c r="E3" s="319"/>
    </row>
    <row r="4" spans="1:12" ht="20.100000000000001" customHeight="1" thickBot="1" x14ac:dyDescent="0.25">
      <c r="A4" s="243" t="s">
        <v>1</v>
      </c>
      <c r="B4" s="265" t="s">
        <v>2</v>
      </c>
      <c r="C4" s="508" t="s">
        <v>282</v>
      </c>
      <c r="D4" s="509"/>
      <c r="E4" s="510"/>
      <c r="I4" s="99"/>
    </row>
    <row r="5" spans="1:12" ht="20.100000000000001" customHeight="1" thickBot="1" x14ac:dyDescent="0.25">
      <c r="A5" s="247"/>
      <c r="B5" s="414"/>
      <c r="C5" s="36">
        <v>2021</v>
      </c>
      <c r="D5" s="36">
        <v>2022</v>
      </c>
      <c r="E5" s="16" t="s">
        <v>192</v>
      </c>
      <c r="J5" s="99"/>
      <c r="K5" s="99"/>
      <c r="L5" s="429"/>
    </row>
    <row r="6" spans="1:12" ht="20.100000000000001" customHeight="1" x14ac:dyDescent="0.2">
      <c r="A6" s="249" t="s">
        <v>6</v>
      </c>
      <c r="B6" s="423" t="s">
        <v>7</v>
      </c>
      <c r="C6" s="419">
        <f>+C38</f>
        <v>0.8485945339726777</v>
      </c>
      <c r="D6" s="419">
        <f>+D38</f>
        <v>0.8775336500692863</v>
      </c>
      <c r="E6" s="352">
        <f>+(D6-C6)*100</f>
        <v>2.8939116096608597</v>
      </c>
      <c r="F6" s="350"/>
      <c r="J6" s="258"/>
      <c r="K6" s="362"/>
    </row>
    <row r="7" spans="1:12" ht="20.100000000000001" customHeight="1" thickBot="1" x14ac:dyDescent="0.25">
      <c r="A7" s="252" t="s">
        <v>8</v>
      </c>
      <c r="B7" s="422" t="s">
        <v>9</v>
      </c>
      <c r="C7" s="412">
        <f>+C73</f>
        <v>0.57478671270937665</v>
      </c>
      <c r="D7" s="412">
        <f>+D73</f>
        <v>0.61775485859348922</v>
      </c>
      <c r="E7" s="352">
        <f>+(D7-C7)*100</f>
        <v>4.296814588411257</v>
      </c>
      <c r="F7" s="350"/>
      <c r="J7" s="258"/>
      <c r="K7" s="362"/>
    </row>
    <row r="8" spans="1:12" ht="20.100000000000001" customHeight="1" thickBot="1" x14ac:dyDescent="0.25">
      <c r="A8" s="109"/>
      <c r="B8" s="420" t="s">
        <v>129</v>
      </c>
      <c r="C8" s="213">
        <v>0.66600000000000004</v>
      </c>
      <c r="D8" s="213">
        <v>0.69799999999999995</v>
      </c>
      <c r="E8" s="400">
        <f>+(D8-C8)*100</f>
        <v>3.1999999999999917</v>
      </c>
      <c r="F8" s="350"/>
      <c r="J8" s="428"/>
      <c r="K8" s="428"/>
      <c r="L8" s="428"/>
    </row>
    <row r="9" spans="1:12" ht="20.100000000000001" customHeight="1" x14ac:dyDescent="0.2">
      <c r="C9" s="437"/>
      <c r="J9" s="436"/>
      <c r="K9" s="436"/>
    </row>
    <row r="10" spans="1:12" ht="20.100000000000001" customHeight="1" x14ac:dyDescent="0.2">
      <c r="A10" s="418" t="s">
        <v>284</v>
      </c>
      <c r="B10" s="418"/>
      <c r="C10" s="418"/>
      <c r="D10" s="418"/>
      <c r="E10" s="418"/>
    </row>
    <row r="11" spans="1:12" ht="20.100000000000001" customHeight="1" thickBot="1" x14ac:dyDescent="0.25">
      <c r="A11" s="268"/>
      <c r="B11" s="416"/>
      <c r="C11" s="416"/>
      <c r="D11" s="416"/>
      <c r="E11" s="416"/>
    </row>
    <row r="12" spans="1:12" ht="20.100000000000001" customHeight="1" thickBot="1" x14ac:dyDescent="0.25">
      <c r="A12" s="243" t="s">
        <v>1</v>
      </c>
      <c r="B12" s="265" t="s">
        <v>12</v>
      </c>
      <c r="C12" s="508" t="s">
        <v>282</v>
      </c>
      <c r="D12" s="509"/>
      <c r="E12" s="510"/>
      <c r="I12" s="99"/>
    </row>
    <row r="13" spans="1:12" ht="20.100000000000001" customHeight="1" thickBot="1" x14ac:dyDescent="0.25">
      <c r="A13" s="247"/>
      <c r="B13" s="414"/>
      <c r="C13" s="36">
        <f>+C5</f>
        <v>2021</v>
      </c>
      <c r="D13" s="36">
        <f>+D5</f>
        <v>2022</v>
      </c>
      <c r="E13" s="16" t="s">
        <v>192</v>
      </c>
      <c r="J13" s="99"/>
      <c r="K13" s="99"/>
      <c r="L13" s="429"/>
    </row>
    <row r="14" spans="1:12" ht="20.100000000000001" customHeight="1" x14ac:dyDescent="0.2">
      <c r="A14" s="10" t="s">
        <v>6</v>
      </c>
      <c r="B14" s="37" t="s">
        <v>13</v>
      </c>
      <c r="C14" s="434">
        <v>1.1384360739407471</v>
      </c>
      <c r="D14" s="434">
        <v>1.1652118437138426</v>
      </c>
      <c r="E14" s="352">
        <f t="shared" ref="E14:E28" si="0">+(D14-C14)*100</f>
        <v>2.6775769773095481</v>
      </c>
      <c r="F14" s="435"/>
      <c r="J14" s="258"/>
      <c r="K14" s="362"/>
    </row>
    <row r="15" spans="1:12" ht="20.100000000000001" customHeight="1" x14ac:dyDescent="0.2">
      <c r="A15" s="23" t="s">
        <v>8</v>
      </c>
      <c r="B15" s="37" t="s">
        <v>14</v>
      </c>
      <c r="C15" s="434">
        <v>0.74870811429796225</v>
      </c>
      <c r="D15" s="434">
        <v>0.82661610258931284</v>
      </c>
      <c r="E15" s="352">
        <f t="shared" si="0"/>
        <v>7.7907988291350598</v>
      </c>
      <c r="F15" s="435"/>
      <c r="J15" s="258"/>
      <c r="K15" s="362"/>
    </row>
    <row r="16" spans="1:12" ht="20.100000000000001" customHeight="1" x14ac:dyDescent="0.2">
      <c r="A16" s="23" t="s">
        <v>15</v>
      </c>
      <c r="B16" s="37" t="s">
        <v>16</v>
      </c>
      <c r="C16" s="434">
        <v>0.93279373582169756</v>
      </c>
      <c r="D16" s="434">
        <v>0.43718921014057521</v>
      </c>
      <c r="E16" s="352">
        <f t="shared" si="0"/>
        <v>-49.560452568112233</v>
      </c>
      <c r="F16" s="435"/>
      <c r="J16" s="428"/>
      <c r="K16" s="428"/>
      <c r="L16" s="428"/>
    </row>
    <row r="17" spans="1:6" ht="20.100000000000001" customHeight="1" x14ac:dyDescent="0.2">
      <c r="A17" s="23" t="s">
        <v>17</v>
      </c>
      <c r="B17" s="37" t="s">
        <v>18</v>
      </c>
      <c r="C17" s="434">
        <v>0.19641856976641447</v>
      </c>
      <c r="D17" s="434">
        <v>0.11086069036807519</v>
      </c>
      <c r="E17" s="352">
        <f t="shared" si="0"/>
        <v>-8.5557879398339285</v>
      </c>
      <c r="F17" s="435"/>
    </row>
    <row r="18" spans="1:6" ht="20.100000000000001" customHeight="1" x14ac:dyDescent="0.2">
      <c r="A18" s="23" t="s">
        <v>19</v>
      </c>
      <c r="B18" s="37" t="s">
        <v>20</v>
      </c>
      <c r="C18" s="434">
        <v>0.83617410047946561</v>
      </c>
      <c r="D18" s="434">
        <v>0.8930891975149664</v>
      </c>
      <c r="E18" s="352">
        <f t="shared" si="0"/>
        <v>5.6915097035500795</v>
      </c>
      <c r="F18" s="435"/>
    </row>
    <row r="19" spans="1:6" ht="20.100000000000001" customHeight="1" x14ac:dyDescent="0.2">
      <c r="A19" s="23" t="s">
        <v>21</v>
      </c>
      <c r="B19" s="37" t="s">
        <v>22</v>
      </c>
      <c r="C19" s="434">
        <v>0.55494270001258594</v>
      </c>
      <c r="D19" s="434">
        <v>0.57082299553401494</v>
      </c>
      <c r="E19" s="352">
        <f t="shared" si="0"/>
        <v>1.5880295521429</v>
      </c>
      <c r="F19" s="435"/>
    </row>
    <row r="20" spans="1:6" ht="20.100000000000001" customHeight="1" x14ac:dyDescent="0.2">
      <c r="A20" s="23" t="s">
        <v>23</v>
      </c>
      <c r="B20" s="37" t="s">
        <v>24</v>
      </c>
      <c r="C20" s="434">
        <v>1.1476199702162835</v>
      </c>
      <c r="D20" s="434">
        <v>0.63947719376656875</v>
      </c>
      <c r="E20" s="352">
        <f t="shared" si="0"/>
        <v>-50.814277644971476</v>
      </c>
      <c r="F20" s="435"/>
    </row>
    <row r="21" spans="1:6" ht="20.100000000000001" customHeight="1" x14ac:dyDescent="0.2">
      <c r="A21" s="23" t="s">
        <v>25</v>
      </c>
      <c r="B21" s="37" t="s">
        <v>26</v>
      </c>
      <c r="C21" s="434">
        <v>0.89794310613968142</v>
      </c>
      <c r="D21" s="434">
        <v>0.96311677636293014</v>
      </c>
      <c r="E21" s="352">
        <f t="shared" si="0"/>
        <v>6.517367022324871</v>
      </c>
      <c r="F21" s="435"/>
    </row>
    <row r="22" spans="1:6" ht="20.100000000000001" customHeight="1" x14ac:dyDescent="0.2">
      <c r="A22" s="23" t="s">
        <v>27</v>
      </c>
      <c r="B22" s="37" t="s">
        <v>28</v>
      </c>
      <c r="C22" s="434">
        <v>0.71228340947435353</v>
      </c>
      <c r="D22" s="434">
        <v>0.5834883099472794</v>
      </c>
      <c r="E22" s="352">
        <f t="shared" si="0"/>
        <v>-12.879509952707412</v>
      </c>
      <c r="F22" s="435"/>
    </row>
    <row r="23" spans="1:6" ht="20.100000000000001" customHeight="1" x14ac:dyDescent="0.2">
      <c r="A23" s="23" t="s">
        <v>29</v>
      </c>
      <c r="B23" s="37" t="s">
        <v>30</v>
      </c>
      <c r="C23" s="434">
        <v>0.67007620568822113</v>
      </c>
      <c r="D23" s="434">
        <v>0.73830934248774471</v>
      </c>
      <c r="E23" s="352">
        <f t="shared" si="0"/>
        <v>6.8233136799523582</v>
      </c>
      <c r="F23" s="435"/>
    </row>
    <row r="24" spans="1:6" ht="20.100000000000001" customHeight="1" x14ac:dyDescent="0.2">
      <c r="A24" s="23" t="s">
        <v>31</v>
      </c>
      <c r="B24" s="37" t="s">
        <v>32</v>
      </c>
      <c r="C24" s="434">
        <v>1.1460666052609343</v>
      </c>
      <c r="D24" s="434">
        <v>1.2494486348427569</v>
      </c>
      <c r="E24" s="352">
        <f t="shared" si="0"/>
        <v>10.338202958182263</v>
      </c>
      <c r="F24" s="435"/>
    </row>
    <row r="25" spans="1:6" ht="20.100000000000001" customHeight="1" x14ac:dyDescent="0.2">
      <c r="A25" s="23" t="s">
        <v>33</v>
      </c>
      <c r="B25" s="37" t="s">
        <v>34</v>
      </c>
      <c r="C25" s="434">
        <v>3.5203757106035658</v>
      </c>
      <c r="D25" s="434">
        <v>21.814435375551106</v>
      </c>
      <c r="E25" s="352">
        <f t="shared" si="0"/>
        <v>1829.405966494754</v>
      </c>
      <c r="F25" s="435"/>
    </row>
    <row r="26" spans="1:6" ht="20.100000000000001" customHeight="1" x14ac:dyDescent="0.2">
      <c r="A26" s="23" t="s">
        <v>35</v>
      </c>
      <c r="B26" s="37" t="s">
        <v>36</v>
      </c>
      <c r="C26" s="434">
        <v>1.1379110415975757</v>
      </c>
      <c r="D26" s="434">
        <v>0.68760225780401363</v>
      </c>
      <c r="E26" s="352">
        <f t="shared" si="0"/>
        <v>-45.03087837935621</v>
      </c>
      <c r="F26" s="435"/>
    </row>
    <row r="27" spans="1:6" ht="20.100000000000001" customHeight="1" x14ac:dyDescent="0.2">
      <c r="A27" s="23" t="s">
        <v>37</v>
      </c>
      <c r="B27" s="37" t="s">
        <v>38</v>
      </c>
      <c r="C27" s="434">
        <v>0.64476666677788064</v>
      </c>
      <c r="D27" s="434">
        <v>0.63015865681207195</v>
      </c>
      <c r="E27" s="352">
        <f t="shared" si="0"/>
        <v>-1.4608009965808688</v>
      </c>
      <c r="F27" s="435"/>
    </row>
    <row r="28" spans="1:6" ht="20.100000000000001" customHeight="1" x14ac:dyDescent="0.2">
      <c r="A28" s="23" t="s">
        <v>39</v>
      </c>
      <c r="B28" s="37" t="s">
        <v>40</v>
      </c>
      <c r="C28" s="434">
        <v>0.65441934369461829</v>
      </c>
      <c r="D28" s="434">
        <v>0.64333015023900475</v>
      </c>
      <c r="E28" s="352">
        <f t="shared" si="0"/>
        <v>-1.1089193455613544</v>
      </c>
      <c r="F28" s="435"/>
    </row>
    <row r="29" spans="1:6" ht="20.100000000000001" customHeight="1" x14ac:dyDescent="0.2">
      <c r="A29" s="23" t="s">
        <v>41</v>
      </c>
      <c r="B29" s="37" t="s">
        <v>42</v>
      </c>
      <c r="C29" s="434">
        <v>0.79165427657541754</v>
      </c>
      <c r="D29" s="434">
        <v>0.76220383497999633</v>
      </c>
      <c r="E29" s="352" t="s">
        <v>177</v>
      </c>
      <c r="F29" s="435"/>
    </row>
    <row r="30" spans="1:6" ht="20.100000000000001" customHeight="1" x14ac:dyDescent="0.2">
      <c r="A30" s="23" t="s">
        <v>43</v>
      </c>
      <c r="B30" s="37" t="s">
        <v>44</v>
      </c>
      <c r="C30" s="434">
        <v>0.64507736031691387</v>
      </c>
      <c r="D30" s="434">
        <v>0.639260727103931</v>
      </c>
      <c r="E30" s="352">
        <f t="shared" ref="E30:E38" si="1">+(D30-C30)*100</f>
        <v>-0.58166332129828691</v>
      </c>
      <c r="F30" s="435"/>
    </row>
    <row r="31" spans="1:6" ht="20.100000000000001" customHeight="1" x14ac:dyDescent="0.2">
      <c r="A31" s="23" t="s">
        <v>45</v>
      </c>
      <c r="B31" s="37" t="s">
        <v>46</v>
      </c>
      <c r="C31" s="434">
        <v>0.30330037214403122</v>
      </c>
      <c r="D31" s="434">
        <v>0.30045160545073357</v>
      </c>
      <c r="E31" s="352">
        <f t="shared" si="1"/>
        <v>-0.28487666932976441</v>
      </c>
      <c r="F31" s="435"/>
    </row>
    <row r="32" spans="1:6" ht="20.100000000000001" customHeight="1" x14ac:dyDescent="0.2">
      <c r="A32" s="23" t="s">
        <v>47</v>
      </c>
      <c r="B32" s="37" t="s">
        <v>48</v>
      </c>
      <c r="C32" s="434">
        <v>0.2196531490628012</v>
      </c>
      <c r="D32" s="434">
        <v>0.21489815614635252</v>
      </c>
      <c r="E32" s="352">
        <f t="shared" si="1"/>
        <v>-0.47549929164486804</v>
      </c>
      <c r="F32" s="435"/>
    </row>
    <row r="33" spans="1:6" ht="20.100000000000001" customHeight="1" x14ac:dyDescent="0.2">
      <c r="A33" s="23" t="s">
        <v>49</v>
      </c>
      <c r="B33" s="37" t="s">
        <v>50</v>
      </c>
      <c r="C33" s="434">
        <v>0.54468243209203826</v>
      </c>
      <c r="D33" s="434">
        <v>0.5294968151340963</v>
      </c>
      <c r="E33" s="352">
        <f t="shared" si="1"/>
        <v>-1.5185616957941961</v>
      </c>
      <c r="F33" s="435"/>
    </row>
    <row r="34" spans="1:6" ht="20.100000000000001" customHeight="1" x14ac:dyDescent="0.2">
      <c r="A34" s="23" t="s">
        <v>51</v>
      </c>
      <c r="B34" s="37" t="s">
        <v>52</v>
      </c>
      <c r="C34" s="434">
        <v>1.3080557536930348</v>
      </c>
      <c r="D34" s="434">
        <v>1.1130700754184895</v>
      </c>
      <c r="E34" s="352">
        <f t="shared" si="1"/>
        <v>-19.498567827454536</v>
      </c>
      <c r="F34" s="435"/>
    </row>
    <row r="35" spans="1:6" ht="20.100000000000001" customHeight="1" x14ac:dyDescent="0.2">
      <c r="A35" s="23" t="s">
        <v>53</v>
      </c>
      <c r="B35" s="37" t="s">
        <v>54</v>
      </c>
      <c r="C35" s="434">
        <v>0.4432686906904108</v>
      </c>
      <c r="D35" s="434">
        <v>0.43054524614927764</v>
      </c>
      <c r="E35" s="352">
        <f t="shared" si="1"/>
        <v>-1.2723444541133166</v>
      </c>
      <c r="F35" s="435"/>
    </row>
    <row r="36" spans="1:6" ht="20.100000000000001" customHeight="1" x14ac:dyDescent="0.2">
      <c r="A36" s="23" t="s">
        <v>55</v>
      </c>
      <c r="B36" s="37" t="s">
        <v>56</v>
      </c>
      <c r="C36" s="434">
        <v>1.0549096172366748</v>
      </c>
      <c r="D36" s="434">
        <v>1.2073742681335846</v>
      </c>
      <c r="E36" s="352">
        <f t="shared" si="1"/>
        <v>15.246465089690986</v>
      </c>
      <c r="F36" s="435"/>
    </row>
    <row r="37" spans="1:6" ht="20.100000000000001" customHeight="1" thickBot="1" x14ac:dyDescent="0.25">
      <c r="A37" s="23" t="s">
        <v>57</v>
      </c>
      <c r="B37" s="37" t="s">
        <v>58</v>
      </c>
      <c r="C37" s="434">
        <v>0.72178744162508246</v>
      </c>
      <c r="D37" s="434">
        <v>0.73030573168913338</v>
      </c>
      <c r="E37" s="352">
        <f t="shared" si="1"/>
        <v>0.85182900640509152</v>
      </c>
      <c r="F37" s="435"/>
    </row>
    <row r="38" spans="1:6" ht="20.100000000000001" customHeight="1" thickBot="1" x14ac:dyDescent="0.25">
      <c r="A38" s="133"/>
      <c r="B38" s="134" t="s">
        <v>10</v>
      </c>
      <c r="C38" s="255">
        <v>0.8485945339726777</v>
      </c>
      <c r="D38" s="255">
        <v>0.8775336500692863</v>
      </c>
      <c r="E38" s="400">
        <f t="shared" si="1"/>
        <v>2.8939116096608597</v>
      </c>
      <c r="F38" s="435"/>
    </row>
    <row r="39" spans="1:6" ht="20.100000000000001" customHeight="1" x14ac:dyDescent="0.2">
      <c r="C39" s="410"/>
      <c r="D39" s="410"/>
      <c r="E39" s="410"/>
    </row>
    <row r="40" spans="1:6" ht="20.100000000000001" customHeight="1" x14ac:dyDescent="0.2">
      <c r="A40" s="489" t="s">
        <v>283</v>
      </c>
      <c r="B40" s="489"/>
      <c r="C40" s="489"/>
      <c r="D40" s="489"/>
      <c r="E40" s="489"/>
    </row>
    <row r="41" spans="1:6" ht="20.100000000000001" customHeight="1" thickBot="1" x14ac:dyDescent="0.25">
      <c r="A41" s="268"/>
      <c r="B41" s="416"/>
      <c r="C41" s="416"/>
      <c r="D41" s="416"/>
      <c r="E41" s="416"/>
    </row>
    <row r="42" spans="1:6" ht="20.100000000000001" customHeight="1" thickBot="1" x14ac:dyDescent="0.25">
      <c r="A42" s="243" t="s">
        <v>1</v>
      </c>
      <c r="B42" s="265" t="s">
        <v>12</v>
      </c>
      <c r="C42" s="508" t="s">
        <v>282</v>
      </c>
      <c r="D42" s="509"/>
      <c r="E42" s="510"/>
    </row>
    <row r="43" spans="1:6" ht="20.100000000000001" customHeight="1" thickBot="1" x14ac:dyDescent="0.25">
      <c r="A43" s="247"/>
      <c r="B43" s="414"/>
      <c r="C43" s="36">
        <f>+C5</f>
        <v>2021</v>
      </c>
      <c r="D43" s="36">
        <f>+D5</f>
        <v>2022</v>
      </c>
      <c r="E43" s="16" t="s">
        <v>192</v>
      </c>
    </row>
    <row r="44" spans="1:6" ht="20.100000000000001" customHeight="1" x14ac:dyDescent="0.2">
      <c r="A44" s="10" t="s">
        <v>6</v>
      </c>
      <c r="B44" s="17" t="s">
        <v>60</v>
      </c>
      <c r="C44" s="434">
        <v>0.51675944928451323</v>
      </c>
      <c r="D44" s="434">
        <v>0.64837016501740008</v>
      </c>
      <c r="E44" s="352">
        <f t="shared" ref="E44:E73" si="2">+(D44-C44)*100</f>
        <v>13.161071573288686</v>
      </c>
      <c r="F44" s="350"/>
    </row>
    <row r="45" spans="1:6" ht="20.100000000000001" customHeight="1" x14ac:dyDescent="0.2">
      <c r="A45" s="23" t="s">
        <v>8</v>
      </c>
      <c r="B45" s="17" t="s">
        <v>61</v>
      </c>
      <c r="C45" s="434">
        <v>0.55994076297523832</v>
      </c>
      <c r="D45" s="434">
        <v>0.55866882204591883</v>
      </c>
      <c r="E45" s="352">
        <f t="shared" si="2"/>
        <v>-0.12719409293194817</v>
      </c>
      <c r="F45" s="350"/>
    </row>
    <row r="46" spans="1:6" ht="20.100000000000001" customHeight="1" x14ac:dyDescent="0.2">
      <c r="A46" s="23" t="s">
        <v>15</v>
      </c>
      <c r="B46" s="17" t="s">
        <v>62</v>
      </c>
      <c r="C46" s="434">
        <v>0.65251824146009685</v>
      </c>
      <c r="D46" s="434">
        <v>0.6899395421663761</v>
      </c>
      <c r="E46" s="352">
        <f t="shared" si="2"/>
        <v>3.7421300706279248</v>
      </c>
      <c r="F46" s="350"/>
    </row>
    <row r="47" spans="1:6" ht="20.100000000000001" customHeight="1" x14ac:dyDescent="0.2">
      <c r="A47" s="23" t="s">
        <v>17</v>
      </c>
      <c r="B47" s="17" t="s">
        <v>63</v>
      </c>
      <c r="C47" s="434">
        <v>0.21581962807463437</v>
      </c>
      <c r="D47" s="434">
        <v>0.21004733961574276</v>
      </c>
      <c r="E47" s="352">
        <f t="shared" si="2"/>
        <v>-0.57722884588916057</v>
      </c>
      <c r="F47" s="350"/>
    </row>
    <row r="48" spans="1:6" ht="20.100000000000001" customHeight="1" x14ac:dyDescent="0.2">
      <c r="A48" s="23" t="s">
        <v>19</v>
      </c>
      <c r="B48" s="17" t="s">
        <v>64</v>
      </c>
      <c r="C48" s="434">
        <v>0.27741012561016065</v>
      </c>
      <c r="D48" s="434">
        <v>0.19472746747752157</v>
      </c>
      <c r="E48" s="352">
        <f t="shared" si="2"/>
        <v>-8.2682658132639091</v>
      </c>
      <c r="F48" s="350"/>
    </row>
    <row r="49" spans="1:6" ht="20.100000000000001" customHeight="1" x14ac:dyDescent="0.2">
      <c r="A49" s="23" t="s">
        <v>21</v>
      </c>
      <c r="B49" s="17" t="s">
        <v>65</v>
      </c>
      <c r="C49" s="434">
        <v>0.56765587989982069</v>
      </c>
      <c r="D49" s="434">
        <v>0.60246287037587221</v>
      </c>
      <c r="E49" s="352">
        <f t="shared" si="2"/>
        <v>3.4806990476051514</v>
      </c>
      <c r="F49" s="350"/>
    </row>
    <row r="50" spans="1:6" ht="20.100000000000001" customHeight="1" x14ac:dyDescent="0.2">
      <c r="A50" s="23" t="s">
        <v>23</v>
      </c>
      <c r="B50" s="17" t="s">
        <v>66</v>
      </c>
      <c r="C50" s="434">
        <v>0.27144539209210977</v>
      </c>
      <c r="D50" s="434">
        <v>0.37360968172982012</v>
      </c>
      <c r="E50" s="352">
        <f t="shared" si="2"/>
        <v>10.216428963771035</v>
      </c>
      <c r="F50" s="350"/>
    </row>
    <row r="51" spans="1:6" ht="20.100000000000001" customHeight="1" x14ac:dyDescent="0.2">
      <c r="A51" s="23" t="s">
        <v>25</v>
      </c>
      <c r="B51" s="17" t="s">
        <v>67</v>
      </c>
      <c r="C51" s="434">
        <v>0.2015987610880482</v>
      </c>
      <c r="D51" s="434">
        <v>0.22545646472802131</v>
      </c>
      <c r="E51" s="352">
        <f t="shared" si="2"/>
        <v>2.3857703639973109</v>
      </c>
      <c r="F51" s="350"/>
    </row>
    <row r="52" spans="1:6" ht="20.100000000000001" customHeight="1" x14ac:dyDescent="0.2">
      <c r="A52" s="23" t="s">
        <v>27</v>
      </c>
      <c r="B52" s="17" t="s">
        <v>68</v>
      </c>
      <c r="C52" s="434">
        <v>0.53126737437583138</v>
      </c>
      <c r="D52" s="434">
        <v>0.58973432928543645</v>
      </c>
      <c r="E52" s="352">
        <f t="shared" si="2"/>
        <v>5.8466954909605073</v>
      </c>
      <c r="F52" s="350"/>
    </row>
    <row r="53" spans="1:6" ht="20.100000000000001" customHeight="1" x14ac:dyDescent="0.2">
      <c r="A53" s="23" t="s">
        <v>29</v>
      </c>
      <c r="B53" s="17" t="s">
        <v>69</v>
      </c>
      <c r="C53" s="434">
        <v>0.50777507434362446</v>
      </c>
      <c r="D53" s="434">
        <v>0.50655550890531909</v>
      </c>
      <c r="E53" s="352">
        <f t="shared" si="2"/>
        <v>-0.121956543830537</v>
      </c>
      <c r="F53" s="350"/>
    </row>
    <row r="54" spans="1:6" ht="20.100000000000001" customHeight="1" x14ac:dyDescent="0.2">
      <c r="A54" s="23" t="s">
        <v>31</v>
      </c>
      <c r="B54" s="17" t="s">
        <v>70</v>
      </c>
      <c r="C54" s="434">
        <v>0.59133235705903953</v>
      </c>
      <c r="D54" s="434">
        <v>0.57834755887457234</v>
      </c>
      <c r="E54" s="352">
        <f t="shared" si="2"/>
        <v>-1.2984798184467183</v>
      </c>
      <c r="F54" s="350"/>
    </row>
    <row r="55" spans="1:6" ht="20.100000000000001" customHeight="1" x14ac:dyDescent="0.2">
      <c r="A55" s="23" t="s">
        <v>33</v>
      </c>
      <c r="B55" s="17" t="s">
        <v>71</v>
      </c>
      <c r="C55" s="434">
        <v>0.27393143675566084</v>
      </c>
      <c r="D55" s="434">
        <v>0.30738947625233209</v>
      </c>
      <c r="E55" s="352">
        <f t="shared" si="2"/>
        <v>3.3458039496671255</v>
      </c>
      <c r="F55" s="350"/>
    </row>
    <row r="56" spans="1:6" ht="20.100000000000001" customHeight="1" x14ac:dyDescent="0.2">
      <c r="A56" s="23" t="s">
        <v>35</v>
      </c>
      <c r="B56" s="17" t="s">
        <v>72</v>
      </c>
      <c r="C56" s="434">
        <v>0.69214555364372354</v>
      </c>
      <c r="D56" s="434">
        <v>0.66458804711210295</v>
      </c>
      <c r="E56" s="352">
        <f t="shared" si="2"/>
        <v>-2.755750653162059</v>
      </c>
      <c r="F56" s="350"/>
    </row>
    <row r="57" spans="1:6" ht="20.100000000000001" customHeight="1" x14ac:dyDescent="0.2">
      <c r="A57" s="23" t="s">
        <v>37</v>
      </c>
      <c r="B57" s="17" t="s">
        <v>73</v>
      </c>
      <c r="C57" s="434">
        <v>0.30696975172918961</v>
      </c>
      <c r="D57" s="434">
        <v>0.30986500212709539</v>
      </c>
      <c r="E57" s="352">
        <f t="shared" si="2"/>
        <v>0.28952503979057798</v>
      </c>
      <c r="F57" s="350"/>
    </row>
    <row r="58" spans="1:6" ht="20.100000000000001" customHeight="1" x14ac:dyDescent="0.2">
      <c r="A58" s="23" t="s">
        <v>39</v>
      </c>
      <c r="B58" s="17" t="s">
        <v>74</v>
      </c>
      <c r="C58" s="434">
        <v>0.54921935045981385</v>
      </c>
      <c r="D58" s="434">
        <v>0.34589785522106314</v>
      </c>
      <c r="E58" s="352">
        <f t="shared" si="2"/>
        <v>-20.332149523875071</v>
      </c>
      <c r="F58" s="350"/>
    </row>
    <row r="59" spans="1:6" ht="20.100000000000001" customHeight="1" x14ac:dyDescent="0.2">
      <c r="A59" s="23" t="s">
        <v>41</v>
      </c>
      <c r="B59" s="17" t="s">
        <v>75</v>
      </c>
      <c r="C59" s="434">
        <v>0.12774060117765712</v>
      </c>
      <c r="D59" s="434">
        <v>0.19110156342378606</v>
      </c>
      <c r="E59" s="352">
        <f t="shared" si="2"/>
        <v>6.336096224612894</v>
      </c>
      <c r="F59" s="350"/>
    </row>
    <row r="60" spans="1:6" ht="20.100000000000001" customHeight="1" x14ac:dyDescent="0.2">
      <c r="A60" s="23" t="s">
        <v>43</v>
      </c>
      <c r="B60" s="17" t="s">
        <v>76</v>
      </c>
      <c r="C60" s="434">
        <v>-2.963279753729826E-3</v>
      </c>
      <c r="D60" s="434">
        <v>7.882495477837527E-2</v>
      </c>
      <c r="E60" s="352">
        <f t="shared" si="2"/>
        <v>8.1788234532105104</v>
      </c>
      <c r="F60" s="350"/>
    </row>
    <row r="61" spans="1:6" ht="20.100000000000001" customHeight="1" x14ac:dyDescent="0.2">
      <c r="A61" s="23" t="s">
        <v>45</v>
      </c>
      <c r="B61" s="17" t="s">
        <v>77</v>
      </c>
      <c r="C61" s="434">
        <v>0.6828948224967909</v>
      </c>
      <c r="D61" s="434">
        <v>0.69711323834273664</v>
      </c>
      <c r="E61" s="352">
        <f t="shared" si="2"/>
        <v>1.4218415845945742</v>
      </c>
      <c r="F61" s="350"/>
    </row>
    <row r="62" spans="1:6" ht="20.100000000000001" customHeight="1" x14ac:dyDescent="0.2">
      <c r="A62" s="23" t="s">
        <v>47</v>
      </c>
      <c r="B62" s="17" t="s">
        <v>78</v>
      </c>
      <c r="C62" s="434">
        <v>0.60197607779291207</v>
      </c>
      <c r="D62" s="434">
        <v>0.66525012032685193</v>
      </c>
      <c r="E62" s="352">
        <f t="shared" si="2"/>
        <v>6.3274042533939863</v>
      </c>
      <c r="F62" s="350"/>
    </row>
    <row r="63" spans="1:6" ht="20.100000000000001" customHeight="1" x14ac:dyDescent="0.2">
      <c r="A63" s="23" t="s">
        <v>49</v>
      </c>
      <c r="B63" s="17" t="s">
        <v>79</v>
      </c>
      <c r="C63" s="434">
        <v>0.40713519723166042</v>
      </c>
      <c r="D63" s="434">
        <v>0.61725252972292377</v>
      </c>
      <c r="E63" s="352">
        <f t="shared" si="2"/>
        <v>21.011733249126337</v>
      </c>
      <c r="F63" s="350"/>
    </row>
    <row r="64" spans="1:6" ht="19.5" customHeight="1" x14ac:dyDescent="0.2">
      <c r="A64" s="23" t="s">
        <v>51</v>
      </c>
      <c r="B64" s="17" t="s">
        <v>80</v>
      </c>
      <c r="C64" s="434">
        <v>0.14810147022048498</v>
      </c>
      <c r="D64" s="434">
        <v>0.12153065945384339</v>
      </c>
      <c r="E64" s="352">
        <f t="shared" si="2"/>
        <v>-2.6570810766641584</v>
      </c>
      <c r="F64" s="350"/>
    </row>
    <row r="65" spans="1:12" ht="20.100000000000001" customHeight="1" x14ac:dyDescent="0.2">
      <c r="A65" s="23" t="s">
        <v>53</v>
      </c>
      <c r="B65" s="17" t="s">
        <v>81</v>
      </c>
      <c r="C65" s="434">
        <v>0.12506942269744609</v>
      </c>
      <c r="D65" s="434">
        <v>0.17740939154787008</v>
      </c>
      <c r="E65" s="352">
        <f t="shared" si="2"/>
        <v>5.2339968850423997</v>
      </c>
      <c r="F65" s="350"/>
    </row>
    <row r="66" spans="1:12" ht="20.100000000000001" customHeight="1" x14ac:dyDescent="0.2">
      <c r="A66" s="23" t="s">
        <v>55</v>
      </c>
      <c r="B66" s="17" t="s">
        <v>82</v>
      </c>
      <c r="C66" s="434">
        <v>0.57419931826014114</v>
      </c>
      <c r="D66" s="434">
        <v>0.57880315219370126</v>
      </c>
      <c r="E66" s="352">
        <f t="shared" si="2"/>
        <v>0.46038339335601197</v>
      </c>
      <c r="F66" s="350"/>
    </row>
    <row r="67" spans="1:12" ht="20.100000000000001" customHeight="1" x14ac:dyDescent="0.2">
      <c r="A67" s="23" t="s">
        <v>57</v>
      </c>
      <c r="B67" s="17" t="s">
        <v>83</v>
      </c>
      <c r="C67" s="434">
        <v>0.61117854641905067</v>
      </c>
      <c r="D67" s="434">
        <v>0.67747639663995274</v>
      </c>
      <c r="E67" s="352">
        <f t="shared" si="2"/>
        <v>6.629785022090207</v>
      </c>
      <c r="F67" s="350"/>
    </row>
    <row r="68" spans="1:12" ht="20.100000000000001" customHeight="1" x14ac:dyDescent="0.2">
      <c r="A68" s="23" t="s">
        <v>84</v>
      </c>
      <c r="B68" s="17" t="s">
        <v>85</v>
      </c>
      <c r="C68" s="434">
        <v>0.71745651145815514</v>
      </c>
      <c r="D68" s="434">
        <v>0.73291441614691311</v>
      </c>
      <c r="E68" s="352">
        <f t="shared" si="2"/>
        <v>1.5457904688757962</v>
      </c>
      <c r="F68" s="350"/>
    </row>
    <row r="69" spans="1:12" ht="20.100000000000001" customHeight="1" x14ac:dyDescent="0.2">
      <c r="A69" s="23" t="s">
        <v>86</v>
      </c>
      <c r="B69" s="17" t="s">
        <v>87</v>
      </c>
      <c r="C69" s="434">
        <v>0.5724038758563873</v>
      </c>
      <c r="D69" s="434">
        <v>0.5571826451431775</v>
      </c>
      <c r="E69" s="352">
        <f t="shared" si="2"/>
        <v>-1.5221230713209799</v>
      </c>
      <c r="F69" s="350"/>
    </row>
    <row r="70" spans="1:12" ht="20.100000000000001" customHeight="1" x14ac:dyDescent="0.2">
      <c r="A70" s="23" t="s">
        <v>88</v>
      </c>
      <c r="B70" s="17" t="s">
        <v>89</v>
      </c>
      <c r="C70" s="434">
        <v>0.6299407491616219</v>
      </c>
      <c r="D70" s="434">
        <v>0.68878572221023815</v>
      </c>
      <c r="E70" s="352">
        <f t="shared" si="2"/>
        <v>5.8844973048616245</v>
      </c>
      <c r="F70" s="350"/>
    </row>
    <row r="71" spans="1:12" ht="20.100000000000001" customHeight="1" x14ac:dyDescent="0.2">
      <c r="A71" s="23" t="s">
        <v>90</v>
      </c>
      <c r="B71" s="17" t="s">
        <v>91</v>
      </c>
      <c r="C71" s="434">
        <v>0.60609819167673906</v>
      </c>
      <c r="D71" s="434">
        <v>0.62168281138169368</v>
      </c>
      <c r="E71" s="352">
        <f t="shared" si="2"/>
        <v>1.5584619704954616</v>
      </c>
      <c r="F71" s="350"/>
    </row>
    <row r="72" spans="1:12" ht="20.100000000000001" customHeight="1" thickBot="1" x14ac:dyDescent="0.25">
      <c r="A72" s="23" t="s">
        <v>92</v>
      </c>
      <c r="B72" s="17" t="s">
        <v>93</v>
      </c>
      <c r="C72" s="434">
        <v>0.69863829833244606</v>
      </c>
      <c r="D72" s="434">
        <v>0.68933520410110627</v>
      </c>
      <c r="E72" s="352">
        <f t="shared" si="2"/>
        <v>-0.93030942313397924</v>
      </c>
      <c r="F72" s="350"/>
    </row>
    <row r="73" spans="1:12" ht="20.100000000000001" customHeight="1" thickBot="1" x14ac:dyDescent="0.25">
      <c r="A73" s="27"/>
      <c r="B73" s="41" t="s">
        <v>10</v>
      </c>
      <c r="C73" s="255">
        <v>0.57478671270937665</v>
      </c>
      <c r="D73" s="255">
        <v>0.61775485859348922</v>
      </c>
      <c r="E73" s="400">
        <f t="shared" si="2"/>
        <v>4.296814588411257</v>
      </c>
      <c r="F73" s="350"/>
    </row>
    <row r="74" spans="1:12" ht="20.100000000000001" customHeight="1" x14ac:dyDescent="0.2">
      <c r="C74" s="410"/>
      <c r="D74" s="410"/>
      <c r="E74" s="410"/>
    </row>
    <row r="75" spans="1:12" ht="20.100000000000001" customHeight="1" x14ac:dyDescent="0.2">
      <c r="A75" s="489" t="s">
        <v>278</v>
      </c>
      <c r="B75" s="489"/>
      <c r="C75" s="489"/>
      <c r="D75" s="489"/>
      <c r="E75" s="489"/>
    </row>
    <row r="76" spans="1:12" ht="20.100000000000001" customHeight="1" thickBot="1" x14ac:dyDescent="0.25">
      <c r="A76" s="319"/>
      <c r="B76" s="319"/>
      <c r="C76" s="319"/>
      <c r="D76" s="319"/>
      <c r="E76" s="319"/>
    </row>
    <row r="77" spans="1:12" ht="20.100000000000001" customHeight="1" thickBot="1" x14ac:dyDescent="0.25">
      <c r="A77" s="243" t="s">
        <v>1</v>
      </c>
      <c r="B77" s="265" t="s">
        <v>281</v>
      </c>
      <c r="C77" s="505" t="s">
        <v>278</v>
      </c>
      <c r="D77" s="506"/>
      <c r="E77" s="507"/>
    </row>
    <row r="78" spans="1:12" ht="20.100000000000001" customHeight="1" thickBot="1" x14ac:dyDescent="0.25">
      <c r="A78" s="247"/>
      <c r="B78" s="414"/>
      <c r="C78" s="36">
        <f>+C5</f>
        <v>2021</v>
      </c>
      <c r="D78" s="36">
        <f>+D5</f>
        <v>2022</v>
      </c>
      <c r="E78" s="16" t="s">
        <v>192</v>
      </c>
      <c r="J78" s="433"/>
      <c r="K78" s="433"/>
      <c r="L78" s="432"/>
    </row>
    <row r="79" spans="1:12" ht="20.100000000000001" customHeight="1" x14ac:dyDescent="0.2">
      <c r="A79" s="249" t="s">
        <v>6</v>
      </c>
      <c r="B79" s="423" t="s">
        <v>7</v>
      </c>
      <c r="C79" s="426">
        <f>+C111</f>
        <v>0.85587096199469304</v>
      </c>
      <c r="D79" s="426">
        <f>+D111</f>
        <v>0.88674969338665721</v>
      </c>
      <c r="E79" s="352">
        <f>+(D79-C79)*100</f>
        <v>3.0878731391964176</v>
      </c>
      <c r="F79" s="350"/>
      <c r="J79" s="362"/>
      <c r="K79" s="362"/>
      <c r="L79" s="431"/>
    </row>
    <row r="80" spans="1:12" ht="20.100000000000001" customHeight="1" thickBot="1" x14ac:dyDescent="0.25">
      <c r="A80" s="252" t="s">
        <v>8</v>
      </c>
      <c r="B80" s="422" t="s">
        <v>9</v>
      </c>
      <c r="C80" s="421">
        <f>+C146</f>
        <v>0.59603194814405391</v>
      </c>
      <c r="D80" s="421">
        <f>+D146</f>
        <v>0.61080114840530741</v>
      </c>
      <c r="E80" s="352">
        <f>+(D80-C80)*100</f>
        <v>1.4769200261253501</v>
      </c>
      <c r="F80" s="350"/>
      <c r="J80" s="362"/>
      <c r="K80" s="362"/>
      <c r="L80" s="431"/>
    </row>
    <row r="81" spans="1:12" ht="20.100000000000001" customHeight="1" thickBot="1" x14ac:dyDescent="0.25">
      <c r="A81" s="109"/>
      <c r="B81" s="420" t="s">
        <v>129</v>
      </c>
      <c r="C81" s="212">
        <v>0.69399999999999995</v>
      </c>
      <c r="D81" s="213">
        <v>0.70799999999999996</v>
      </c>
      <c r="E81" s="400">
        <f>+(D81-C81)*100</f>
        <v>1.4000000000000012</v>
      </c>
      <c r="F81" s="350"/>
      <c r="J81" s="269"/>
      <c r="K81" s="269"/>
      <c r="L81" s="430"/>
    </row>
    <row r="82" spans="1:12" ht="20.100000000000001" customHeight="1" x14ac:dyDescent="0.2"/>
    <row r="83" spans="1:12" ht="20.100000000000001" customHeight="1" x14ac:dyDescent="0.2">
      <c r="A83" s="489" t="s">
        <v>280</v>
      </c>
      <c r="B83" s="489"/>
      <c r="C83" s="489"/>
      <c r="D83" s="489"/>
      <c r="E83" s="489"/>
    </row>
    <row r="84" spans="1:12" ht="20.100000000000001" customHeight="1" thickBot="1" x14ac:dyDescent="0.25">
      <c r="A84" s="268"/>
      <c r="B84" s="416"/>
      <c r="C84" s="416"/>
      <c r="D84" s="416"/>
      <c r="E84" s="416"/>
    </row>
    <row r="85" spans="1:12" ht="20.100000000000001" customHeight="1" thickBot="1" x14ac:dyDescent="0.25">
      <c r="A85" s="243" t="s">
        <v>1</v>
      </c>
      <c r="B85" s="265" t="s">
        <v>12</v>
      </c>
      <c r="C85" s="505" t="s">
        <v>278</v>
      </c>
      <c r="D85" s="506"/>
      <c r="E85" s="507"/>
    </row>
    <row r="86" spans="1:12" ht="20.100000000000001" customHeight="1" thickBot="1" x14ac:dyDescent="0.25">
      <c r="A86" s="247"/>
      <c r="B86" s="414"/>
      <c r="C86" s="36">
        <f>+C5</f>
        <v>2021</v>
      </c>
      <c r="D86" s="36">
        <f>+D5</f>
        <v>2022</v>
      </c>
      <c r="E86" s="16" t="s">
        <v>192</v>
      </c>
      <c r="J86" s="99"/>
      <c r="K86" s="99"/>
      <c r="L86" s="429"/>
    </row>
    <row r="87" spans="1:12" ht="20.100000000000001" customHeight="1" x14ac:dyDescent="0.2">
      <c r="A87" s="10" t="s">
        <v>6</v>
      </c>
      <c r="B87" s="37" t="s">
        <v>13</v>
      </c>
      <c r="C87" s="412">
        <v>1.141504520877302</v>
      </c>
      <c r="D87" s="412">
        <v>1.1693995888010971</v>
      </c>
      <c r="E87" s="352">
        <f t="shared" ref="E87:E111" si="3">+(D87-C87)*100</f>
        <v>2.7895067923795036</v>
      </c>
      <c r="F87" s="350"/>
      <c r="J87" s="258"/>
      <c r="K87" s="362"/>
    </row>
    <row r="88" spans="1:12" ht="20.100000000000001" customHeight="1" x14ac:dyDescent="0.2">
      <c r="A88" s="23" t="s">
        <v>8</v>
      </c>
      <c r="B88" s="37" t="s">
        <v>14</v>
      </c>
      <c r="C88" s="412">
        <v>0.75442588376930453</v>
      </c>
      <c r="D88" s="412">
        <v>0.83438365793206237</v>
      </c>
      <c r="E88" s="352">
        <f t="shared" si="3"/>
        <v>7.995777416275784</v>
      </c>
      <c r="F88" s="350"/>
      <c r="J88" s="258"/>
      <c r="K88" s="362"/>
    </row>
    <row r="89" spans="1:12" ht="20.100000000000001" customHeight="1" x14ac:dyDescent="0.2">
      <c r="A89" s="23" t="s">
        <v>15</v>
      </c>
      <c r="B89" s="37" t="s">
        <v>16</v>
      </c>
      <c r="C89" s="412">
        <v>0.94287722662230933</v>
      </c>
      <c r="D89" s="412">
        <v>0.43462675126497541</v>
      </c>
      <c r="E89" s="352">
        <f t="shared" si="3"/>
        <v>-50.82504753573339</v>
      </c>
      <c r="F89" s="350"/>
      <c r="J89" s="428"/>
      <c r="K89" s="428"/>
      <c r="L89" s="428"/>
    </row>
    <row r="90" spans="1:12" ht="20.100000000000001" customHeight="1" x14ac:dyDescent="0.2">
      <c r="A90" s="23" t="s">
        <v>17</v>
      </c>
      <c r="B90" s="37" t="s">
        <v>18</v>
      </c>
      <c r="C90" s="412">
        <v>0.19350156898734303</v>
      </c>
      <c r="D90" s="412">
        <v>0.11126322513233765</v>
      </c>
      <c r="E90" s="352">
        <f t="shared" si="3"/>
        <v>-8.2238343855005382</v>
      </c>
      <c r="F90" s="350"/>
    </row>
    <row r="91" spans="1:12" ht="20.100000000000001" customHeight="1" x14ac:dyDescent="0.2">
      <c r="A91" s="23" t="s">
        <v>19</v>
      </c>
      <c r="B91" s="37" t="s">
        <v>20</v>
      </c>
      <c r="C91" s="412">
        <v>0.84994974157775249</v>
      </c>
      <c r="D91" s="412">
        <v>0.91057512156337039</v>
      </c>
      <c r="E91" s="352">
        <f t="shared" si="3"/>
        <v>6.0625379985617904</v>
      </c>
      <c r="F91" s="350"/>
    </row>
    <row r="92" spans="1:12" ht="20.100000000000001" customHeight="1" x14ac:dyDescent="0.2">
      <c r="A92" s="23" t="s">
        <v>21</v>
      </c>
      <c r="B92" s="37" t="s">
        <v>22</v>
      </c>
      <c r="C92" s="412">
        <v>0.57389902384810099</v>
      </c>
      <c r="D92" s="412">
        <v>0.57502501448068943</v>
      </c>
      <c r="E92" s="352">
        <f t="shared" si="3"/>
        <v>0.11259906325884472</v>
      </c>
      <c r="F92" s="350"/>
    </row>
    <row r="93" spans="1:12" ht="20.100000000000001" customHeight="1" x14ac:dyDescent="0.2">
      <c r="A93" s="23" t="s">
        <v>23</v>
      </c>
      <c r="B93" s="37" t="s">
        <v>24</v>
      </c>
      <c r="C93" s="412">
        <v>1.1474476807259735</v>
      </c>
      <c r="D93" s="412">
        <v>0.63959036356858223</v>
      </c>
      <c r="E93" s="352">
        <f t="shared" si="3"/>
        <v>-50.785731715739125</v>
      </c>
      <c r="F93" s="350"/>
    </row>
    <row r="94" spans="1:12" ht="20.100000000000001" customHeight="1" x14ac:dyDescent="0.2">
      <c r="A94" s="23" t="s">
        <v>25</v>
      </c>
      <c r="B94" s="37" t="s">
        <v>26</v>
      </c>
      <c r="C94" s="412">
        <v>0.97147216537213266</v>
      </c>
      <c r="D94" s="412">
        <v>1.0819905938370102</v>
      </c>
      <c r="E94" s="352">
        <f t="shared" si="3"/>
        <v>11.051842846487759</v>
      </c>
      <c r="F94" s="350"/>
    </row>
    <row r="95" spans="1:12" ht="20.100000000000001" customHeight="1" x14ac:dyDescent="0.2">
      <c r="A95" s="23" t="s">
        <v>27</v>
      </c>
      <c r="B95" s="37" t="s">
        <v>28</v>
      </c>
      <c r="C95" s="412">
        <v>0.71434596713756759</v>
      </c>
      <c r="D95" s="412">
        <v>0.60395343645037403</v>
      </c>
      <c r="E95" s="352">
        <f t="shared" si="3"/>
        <v>-11.039253068719358</v>
      </c>
      <c r="F95" s="350"/>
    </row>
    <row r="96" spans="1:12" ht="20.100000000000001" customHeight="1" x14ac:dyDescent="0.2">
      <c r="A96" s="23" t="s">
        <v>29</v>
      </c>
      <c r="B96" s="37" t="s">
        <v>30</v>
      </c>
      <c r="C96" s="412">
        <v>0.67111833001288446</v>
      </c>
      <c r="D96" s="412">
        <v>0.73805980833219076</v>
      </c>
      <c r="E96" s="352">
        <f t="shared" si="3"/>
        <v>6.6941478319306302</v>
      </c>
      <c r="F96" s="350"/>
    </row>
    <row r="97" spans="1:6" ht="20.100000000000001" customHeight="1" x14ac:dyDescent="0.2">
      <c r="A97" s="23" t="s">
        <v>31</v>
      </c>
      <c r="B97" s="37" t="s">
        <v>32</v>
      </c>
      <c r="C97" s="412">
        <v>1.1647936868846478</v>
      </c>
      <c r="D97" s="412">
        <v>1.2640028300317068</v>
      </c>
      <c r="E97" s="352">
        <f t="shared" si="3"/>
        <v>9.9209143147058967</v>
      </c>
      <c r="F97" s="350"/>
    </row>
    <row r="98" spans="1:6" ht="20.100000000000001" customHeight="1" x14ac:dyDescent="0.2">
      <c r="A98" s="23" t="s">
        <v>33</v>
      </c>
      <c r="B98" s="37" t="s">
        <v>34</v>
      </c>
      <c r="C98" s="412">
        <v>3.5228967559983269</v>
      </c>
      <c r="D98" s="412">
        <v>21.865938146276143</v>
      </c>
      <c r="E98" s="352">
        <f t="shared" si="3"/>
        <v>1834.3041390277815</v>
      </c>
      <c r="F98" s="350"/>
    </row>
    <row r="99" spans="1:6" ht="20.100000000000001" customHeight="1" x14ac:dyDescent="0.2">
      <c r="A99" s="23" t="s">
        <v>35</v>
      </c>
      <c r="B99" s="37" t="s">
        <v>36</v>
      </c>
      <c r="C99" s="412">
        <v>1.1565009997518743</v>
      </c>
      <c r="D99" s="412">
        <v>0.69497994335646673</v>
      </c>
      <c r="E99" s="352">
        <f t="shared" si="3"/>
        <v>-46.15210563954075</v>
      </c>
      <c r="F99" s="350"/>
    </row>
    <row r="100" spans="1:6" ht="20.100000000000001" customHeight="1" x14ac:dyDescent="0.2">
      <c r="A100" s="23" t="s">
        <v>37</v>
      </c>
      <c r="B100" s="37" t="s">
        <v>38</v>
      </c>
      <c r="C100" s="412">
        <v>0.64626979993298939</v>
      </c>
      <c r="D100" s="412">
        <v>0.63226888080336885</v>
      </c>
      <c r="E100" s="352">
        <f t="shared" si="3"/>
        <v>-1.4000919129620537</v>
      </c>
      <c r="F100" s="350"/>
    </row>
    <row r="101" spans="1:6" ht="20.100000000000001" customHeight="1" x14ac:dyDescent="0.2">
      <c r="A101" s="23" t="s">
        <v>39</v>
      </c>
      <c r="B101" s="37" t="s">
        <v>40</v>
      </c>
      <c r="C101" s="412">
        <v>0.65441934369461841</v>
      </c>
      <c r="D101" s="412">
        <v>0.64333015023900464</v>
      </c>
      <c r="E101" s="352">
        <f t="shared" si="3"/>
        <v>-1.1089193455613766</v>
      </c>
      <c r="F101" s="350"/>
    </row>
    <row r="102" spans="1:6" ht="20.100000000000001" customHeight="1" x14ac:dyDescent="0.2">
      <c r="A102" s="23" t="s">
        <v>41</v>
      </c>
      <c r="B102" s="37" t="s">
        <v>42</v>
      </c>
      <c r="C102" s="412">
        <v>0.79183110333969664</v>
      </c>
      <c r="D102" s="412">
        <v>0.7624502467587897</v>
      </c>
      <c r="E102" s="352">
        <f t="shared" si="3"/>
        <v>-2.9380856580906944</v>
      </c>
      <c r="F102" s="350"/>
    </row>
    <row r="103" spans="1:6" ht="20.100000000000001" customHeight="1" x14ac:dyDescent="0.2">
      <c r="A103" s="23" t="s">
        <v>43</v>
      </c>
      <c r="B103" s="37" t="s">
        <v>44</v>
      </c>
      <c r="C103" s="412">
        <v>0.64507736031691387</v>
      </c>
      <c r="D103" s="412">
        <v>0.639260727103931</v>
      </c>
      <c r="E103" s="352">
        <f t="shared" si="3"/>
        <v>-0.58166332129828691</v>
      </c>
      <c r="F103" s="350"/>
    </row>
    <row r="104" spans="1:6" ht="20.100000000000001" customHeight="1" x14ac:dyDescent="0.2">
      <c r="A104" s="23" t="s">
        <v>45</v>
      </c>
      <c r="B104" s="37" t="s">
        <v>46</v>
      </c>
      <c r="C104" s="412">
        <v>0.29137582294561543</v>
      </c>
      <c r="D104" s="412">
        <v>0.28484071614630269</v>
      </c>
      <c r="E104" s="352">
        <f t="shared" si="3"/>
        <v>-0.65351067993127399</v>
      </c>
      <c r="F104" s="350"/>
    </row>
    <row r="105" spans="1:6" ht="20.100000000000001" customHeight="1" x14ac:dyDescent="0.2">
      <c r="A105" s="23" t="s">
        <v>47</v>
      </c>
      <c r="B105" s="37" t="s">
        <v>48</v>
      </c>
      <c r="C105" s="412">
        <v>0.21016544521185027</v>
      </c>
      <c r="D105" s="412">
        <v>0.20219845849327744</v>
      </c>
      <c r="E105" s="352">
        <f t="shared" si="3"/>
        <v>-0.79669867185728216</v>
      </c>
      <c r="F105" s="350"/>
    </row>
    <row r="106" spans="1:6" ht="20.100000000000001" customHeight="1" x14ac:dyDescent="0.2">
      <c r="A106" s="23" t="s">
        <v>49</v>
      </c>
      <c r="B106" s="37" t="s">
        <v>50</v>
      </c>
      <c r="C106" s="412">
        <v>0.54888849472230217</v>
      </c>
      <c r="D106" s="412">
        <v>0.52894037156882046</v>
      </c>
      <c r="E106" s="352">
        <f t="shared" si="3"/>
        <v>-1.9948123153481712</v>
      </c>
      <c r="F106" s="350"/>
    </row>
    <row r="107" spans="1:6" ht="20.100000000000001" customHeight="1" x14ac:dyDescent="0.2">
      <c r="A107" s="23" t="s">
        <v>51</v>
      </c>
      <c r="B107" s="37" t="s">
        <v>52</v>
      </c>
      <c r="C107" s="412">
        <v>1.3732979607294911</v>
      </c>
      <c r="D107" s="412">
        <v>1.1720351671379692</v>
      </c>
      <c r="E107" s="352">
        <f t="shared" si="3"/>
        <v>-20.126279359152189</v>
      </c>
      <c r="F107" s="350"/>
    </row>
    <row r="108" spans="1:6" ht="20.100000000000001" customHeight="1" x14ac:dyDescent="0.2">
      <c r="A108" s="23" t="s">
        <v>53</v>
      </c>
      <c r="B108" s="37" t="s">
        <v>54</v>
      </c>
      <c r="C108" s="412">
        <v>0.4372424538473636</v>
      </c>
      <c r="D108" s="412">
        <v>0.43500425833709022</v>
      </c>
      <c r="E108" s="352">
        <f t="shared" si="3"/>
        <v>-0.22381955102733775</v>
      </c>
      <c r="F108" s="350"/>
    </row>
    <row r="109" spans="1:6" ht="20.100000000000001" customHeight="1" x14ac:dyDescent="0.2">
      <c r="A109" s="23" t="s">
        <v>55</v>
      </c>
      <c r="B109" s="37" t="s">
        <v>56</v>
      </c>
      <c r="C109" s="412">
        <v>1.0565030589842253</v>
      </c>
      <c r="D109" s="412">
        <v>1.211916973899843</v>
      </c>
      <c r="E109" s="352">
        <f t="shared" si="3"/>
        <v>15.541391491561773</v>
      </c>
      <c r="F109" s="350"/>
    </row>
    <row r="110" spans="1:6" ht="20.100000000000001" customHeight="1" thickBot="1" x14ac:dyDescent="0.25">
      <c r="A110" s="23" t="s">
        <v>57</v>
      </c>
      <c r="B110" s="37" t="s">
        <v>58</v>
      </c>
      <c r="C110" s="412">
        <v>0.72362326570623192</v>
      </c>
      <c r="D110" s="412">
        <v>0.73286768529977819</v>
      </c>
      <c r="E110" s="352">
        <f t="shared" si="3"/>
        <v>0.92444195935462714</v>
      </c>
      <c r="F110" s="350"/>
    </row>
    <row r="111" spans="1:6" ht="20.100000000000001" customHeight="1" thickBot="1" x14ac:dyDescent="0.25">
      <c r="A111" s="133"/>
      <c r="B111" s="134" t="s">
        <v>10</v>
      </c>
      <c r="C111" s="213">
        <v>0.85587096199469304</v>
      </c>
      <c r="D111" s="213">
        <v>0.88674969338665721</v>
      </c>
      <c r="E111" s="400">
        <f t="shared" si="3"/>
        <v>3.0878731391964176</v>
      </c>
      <c r="F111" s="350"/>
    </row>
    <row r="112" spans="1:6" ht="20.100000000000001" customHeight="1" x14ac:dyDescent="0.2"/>
    <row r="113" spans="1:6" ht="20.100000000000001" customHeight="1" x14ac:dyDescent="0.2">
      <c r="A113" s="489" t="s">
        <v>279</v>
      </c>
      <c r="B113" s="489"/>
      <c r="C113" s="489"/>
      <c r="D113" s="489"/>
      <c r="E113" s="489"/>
    </row>
    <row r="114" spans="1:6" ht="20.100000000000001" customHeight="1" thickBot="1" x14ac:dyDescent="0.25">
      <c r="A114" s="268"/>
      <c r="B114" s="416"/>
      <c r="C114" s="416"/>
      <c r="D114" s="416"/>
      <c r="E114" s="416"/>
    </row>
    <row r="115" spans="1:6" ht="20.100000000000001" customHeight="1" thickBot="1" x14ac:dyDescent="0.25">
      <c r="A115" s="243" t="s">
        <v>1</v>
      </c>
      <c r="B115" s="265" t="s">
        <v>12</v>
      </c>
      <c r="C115" s="505" t="s">
        <v>278</v>
      </c>
      <c r="D115" s="506"/>
      <c r="E115" s="507"/>
    </row>
    <row r="116" spans="1:6" ht="20.100000000000001" customHeight="1" thickBot="1" x14ac:dyDescent="0.25">
      <c r="A116" s="247"/>
      <c r="B116" s="414"/>
      <c r="C116" s="36">
        <f>+C5</f>
        <v>2021</v>
      </c>
      <c r="D116" s="36">
        <f>+D5</f>
        <v>2022</v>
      </c>
      <c r="E116" s="16" t="s">
        <v>192</v>
      </c>
    </row>
    <row r="117" spans="1:6" ht="20.100000000000001" customHeight="1" x14ac:dyDescent="0.2">
      <c r="A117" s="10" t="s">
        <v>6</v>
      </c>
      <c r="B117" s="37" t="s">
        <v>60</v>
      </c>
      <c r="C117" s="412">
        <v>0.4168300561320808</v>
      </c>
      <c r="D117" s="412">
        <v>0.65331304045392224</v>
      </c>
      <c r="E117" s="352">
        <f t="shared" ref="E117:E146" si="4">+(D117-C117)*100</f>
        <v>23.648298432184145</v>
      </c>
      <c r="F117" s="350"/>
    </row>
    <row r="118" spans="1:6" ht="20.100000000000001" customHeight="1" x14ac:dyDescent="0.2">
      <c r="A118" s="23" t="s">
        <v>8</v>
      </c>
      <c r="B118" s="37" t="s">
        <v>61</v>
      </c>
      <c r="C118" s="412">
        <v>0.59701996546426639</v>
      </c>
      <c r="D118" s="412">
        <v>0.60719054093399616</v>
      </c>
      <c r="E118" s="352">
        <f t="shared" si="4"/>
        <v>1.017057546972977</v>
      </c>
      <c r="F118" s="350"/>
    </row>
    <row r="119" spans="1:6" ht="20.100000000000001" customHeight="1" x14ac:dyDescent="0.2">
      <c r="A119" s="23" t="s">
        <v>15</v>
      </c>
      <c r="B119" s="37" t="s">
        <v>62</v>
      </c>
      <c r="C119" s="412">
        <v>0.66389664239808355</v>
      </c>
      <c r="D119" s="412">
        <v>0.67097889162581847</v>
      </c>
      <c r="E119" s="352">
        <f t="shared" si="4"/>
        <v>0.70822492277349269</v>
      </c>
      <c r="F119" s="350"/>
    </row>
    <row r="120" spans="1:6" ht="20.100000000000001" customHeight="1" x14ac:dyDescent="0.2">
      <c r="A120" s="23" t="s">
        <v>17</v>
      </c>
      <c r="B120" s="37" t="s">
        <v>63</v>
      </c>
      <c r="C120" s="412">
        <v>0.29148766818017852</v>
      </c>
      <c r="D120" s="412">
        <v>0.21089685735403532</v>
      </c>
      <c r="E120" s="352">
        <f t="shared" si="4"/>
        <v>-8.0590810826143198</v>
      </c>
      <c r="F120" s="350"/>
    </row>
    <row r="121" spans="1:6" ht="20.100000000000001" customHeight="1" x14ac:dyDescent="0.2">
      <c r="A121" s="23" t="s">
        <v>19</v>
      </c>
      <c r="B121" s="17" t="s">
        <v>64</v>
      </c>
      <c r="C121" s="412">
        <v>0.28643887295091758</v>
      </c>
      <c r="D121" s="412">
        <v>0.20131919198047998</v>
      </c>
      <c r="E121" s="352">
        <f t="shared" si="4"/>
        <v>-8.5119680970437592</v>
      </c>
      <c r="F121" s="350"/>
    </row>
    <row r="122" spans="1:6" ht="20.100000000000001" customHeight="1" x14ac:dyDescent="0.2">
      <c r="A122" s="23" t="s">
        <v>21</v>
      </c>
      <c r="B122" s="37" t="s">
        <v>65</v>
      </c>
      <c r="C122" s="412">
        <v>0.57929332541821299</v>
      </c>
      <c r="D122" s="412">
        <v>0.60481526070124503</v>
      </c>
      <c r="E122" s="352">
        <f t="shared" si="4"/>
        <v>2.5521935283032038</v>
      </c>
      <c r="F122" s="350"/>
    </row>
    <row r="123" spans="1:6" ht="20.100000000000001" customHeight="1" x14ac:dyDescent="0.2">
      <c r="A123" s="23" t="s">
        <v>23</v>
      </c>
      <c r="B123" s="37" t="s">
        <v>66</v>
      </c>
      <c r="C123" s="412">
        <v>0.28003802404292788</v>
      </c>
      <c r="D123" s="412">
        <v>0.43003003605750251</v>
      </c>
      <c r="E123" s="352">
        <f t="shared" si="4"/>
        <v>14.999201201457463</v>
      </c>
      <c r="F123" s="350"/>
    </row>
    <row r="124" spans="1:6" ht="20.100000000000001" customHeight="1" x14ac:dyDescent="0.2">
      <c r="A124" s="23" t="s">
        <v>25</v>
      </c>
      <c r="B124" s="37" t="s">
        <v>67</v>
      </c>
      <c r="C124" s="412">
        <v>0.19879005382186393</v>
      </c>
      <c r="D124" s="412">
        <v>0.20534892213291295</v>
      </c>
      <c r="E124" s="352">
        <f t="shared" si="4"/>
        <v>0.65588683110490154</v>
      </c>
      <c r="F124" s="350"/>
    </row>
    <row r="125" spans="1:6" ht="20.100000000000001" customHeight="1" x14ac:dyDescent="0.2">
      <c r="A125" s="23" t="s">
        <v>27</v>
      </c>
      <c r="B125" s="37" t="s">
        <v>68</v>
      </c>
      <c r="C125" s="412">
        <v>0.54295205252859102</v>
      </c>
      <c r="D125" s="412">
        <v>0.6423067077507475</v>
      </c>
      <c r="E125" s="352">
        <f t="shared" si="4"/>
        <v>9.9354655222156474</v>
      </c>
      <c r="F125" s="350"/>
    </row>
    <row r="126" spans="1:6" ht="20.100000000000001" customHeight="1" x14ac:dyDescent="0.2">
      <c r="A126" s="23" t="s">
        <v>29</v>
      </c>
      <c r="B126" s="37" t="s">
        <v>69</v>
      </c>
      <c r="C126" s="412">
        <v>0.50352339685448921</v>
      </c>
      <c r="D126" s="412">
        <v>0.5437818336314153</v>
      </c>
      <c r="E126" s="352">
        <f t="shared" si="4"/>
        <v>4.0258436776926088</v>
      </c>
      <c r="F126" s="350"/>
    </row>
    <row r="127" spans="1:6" ht="19.5" customHeight="1" x14ac:dyDescent="0.2">
      <c r="A127" s="23" t="s">
        <v>31</v>
      </c>
      <c r="B127" s="37" t="s">
        <v>70</v>
      </c>
      <c r="C127" s="412">
        <v>0.62812615823622864</v>
      </c>
      <c r="D127" s="412">
        <v>0.59226929797879846</v>
      </c>
      <c r="E127" s="352">
        <f t="shared" si="4"/>
        <v>-3.5856860257430179</v>
      </c>
      <c r="F127" s="350"/>
    </row>
    <row r="128" spans="1:6" ht="20.100000000000001" customHeight="1" x14ac:dyDescent="0.2">
      <c r="A128" s="23" t="s">
        <v>33</v>
      </c>
      <c r="B128" s="37" t="s">
        <v>71</v>
      </c>
      <c r="C128" s="412">
        <v>0.23632356308317426</v>
      </c>
      <c r="D128" s="412">
        <v>0.34278876890972781</v>
      </c>
      <c r="E128" s="352">
        <f t="shared" si="4"/>
        <v>10.646520582655356</v>
      </c>
      <c r="F128" s="350"/>
    </row>
    <row r="129" spans="1:6" ht="20.100000000000001" customHeight="1" x14ac:dyDescent="0.2">
      <c r="A129" s="23" t="s">
        <v>35</v>
      </c>
      <c r="B129" s="37" t="s">
        <v>72</v>
      </c>
      <c r="C129" s="412">
        <v>0.66676098595629507</v>
      </c>
      <c r="D129" s="412">
        <v>0.62528517887735469</v>
      </c>
      <c r="E129" s="352">
        <f t="shared" si="4"/>
        <v>-4.1475807078940381</v>
      </c>
      <c r="F129" s="350"/>
    </row>
    <row r="130" spans="1:6" ht="20.100000000000001" customHeight="1" x14ac:dyDescent="0.2">
      <c r="A130" s="23" t="s">
        <v>37</v>
      </c>
      <c r="B130" s="37" t="s">
        <v>73</v>
      </c>
      <c r="C130" s="412">
        <v>0.20480724939986236</v>
      </c>
      <c r="D130" s="412">
        <v>0.18166894944101647</v>
      </c>
      <c r="E130" s="352">
        <f t="shared" si="4"/>
        <v>-2.3138299958845892</v>
      </c>
      <c r="F130" s="350"/>
    </row>
    <row r="131" spans="1:6" ht="20.100000000000001" customHeight="1" x14ac:dyDescent="0.2">
      <c r="A131" s="23" t="s">
        <v>39</v>
      </c>
      <c r="B131" s="37" t="s">
        <v>74</v>
      </c>
      <c r="C131" s="412">
        <v>0.54918345447451788</v>
      </c>
      <c r="D131" s="412">
        <v>0.3508297243372368</v>
      </c>
      <c r="E131" s="352">
        <f t="shared" si="4"/>
        <v>-19.835373013728109</v>
      </c>
      <c r="F131" s="350"/>
    </row>
    <row r="132" spans="1:6" ht="21" customHeight="1" x14ac:dyDescent="0.2">
      <c r="A132" s="23" t="s">
        <v>41</v>
      </c>
      <c r="B132" s="37" t="s">
        <v>75</v>
      </c>
      <c r="C132" s="412">
        <v>0.20274696337805487</v>
      </c>
      <c r="D132" s="412">
        <v>0.28170751001241429</v>
      </c>
      <c r="E132" s="352">
        <f t="shared" si="4"/>
        <v>7.8960546634359421</v>
      </c>
      <c r="F132" s="350"/>
    </row>
    <row r="133" spans="1:6" ht="20.100000000000001" customHeight="1" x14ac:dyDescent="0.2">
      <c r="A133" s="23" t="s">
        <v>43</v>
      </c>
      <c r="B133" s="37" t="s">
        <v>76</v>
      </c>
      <c r="C133" s="412">
        <v>0.35379931627608502</v>
      </c>
      <c r="D133" s="412">
        <v>0.32917135265246328</v>
      </c>
      <c r="E133" s="352">
        <f t="shared" si="4"/>
        <v>-2.462796362362174</v>
      </c>
      <c r="F133" s="350"/>
    </row>
    <row r="134" spans="1:6" ht="20.100000000000001" customHeight="1" x14ac:dyDescent="0.2">
      <c r="A134" s="23" t="s">
        <v>45</v>
      </c>
      <c r="B134" s="37" t="s">
        <v>77</v>
      </c>
      <c r="C134" s="412">
        <v>0.72011173994394218</v>
      </c>
      <c r="D134" s="412">
        <v>0.70724274829735989</v>
      </c>
      <c r="E134" s="352">
        <f t="shared" si="4"/>
        <v>-1.2868991646582284</v>
      </c>
      <c r="F134" s="350"/>
    </row>
    <row r="135" spans="1:6" ht="20.100000000000001" customHeight="1" x14ac:dyDescent="0.2">
      <c r="A135" s="23" t="s">
        <v>47</v>
      </c>
      <c r="B135" s="37" t="s">
        <v>78</v>
      </c>
      <c r="C135" s="412">
        <v>0.61723011082044876</v>
      </c>
      <c r="D135" s="412">
        <v>0.61759387211545602</v>
      </c>
      <c r="E135" s="352">
        <f t="shared" si="4"/>
        <v>3.6376129500725884E-2</v>
      </c>
      <c r="F135" s="350"/>
    </row>
    <row r="136" spans="1:6" ht="20.100000000000001" customHeight="1" x14ac:dyDescent="0.2">
      <c r="A136" s="23" t="s">
        <v>49</v>
      </c>
      <c r="B136" s="37" t="s">
        <v>79</v>
      </c>
      <c r="C136" s="412">
        <v>0.56438977538070101</v>
      </c>
      <c r="D136" s="412">
        <v>0.44993733475729625</v>
      </c>
      <c r="E136" s="352">
        <f t="shared" si="4"/>
        <v>-11.445244062340477</v>
      </c>
      <c r="F136" s="350"/>
    </row>
    <row r="137" spans="1:6" ht="20.100000000000001" customHeight="1" x14ac:dyDescent="0.2">
      <c r="A137" s="23" t="s">
        <v>51</v>
      </c>
      <c r="B137" s="37" t="s">
        <v>80</v>
      </c>
      <c r="C137" s="412">
        <v>0.14863485716988342</v>
      </c>
      <c r="D137" s="412">
        <v>0.12230869277701557</v>
      </c>
      <c r="E137" s="352">
        <f t="shared" si="4"/>
        <v>-2.6326164392867848</v>
      </c>
      <c r="F137" s="350"/>
    </row>
    <row r="138" spans="1:6" ht="20.100000000000001" customHeight="1" x14ac:dyDescent="0.2">
      <c r="A138" s="23" t="s">
        <v>53</v>
      </c>
      <c r="B138" s="37" t="s">
        <v>81</v>
      </c>
      <c r="C138" s="412">
        <v>0.14129903292797116</v>
      </c>
      <c r="D138" s="412">
        <v>0.20631830958621328</v>
      </c>
      <c r="E138" s="352">
        <f t="shared" si="4"/>
        <v>6.5019276658242111</v>
      </c>
      <c r="F138" s="350"/>
    </row>
    <row r="139" spans="1:6" ht="20.100000000000001" customHeight="1" x14ac:dyDescent="0.2">
      <c r="A139" s="23" t="s">
        <v>55</v>
      </c>
      <c r="B139" s="37" t="s">
        <v>82</v>
      </c>
      <c r="C139" s="412">
        <v>0.56885625461690836</v>
      </c>
      <c r="D139" s="412">
        <v>0.58438100250721403</v>
      </c>
      <c r="E139" s="352">
        <f t="shared" si="4"/>
        <v>1.5524747890305668</v>
      </c>
      <c r="F139" s="350"/>
    </row>
    <row r="140" spans="1:6" ht="20.100000000000001" customHeight="1" x14ac:dyDescent="0.2">
      <c r="A140" s="23" t="s">
        <v>57</v>
      </c>
      <c r="B140" s="37" t="s">
        <v>83</v>
      </c>
      <c r="C140" s="412">
        <v>0.66431258187049091</v>
      </c>
      <c r="D140" s="412">
        <v>0.65995456405614339</v>
      </c>
      <c r="E140" s="352">
        <f t="shared" si="4"/>
        <v>-0.43580178143475257</v>
      </c>
      <c r="F140" s="350"/>
    </row>
    <row r="141" spans="1:6" ht="20.100000000000001" customHeight="1" x14ac:dyDescent="0.2">
      <c r="A141" s="23" t="s">
        <v>84</v>
      </c>
      <c r="B141" s="37" t="s">
        <v>85</v>
      </c>
      <c r="C141" s="412">
        <v>0.64738054825673752</v>
      </c>
      <c r="D141" s="412">
        <v>0.59303685083461621</v>
      </c>
      <c r="E141" s="352">
        <f t="shared" si="4"/>
        <v>-5.4343697422121302</v>
      </c>
      <c r="F141" s="350"/>
    </row>
    <row r="142" spans="1:6" ht="20.100000000000001" customHeight="1" x14ac:dyDescent="0.2">
      <c r="A142" s="23" t="s">
        <v>86</v>
      </c>
      <c r="B142" s="37" t="s">
        <v>87</v>
      </c>
      <c r="C142" s="412">
        <v>0.55071827342150492</v>
      </c>
      <c r="D142" s="412">
        <v>0.54938723865644901</v>
      </c>
      <c r="E142" s="352">
        <f t="shared" si="4"/>
        <v>-0.13310347650559162</v>
      </c>
      <c r="F142" s="350"/>
    </row>
    <row r="143" spans="1:6" ht="20.100000000000001" customHeight="1" x14ac:dyDescent="0.2">
      <c r="A143" s="23" t="s">
        <v>88</v>
      </c>
      <c r="B143" s="37" t="s">
        <v>89</v>
      </c>
      <c r="C143" s="412">
        <v>0.63542844934555565</v>
      </c>
      <c r="D143" s="412">
        <v>0.67396681601220088</v>
      </c>
      <c r="E143" s="352">
        <f t="shared" si="4"/>
        <v>3.853836666664523</v>
      </c>
      <c r="F143" s="350"/>
    </row>
    <row r="144" spans="1:6" ht="20.100000000000001" customHeight="1" x14ac:dyDescent="0.2">
      <c r="A144" s="23" t="s">
        <v>90</v>
      </c>
      <c r="B144" s="37" t="s">
        <v>91</v>
      </c>
      <c r="C144" s="412">
        <v>0.6238677862997587</v>
      </c>
      <c r="D144" s="412">
        <v>0.61829911668524518</v>
      </c>
      <c r="E144" s="352">
        <f t="shared" si="4"/>
        <v>-0.55686696145135217</v>
      </c>
      <c r="F144" s="350"/>
    </row>
    <row r="145" spans="1:6" ht="20.100000000000001" customHeight="1" thickBot="1" x14ac:dyDescent="0.25">
      <c r="A145" s="23" t="s">
        <v>92</v>
      </c>
      <c r="B145" s="37" t="s">
        <v>93</v>
      </c>
      <c r="C145" s="412">
        <v>0.69863829833244606</v>
      </c>
      <c r="D145" s="412">
        <v>0.68933520410110638</v>
      </c>
      <c r="E145" s="352">
        <f t="shared" si="4"/>
        <v>-0.93030942313396814</v>
      </c>
      <c r="F145" s="350"/>
    </row>
    <row r="146" spans="1:6" ht="20.100000000000001" customHeight="1" thickBot="1" x14ac:dyDescent="0.25">
      <c r="A146" s="94"/>
      <c r="B146" s="41" t="s">
        <v>10</v>
      </c>
      <c r="C146" s="213">
        <v>0.59603194814405391</v>
      </c>
      <c r="D146" s="213">
        <v>0.61080114840530741</v>
      </c>
      <c r="E146" s="400">
        <f t="shared" si="4"/>
        <v>1.4769200261253501</v>
      </c>
      <c r="F146" s="350"/>
    </row>
    <row r="147" spans="1:6" ht="20.100000000000001" customHeight="1" x14ac:dyDescent="0.2"/>
    <row r="148" spans="1:6" ht="20.100000000000001" customHeight="1" x14ac:dyDescent="0.2"/>
    <row r="149" spans="1:6" ht="20.100000000000001" customHeight="1" x14ac:dyDescent="0.2"/>
    <row r="150" spans="1:6" ht="20.100000000000001" customHeight="1" x14ac:dyDescent="0.2"/>
    <row r="151" spans="1:6" ht="20.100000000000001" customHeight="1" x14ac:dyDescent="0.2"/>
    <row r="152" spans="1:6" ht="20.100000000000001" customHeight="1" x14ac:dyDescent="0.2"/>
    <row r="153" spans="1:6" ht="20.100000000000001" customHeight="1" x14ac:dyDescent="0.2"/>
    <row r="154" spans="1:6" ht="20.100000000000001" customHeight="1" x14ac:dyDescent="0.2"/>
    <row r="155" spans="1:6" ht="20.100000000000001" customHeight="1" x14ac:dyDescent="0.2"/>
    <row r="156" spans="1:6" ht="20.100000000000001" customHeight="1" x14ac:dyDescent="0.2"/>
    <row r="157" spans="1:6" ht="20.100000000000001" customHeight="1" x14ac:dyDescent="0.2"/>
    <row r="158" spans="1:6" ht="20.100000000000001" customHeight="1" x14ac:dyDescent="0.2"/>
    <row r="159" spans="1:6" ht="20.100000000000001" customHeight="1" x14ac:dyDescent="0.2"/>
    <row r="160" spans="1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</sheetData>
  <mergeCells count="11">
    <mergeCell ref="C115:E115"/>
    <mergeCell ref="A1:E1"/>
    <mergeCell ref="C4:E4"/>
    <mergeCell ref="C12:E12"/>
    <mergeCell ref="A40:E40"/>
    <mergeCell ref="C42:E42"/>
    <mergeCell ref="A75:E75"/>
    <mergeCell ref="C77:E77"/>
    <mergeCell ref="A83:E83"/>
    <mergeCell ref="C85:E85"/>
    <mergeCell ref="A113:E11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horizontalDpi="300" verticalDpi="300" r:id="rId1"/>
  <headerFooter alignWithMargins="0"/>
  <rowBreaks count="3" manualBreakCount="3">
    <brk id="39" max="16383" man="1"/>
    <brk id="81" max="16383" man="1"/>
    <brk id="11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2101-2BA4-425E-9094-4E773DC44EC6}">
  <dimension ref="A1:G102"/>
  <sheetViews>
    <sheetView showGridLines="0" topLeftCell="A46" zoomScale="80" zoomScaleNormal="80" zoomScaleSheetLayoutView="80" workbookViewId="0">
      <selection activeCell="L70" sqref="L70"/>
    </sheetView>
  </sheetViews>
  <sheetFormatPr defaultColWidth="9.140625" defaultRowHeight="12.75" x14ac:dyDescent="0.2"/>
  <cols>
    <col min="1" max="1" width="4.85546875" style="241" customWidth="1"/>
    <col min="2" max="2" width="38.7109375" style="241" customWidth="1"/>
    <col min="3" max="4" width="17.5703125" style="241" customWidth="1"/>
    <col min="5" max="5" width="15.7109375" style="241" customWidth="1"/>
    <col min="6" max="16384" width="9.140625" style="241"/>
  </cols>
  <sheetData>
    <row r="1" spans="1:7" ht="57" customHeight="1" x14ac:dyDescent="0.2">
      <c r="A1" s="438"/>
      <c r="B1" s="439" t="s">
        <v>288</v>
      </c>
      <c r="C1" s="443"/>
      <c r="D1" s="443"/>
      <c r="E1" s="443"/>
    </row>
    <row r="2" spans="1:7" ht="20.100000000000001" customHeight="1" x14ac:dyDescent="0.2">
      <c r="A2" s="438"/>
      <c r="B2" s="443"/>
      <c r="C2" s="443"/>
      <c r="D2" s="443"/>
      <c r="E2" s="443"/>
    </row>
    <row r="3" spans="1:7" ht="20.100000000000001" customHeight="1" thickBot="1" x14ac:dyDescent="0.25">
      <c r="A3" s="319"/>
      <c r="B3" s="319"/>
      <c r="C3" s="319"/>
      <c r="D3" s="319"/>
      <c r="E3" s="319"/>
    </row>
    <row r="4" spans="1:7" ht="20.100000000000001" customHeight="1" thickBot="1" x14ac:dyDescent="0.25">
      <c r="A4" s="243" t="s">
        <v>1</v>
      </c>
      <c r="B4" s="243" t="s">
        <v>2</v>
      </c>
      <c r="C4" s="505" t="s">
        <v>285</v>
      </c>
      <c r="D4" s="506"/>
      <c r="E4" s="507"/>
    </row>
    <row r="5" spans="1:7" ht="20.100000000000001" customHeight="1" thickBot="1" x14ac:dyDescent="0.25">
      <c r="A5" s="247"/>
      <c r="B5" s="164"/>
      <c r="C5" s="36">
        <v>2021</v>
      </c>
      <c r="D5" s="36">
        <v>2022</v>
      </c>
      <c r="E5" s="16" t="s">
        <v>192</v>
      </c>
    </row>
    <row r="6" spans="1:7" ht="20.100000000000001" customHeight="1" x14ac:dyDescent="0.2">
      <c r="A6" s="249" t="s">
        <v>6</v>
      </c>
      <c r="B6" s="250" t="s">
        <v>7</v>
      </c>
      <c r="C6" s="442">
        <f>+C38</f>
        <v>3.57</v>
      </c>
      <c r="D6" s="442">
        <f>+D38</f>
        <v>3.266</v>
      </c>
      <c r="E6" s="352">
        <f>+(D6-C6)*100</f>
        <v>-30.399999999999984</v>
      </c>
      <c r="F6" s="350"/>
      <c r="G6" s="411"/>
    </row>
    <row r="7" spans="1:7" ht="20.100000000000001" customHeight="1" thickBot="1" x14ac:dyDescent="0.25">
      <c r="A7" s="252" t="s">
        <v>8</v>
      </c>
      <c r="B7" s="253" t="s">
        <v>9</v>
      </c>
      <c r="C7" s="441">
        <f>+C73</f>
        <v>1.671</v>
      </c>
      <c r="D7" s="441">
        <f>+D73</f>
        <v>1.649</v>
      </c>
      <c r="E7" s="352">
        <f>+(D7-C7)*100</f>
        <v>-2.200000000000002</v>
      </c>
      <c r="F7" s="350"/>
      <c r="G7" s="411"/>
    </row>
    <row r="8" spans="1:7" ht="20.100000000000001" customHeight="1" thickBot="1" x14ac:dyDescent="0.25">
      <c r="A8" s="109"/>
      <c r="B8" s="254" t="s">
        <v>10</v>
      </c>
      <c r="C8" s="440">
        <v>2.3660000000000001</v>
      </c>
      <c r="D8" s="440">
        <v>2.2010000000000001</v>
      </c>
      <c r="E8" s="400">
        <f>+(D8-C8)*100</f>
        <v>-16.500000000000004</v>
      </c>
      <c r="F8" s="350"/>
      <c r="G8" s="411"/>
    </row>
    <row r="9" spans="1:7" ht="20.100000000000001" customHeight="1" x14ac:dyDescent="0.2">
      <c r="G9" s="411"/>
    </row>
    <row r="10" spans="1:7" ht="61.5" customHeight="1" x14ac:dyDescent="0.2">
      <c r="A10" s="438"/>
      <c r="B10" s="439" t="s">
        <v>287</v>
      </c>
      <c r="C10" s="438"/>
      <c r="D10" s="438"/>
      <c r="E10" s="438"/>
      <c r="G10" s="411"/>
    </row>
    <row r="11" spans="1:7" ht="20.100000000000001" customHeight="1" thickBot="1" x14ac:dyDescent="0.25">
      <c r="A11" s="319"/>
      <c r="B11" s="319"/>
      <c r="C11" s="319"/>
      <c r="D11" s="319"/>
      <c r="E11" s="319"/>
      <c r="G11" s="411"/>
    </row>
    <row r="12" spans="1:7" ht="20.100000000000001" customHeight="1" thickBot="1" x14ac:dyDescent="0.25">
      <c r="A12" s="243" t="s">
        <v>1</v>
      </c>
      <c r="B12" s="243" t="s">
        <v>12</v>
      </c>
      <c r="C12" s="505" t="s">
        <v>285</v>
      </c>
      <c r="D12" s="506"/>
      <c r="E12" s="507"/>
      <c r="G12" s="411"/>
    </row>
    <row r="13" spans="1:7" ht="20.100000000000001" customHeight="1" thickBot="1" x14ac:dyDescent="0.25">
      <c r="A13" s="247"/>
      <c r="B13" s="261"/>
      <c r="C13" s="36">
        <f>+C5</f>
        <v>2021</v>
      </c>
      <c r="D13" s="36">
        <f>+D5</f>
        <v>2022</v>
      </c>
      <c r="E13" s="16" t="s">
        <v>192</v>
      </c>
      <c r="G13" s="411"/>
    </row>
    <row r="14" spans="1:7" ht="20.100000000000001" customHeight="1" x14ac:dyDescent="0.2">
      <c r="A14" s="10" t="s">
        <v>6</v>
      </c>
      <c r="B14" s="37" t="s">
        <v>13</v>
      </c>
      <c r="C14" s="421">
        <v>5.9370000000000003</v>
      </c>
      <c r="D14" s="421">
        <v>5.54</v>
      </c>
      <c r="E14" s="352">
        <f>+(D14-C14)*100</f>
        <v>-39.700000000000024</v>
      </c>
      <c r="F14" s="350"/>
      <c r="G14" s="411"/>
    </row>
    <row r="15" spans="1:7" ht="20.100000000000001" customHeight="1" x14ac:dyDescent="0.2">
      <c r="A15" s="23" t="s">
        <v>8</v>
      </c>
      <c r="B15" s="37" t="s">
        <v>14</v>
      </c>
      <c r="C15" s="421">
        <v>5.9690000000000003</v>
      </c>
      <c r="D15" s="421">
        <v>5.4729999999999999</v>
      </c>
      <c r="E15" s="352">
        <f>+(D15-C15)*100</f>
        <v>-49.600000000000044</v>
      </c>
      <c r="F15" s="350"/>
      <c r="G15" s="411"/>
    </row>
    <row r="16" spans="1:7" ht="20.100000000000001" customHeight="1" x14ac:dyDescent="0.2">
      <c r="A16" s="23" t="s">
        <v>15</v>
      </c>
      <c r="B16" s="37" t="s">
        <v>16</v>
      </c>
      <c r="C16" s="421">
        <v>1.883</v>
      </c>
      <c r="D16" s="421">
        <v>1.962</v>
      </c>
      <c r="E16" s="352">
        <f>+(D16-C16)*100</f>
        <v>7.8999999999999959</v>
      </c>
      <c r="F16" s="350"/>
      <c r="G16" s="411"/>
    </row>
    <row r="17" spans="1:7" ht="20.100000000000001" customHeight="1" x14ac:dyDescent="0.2">
      <c r="A17" s="23" t="s">
        <v>17</v>
      </c>
      <c r="B17" s="37" t="s">
        <v>18</v>
      </c>
      <c r="C17" s="421">
        <v>2.073</v>
      </c>
      <c r="D17" s="421">
        <v>2.0129999999999999</v>
      </c>
      <c r="E17" s="425" t="s">
        <v>177</v>
      </c>
      <c r="F17" s="350"/>
      <c r="G17" s="411"/>
    </row>
    <row r="18" spans="1:7" ht="20.100000000000001" customHeight="1" x14ac:dyDescent="0.2">
      <c r="A18" s="23" t="s">
        <v>19</v>
      </c>
      <c r="B18" s="37" t="s">
        <v>20</v>
      </c>
      <c r="C18" s="421">
        <v>1.909</v>
      </c>
      <c r="D18" s="421">
        <v>1.7250000000000001</v>
      </c>
      <c r="E18" s="352">
        <f t="shared" ref="E18:E28" si="0">+(D18-C18)*100</f>
        <v>-18.399999999999995</v>
      </c>
      <c r="F18" s="350"/>
      <c r="G18" s="411"/>
    </row>
    <row r="19" spans="1:7" ht="20.100000000000001" customHeight="1" x14ac:dyDescent="0.2">
      <c r="A19" s="23" t="s">
        <v>21</v>
      </c>
      <c r="B19" s="37" t="s">
        <v>22</v>
      </c>
      <c r="C19" s="421">
        <v>2.4950000000000001</v>
      </c>
      <c r="D19" s="421">
        <v>2.1419999999999999</v>
      </c>
      <c r="E19" s="352">
        <f t="shared" si="0"/>
        <v>-35.300000000000018</v>
      </c>
      <c r="F19" s="350"/>
      <c r="G19" s="411"/>
    </row>
    <row r="20" spans="1:7" ht="20.100000000000001" customHeight="1" x14ac:dyDescent="0.2">
      <c r="A20" s="23" t="s">
        <v>23</v>
      </c>
      <c r="B20" s="37" t="s">
        <v>24</v>
      </c>
      <c r="C20" s="421">
        <v>3.2989999999999999</v>
      </c>
      <c r="D20" s="421">
        <v>3.073</v>
      </c>
      <c r="E20" s="352">
        <f t="shared" si="0"/>
        <v>-22.599999999999998</v>
      </c>
      <c r="F20" s="350"/>
      <c r="G20" s="411"/>
    </row>
    <row r="21" spans="1:7" ht="20.100000000000001" customHeight="1" x14ac:dyDescent="0.2">
      <c r="A21" s="23" t="s">
        <v>25</v>
      </c>
      <c r="B21" s="37" t="s">
        <v>26</v>
      </c>
      <c r="C21" s="421">
        <v>3.802</v>
      </c>
      <c r="D21" s="421">
        <v>3.4420000000000002</v>
      </c>
      <c r="E21" s="352">
        <f t="shared" si="0"/>
        <v>-35.999999999999986</v>
      </c>
      <c r="F21" s="350"/>
      <c r="G21" s="411"/>
    </row>
    <row r="22" spans="1:7" ht="20.100000000000001" customHeight="1" x14ac:dyDescent="0.2">
      <c r="A22" s="23" t="s">
        <v>27</v>
      </c>
      <c r="B22" s="37" t="s">
        <v>28</v>
      </c>
      <c r="C22" s="421">
        <v>0.81200000000000006</v>
      </c>
      <c r="D22" s="421">
        <v>0.755</v>
      </c>
      <c r="E22" s="352">
        <f t="shared" si="0"/>
        <v>-5.7000000000000046</v>
      </c>
      <c r="F22" s="350"/>
      <c r="G22" s="411"/>
    </row>
    <row r="23" spans="1:7" ht="20.100000000000001" customHeight="1" x14ac:dyDescent="0.2">
      <c r="A23" s="23" t="s">
        <v>29</v>
      </c>
      <c r="B23" s="37" t="s">
        <v>30</v>
      </c>
      <c r="C23" s="421">
        <v>4.7409999999999997</v>
      </c>
      <c r="D23" s="421">
        <v>4.3490000000000002</v>
      </c>
      <c r="E23" s="352">
        <f t="shared" si="0"/>
        <v>-39.199999999999946</v>
      </c>
      <c r="F23" s="350"/>
      <c r="G23" s="411"/>
    </row>
    <row r="24" spans="1:7" ht="20.100000000000001" customHeight="1" x14ac:dyDescent="0.2">
      <c r="A24" s="23" t="s">
        <v>31</v>
      </c>
      <c r="B24" s="37" t="s">
        <v>32</v>
      </c>
      <c r="C24" s="421">
        <v>6.2880000000000003</v>
      </c>
      <c r="D24" s="421">
        <v>6.5650000000000004</v>
      </c>
      <c r="E24" s="352">
        <f t="shared" si="0"/>
        <v>27.700000000000014</v>
      </c>
      <c r="F24" s="350"/>
      <c r="G24" s="411"/>
    </row>
    <row r="25" spans="1:7" ht="20.100000000000001" customHeight="1" x14ac:dyDescent="0.2">
      <c r="A25" s="23" t="s">
        <v>33</v>
      </c>
      <c r="B25" s="37" t="s">
        <v>34</v>
      </c>
      <c r="C25" s="421">
        <v>14.621</v>
      </c>
      <c r="D25" s="421">
        <v>26.059000000000001</v>
      </c>
      <c r="E25" s="352">
        <f t="shared" si="0"/>
        <v>1143.8</v>
      </c>
      <c r="F25" s="350"/>
      <c r="G25" s="411"/>
    </row>
    <row r="26" spans="1:7" ht="20.100000000000001" customHeight="1" x14ac:dyDescent="0.2">
      <c r="A26" s="23" t="s">
        <v>35</v>
      </c>
      <c r="B26" s="37" t="s">
        <v>36</v>
      </c>
      <c r="C26" s="421">
        <v>3.331</v>
      </c>
      <c r="D26" s="421">
        <v>2.9620000000000002</v>
      </c>
      <c r="E26" s="352">
        <f t="shared" si="0"/>
        <v>-36.899999999999977</v>
      </c>
      <c r="F26" s="350"/>
      <c r="G26" s="411"/>
    </row>
    <row r="27" spans="1:7" ht="20.100000000000001" customHeight="1" x14ac:dyDescent="0.2">
      <c r="A27" s="23" t="s">
        <v>37</v>
      </c>
      <c r="B27" s="37" t="s">
        <v>38</v>
      </c>
      <c r="C27" s="421">
        <v>0.20799999999999999</v>
      </c>
      <c r="D27" s="421">
        <v>0.23200000000000001</v>
      </c>
      <c r="E27" s="352">
        <f t="shared" si="0"/>
        <v>2.4000000000000021</v>
      </c>
      <c r="F27" s="350"/>
      <c r="G27" s="411"/>
    </row>
    <row r="28" spans="1:7" ht="20.100000000000001" customHeight="1" x14ac:dyDescent="0.2">
      <c r="A28" s="23" t="s">
        <v>39</v>
      </c>
      <c r="B28" s="37" t="s">
        <v>40</v>
      </c>
      <c r="C28" s="421">
        <v>10.345000000000001</v>
      </c>
      <c r="D28" s="421">
        <v>8.1950000000000003</v>
      </c>
      <c r="E28" s="352">
        <f t="shared" si="0"/>
        <v>-215.00000000000003</v>
      </c>
      <c r="F28" s="350"/>
      <c r="G28" s="411"/>
    </row>
    <row r="29" spans="1:7" ht="20.100000000000001" customHeight="1" x14ac:dyDescent="0.2">
      <c r="A29" s="23" t="s">
        <v>41</v>
      </c>
      <c r="B29" s="37" t="s">
        <v>42</v>
      </c>
      <c r="C29" s="421">
        <v>2.6139999999999999</v>
      </c>
      <c r="D29" s="421">
        <v>2.5979999999999999</v>
      </c>
      <c r="E29" s="425" t="s">
        <v>177</v>
      </c>
      <c r="F29" s="350"/>
      <c r="G29" s="411"/>
    </row>
    <row r="30" spans="1:7" ht="20.100000000000001" customHeight="1" x14ac:dyDescent="0.2">
      <c r="A30" s="23" t="s">
        <v>43</v>
      </c>
      <c r="B30" s="37" t="s">
        <v>44</v>
      </c>
      <c r="C30" s="421">
        <v>18.228000000000002</v>
      </c>
      <c r="D30" s="421">
        <v>18.404</v>
      </c>
      <c r="E30" s="352">
        <f t="shared" ref="E30:E38" si="1">+(D30-C30)*100</f>
        <v>17.599999999999838</v>
      </c>
      <c r="F30" s="350"/>
      <c r="G30" s="411"/>
    </row>
    <row r="31" spans="1:7" ht="20.100000000000001" customHeight="1" x14ac:dyDescent="0.2">
      <c r="A31" s="23" t="s">
        <v>45</v>
      </c>
      <c r="B31" s="37" t="s">
        <v>46</v>
      </c>
      <c r="C31" s="421">
        <v>1.9410000000000001</v>
      </c>
      <c r="D31" s="421">
        <v>2.524</v>
      </c>
      <c r="E31" s="352">
        <f t="shared" si="1"/>
        <v>58.3</v>
      </c>
      <c r="F31" s="350"/>
      <c r="G31" s="411"/>
    </row>
    <row r="32" spans="1:7" ht="20.100000000000001" customHeight="1" x14ac:dyDescent="0.2">
      <c r="A32" s="23" t="s">
        <v>47</v>
      </c>
      <c r="B32" s="37" t="s">
        <v>48</v>
      </c>
      <c r="C32" s="421">
        <v>2.1680000000000001</v>
      </c>
      <c r="D32" s="421">
        <v>1.9550000000000001</v>
      </c>
      <c r="E32" s="352">
        <f t="shared" si="1"/>
        <v>-21.300000000000008</v>
      </c>
      <c r="F32" s="350"/>
      <c r="G32" s="411"/>
    </row>
    <row r="33" spans="1:7" ht="20.100000000000001" customHeight="1" x14ac:dyDescent="0.2">
      <c r="A33" s="23" t="s">
        <v>49</v>
      </c>
      <c r="B33" s="37" t="s">
        <v>50</v>
      </c>
      <c r="C33" s="421">
        <v>0.67</v>
      </c>
      <c r="D33" s="421">
        <v>0.64300000000000002</v>
      </c>
      <c r="E33" s="352">
        <f t="shared" si="1"/>
        <v>-2.7000000000000024</v>
      </c>
      <c r="F33" s="350"/>
      <c r="G33" s="411"/>
    </row>
    <row r="34" spans="1:7" ht="20.100000000000001" customHeight="1" x14ac:dyDescent="0.2">
      <c r="A34" s="23" t="s">
        <v>51</v>
      </c>
      <c r="B34" s="37" t="s">
        <v>52</v>
      </c>
      <c r="C34" s="421">
        <v>3.262</v>
      </c>
      <c r="D34" s="421">
        <v>2.3260000000000001</v>
      </c>
      <c r="E34" s="352">
        <f t="shared" si="1"/>
        <v>-93.6</v>
      </c>
      <c r="F34" s="350"/>
      <c r="G34" s="411"/>
    </row>
    <row r="35" spans="1:7" ht="20.100000000000001" customHeight="1" x14ac:dyDescent="0.2">
      <c r="A35" s="23" t="s">
        <v>53</v>
      </c>
      <c r="B35" s="37" t="s">
        <v>54</v>
      </c>
      <c r="C35" s="421">
        <v>2.6480000000000001</v>
      </c>
      <c r="D35" s="421">
        <v>2.4729999999999999</v>
      </c>
      <c r="E35" s="352">
        <f t="shared" si="1"/>
        <v>-17.500000000000028</v>
      </c>
      <c r="F35" s="350"/>
      <c r="G35" s="411"/>
    </row>
    <row r="36" spans="1:7" ht="20.100000000000001" customHeight="1" x14ac:dyDescent="0.2">
      <c r="A36" s="23" t="s">
        <v>55</v>
      </c>
      <c r="B36" s="37" t="s">
        <v>56</v>
      </c>
      <c r="C36" s="421">
        <v>7.05</v>
      </c>
      <c r="D36" s="421">
        <v>5.5019999999999998</v>
      </c>
      <c r="E36" s="352">
        <f t="shared" si="1"/>
        <v>-154.80000000000001</v>
      </c>
      <c r="F36" s="350"/>
      <c r="G36" s="411"/>
    </row>
    <row r="37" spans="1:7" ht="20.100000000000001" customHeight="1" thickBot="1" x14ac:dyDescent="0.25">
      <c r="A37" s="23" t="s">
        <v>57</v>
      </c>
      <c r="B37" s="37" t="s">
        <v>58</v>
      </c>
      <c r="C37" s="421">
        <v>1.123</v>
      </c>
      <c r="D37" s="421">
        <v>0.996</v>
      </c>
      <c r="E37" s="352">
        <f t="shared" si="1"/>
        <v>-12.7</v>
      </c>
      <c r="F37" s="350"/>
      <c r="G37" s="411"/>
    </row>
    <row r="38" spans="1:7" ht="20.100000000000001" customHeight="1" thickBot="1" x14ac:dyDescent="0.25">
      <c r="A38" s="133"/>
      <c r="B38" s="134" t="s">
        <v>10</v>
      </c>
      <c r="C38" s="213">
        <v>3.57</v>
      </c>
      <c r="D38" s="213">
        <v>3.266</v>
      </c>
      <c r="E38" s="400">
        <f t="shared" si="1"/>
        <v>-30.399999999999984</v>
      </c>
      <c r="F38" s="350"/>
      <c r="G38" s="411"/>
    </row>
    <row r="39" spans="1:7" ht="20.100000000000001" customHeight="1" x14ac:dyDescent="0.2">
      <c r="G39" s="411"/>
    </row>
    <row r="40" spans="1:7" ht="75.75" customHeight="1" x14ac:dyDescent="0.2">
      <c r="A40" s="438"/>
      <c r="B40" s="439" t="s">
        <v>286</v>
      </c>
      <c r="C40" s="438"/>
      <c r="D40" s="438"/>
      <c r="E40" s="438"/>
      <c r="G40" s="411"/>
    </row>
    <row r="41" spans="1:7" ht="20.100000000000001" customHeight="1" thickBot="1" x14ac:dyDescent="0.25">
      <c r="A41" s="319"/>
      <c r="B41" s="319"/>
      <c r="C41" s="319"/>
      <c r="D41" s="319"/>
      <c r="E41" s="319"/>
      <c r="G41" s="411"/>
    </row>
    <row r="42" spans="1:7" ht="20.100000000000001" customHeight="1" thickBot="1" x14ac:dyDescent="0.25">
      <c r="A42" s="243" t="s">
        <v>1</v>
      </c>
      <c r="B42" s="265" t="s">
        <v>12</v>
      </c>
      <c r="C42" s="505" t="s">
        <v>285</v>
      </c>
      <c r="D42" s="506"/>
      <c r="E42" s="507"/>
      <c r="G42" s="411"/>
    </row>
    <row r="43" spans="1:7" ht="20.100000000000001" customHeight="1" thickBot="1" x14ac:dyDescent="0.25">
      <c r="A43" s="247"/>
      <c r="B43" s="266"/>
      <c r="C43" s="36">
        <f>+C5</f>
        <v>2021</v>
      </c>
      <c r="D43" s="36">
        <f>+D5</f>
        <v>2022</v>
      </c>
      <c r="E43" s="16" t="s">
        <v>192</v>
      </c>
      <c r="G43" s="411"/>
    </row>
    <row r="44" spans="1:7" ht="18.75" customHeight="1" x14ac:dyDescent="0.2">
      <c r="A44" s="10" t="s">
        <v>6</v>
      </c>
      <c r="B44" s="17" t="s">
        <v>60</v>
      </c>
      <c r="C44" s="421">
        <v>1.391</v>
      </c>
      <c r="D44" s="421">
        <v>1.2</v>
      </c>
      <c r="E44" s="352">
        <f t="shared" ref="E44:E73" si="2">+(D44-C44)*100</f>
        <v>-19.100000000000005</v>
      </c>
      <c r="F44" s="350"/>
      <c r="G44" s="411"/>
    </row>
    <row r="45" spans="1:7" ht="20.100000000000001" customHeight="1" x14ac:dyDescent="0.2">
      <c r="A45" s="23" t="s">
        <v>8</v>
      </c>
      <c r="B45" s="17" t="s">
        <v>61</v>
      </c>
      <c r="C45" s="421">
        <v>1.4910000000000001</v>
      </c>
      <c r="D45" s="421">
        <v>1.619</v>
      </c>
      <c r="E45" s="352">
        <f t="shared" si="2"/>
        <v>12.79999999999999</v>
      </c>
      <c r="F45" s="350"/>
      <c r="G45" s="411"/>
    </row>
    <row r="46" spans="1:7" ht="20.100000000000001" customHeight="1" x14ac:dyDescent="0.2">
      <c r="A46" s="23" t="s">
        <v>15</v>
      </c>
      <c r="B46" s="17" t="s">
        <v>62</v>
      </c>
      <c r="C46" s="421">
        <v>1.1439999999999999</v>
      </c>
      <c r="D46" s="421">
        <v>1.165</v>
      </c>
      <c r="E46" s="352">
        <f t="shared" si="2"/>
        <v>2.100000000000013</v>
      </c>
      <c r="F46" s="350"/>
      <c r="G46" s="411"/>
    </row>
    <row r="47" spans="1:7" ht="20.100000000000001" customHeight="1" x14ac:dyDescent="0.2">
      <c r="A47" s="23" t="s">
        <v>17</v>
      </c>
      <c r="B47" s="17" t="s">
        <v>63</v>
      </c>
      <c r="C47" s="421">
        <v>1.385</v>
      </c>
      <c r="D47" s="421">
        <v>1.4770000000000001</v>
      </c>
      <c r="E47" s="352">
        <f t="shared" si="2"/>
        <v>9.2000000000000082</v>
      </c>
      <c r="F47" s="350"/>
      <c r="G47" s="411"/>
    </row>
    <row r="48" spans="1:7" ht="20.100000000000001" customHeight="1" x14ac:dyDescent="0.2">
      <c r="A48" s="23" t="s">
        <v>19</v>
      </c>
      <c r="B48" s="17" t="s">
        <v>64</v>
      </c>
      <c r="C48" s="421">
        <v>0.42899999999999999</v>
      </c>
      <c r="D48" s="421">
        <v>0.39200000000000002</v>
      </c>
      <c r="E48" s="352">
        <f t="shared" si="2"/>
        <v>-3.6999999999999975</v>
      </c>
      <c r="F48" s="350"/>
      <c r="G48" s="411"/>
    </row>
    <row r="49" spans="1:7" ht="20.100000000000001" customHeight="1" x14ac:dyDescent="0.2">
      <c r="A49" s="23" t="s">
        <v>21</v>
      </c>
      <c r="B49" s="17" t="s">
        <v>65</v>
      </c>
      <c r="C49" s="421">
        <v>1.46</v>
      </c>
      <c r="D49" s="421">
        <v>1.518</v>
      </c>
      <c r="E49" s="352">
        <f t="shared" si="2"/>
        <v>5.8000000000000052</v>
      </c>
      <c r="F49" s="350"/>
      <c r="G49" s="411"/>
    </row>
    <row r="50" spans="1:7" ht="20.100000000000001" customHeight="1" x14ac:dyDescent="0.2">
      <c r="A50" s="23" t="s">
        <v>23</v>
      </c>
      <c r="B50" s="17" t="s">
        <v>66</v>
      </c>
      <c r="C50" s="421">
        <v>2.9279999999999999</v>
      </c>
      <c r="D50" s="421">
        <v>3.12</v>
      </c>
      <c r="E50" s="352">
        <f t="shared" si="2"/>
        <v>19.200000000000017</v>
      </c>
      <c r="F50" s="350"/>
      <c r="G50" s="411"/>
    </row>
    <row r="51" spans="1:7" ht="20.100000000000001" customHeight="1" x14ac:dyDescent="0.2">
      <c r="A51" s="23" t="s">
        <v>25</v>
      </c>
      <c r="B51" s="17" t="s">
        <v>67</v>
      </c>
      <c r="C51" s="421">
        <v>2.194</v>
      </c>
      <c r="D51" s="421">
        <v>1.9039999999999999</v>
      </c>
      <c r="E51" s="352">
        <f t="shared" si="2"/>
        <v>-29.000000000000004</v>
      </c>
      <c r="F51" s="350"/>
      <c r="G51" s="411"/>
    </row>
    <row r="52" spans="1:7" ht="20.100000000000001" customHeight="1" x14ac:dyDescent="0.2">
      <c r="A52" s="23" t="s">
        <v>27</v>
      </c>
      <c r="B52" s="17" t="s">
        <v>68</v>
      </c>
      <c r="C52" s="421">
        <v>2.1230000000000002</v>
      </c>
      <c r="D52" s="421">
        <v>2.2650000000000001</v>
      </c>
      <c r="E52" s="352">
        <f t="shared" si="2"/>
        <v>14.19999999999999</v>
      </c>
      <c r="F52" s="350"/>
      <c r="G52" s="411"/>
    </row>
    <row r="53" spans="1:7" ht="20.100000000000001" customHeight="1" x14ac:dyDescent="0.2">
      <c r="A53" s="23" t="s">
        <v>29</v>
      </c>
      <c r="B53" s="17" t="s">
        <v>69</v>
      </c>
      <c r="C53" s="421">
        <v>2.2789999999999999</v>
      </c>
      <c r="D53" s="421">
        <v>2.1520000000000001</v>
      </c>
      <c r="E53" s="352">
        <f t="shared" si="2"/>
        <v>-12.699999999999978</v>
      </c>
      <c r="F53" s="350"/>
      <c r="G53" s="411"/>
    </row>
    <row r="54" spans="1:7" ht="20.100000000000001" customHeight="1" x14ac:dyDescent="0.2">
      <c r="A54" s="23" t="s">
        <v>31</v>
      </c>
      <c r="B54" s="17" t="s">
        <v>70</v>
      </c>
      <c r="C54" s="421">
        <v>1.377</v>
      </c>
      <c r="D54" s="421">
        <v>1.3520000000000001</v>
      </c>
      <c r="E54" s="352">
        <f t="shared" si="2"/>
        <v>-2.4999999999999911</v>
      </c>
      <c r="F54" s="350"/>
      <c r="G54" s="411"/>
    </row>
    <row r="55" spans="1:7" ht="20.100000000000001" customHeight="1" x14ac:dyDescent="0.2">
      <c r="A55" s="23" t="s">
        <v>33</v>
      </c>
      <c r="B55" s="17" t="s">
        <v>71</v>
      </c>
      <c r="C55" s="421">
        <v>1.8340000000000001</v>
      </c>
      <c r="D55" s="421">
        <v>1.9690000000000001</v>
      </c>
      <c r="E55" s="352">
        <f t="shared" si="2"/>
        <v>13.5</v>
      </c>
      <c r="F55" s="350"/>
      <c r="G55" s="411"/>
    </row>
    <row r="56" spans="1:7" ht="20.100000000000001" customHeight="1" x14ac:dyDescent="0.2">
      <c r="A56" s="23" t="s">
        <v>35</v>
      </c>
      <c r="B56" s="17" t="s">
        <v>72</v>
      </c>
      <c r="C56" s="421">
        <v>1.141</v>
      </c>
      <c r="D56" s="421">
        <v>1.0589999999999999</v>
      </c>
      <c r="E56" s="352">
        <f t="shared" si="2"/>
        <v>-8.2000000000000064</v>
      </c>
      <c r="F56" s="350"/>
      <c r="G56" s="411"/>
    </row>
    <row r="57" spans="1:7" ht="20.100000000000001" customHeight="1" x14ac:dyDescent="0.2">
      <c r="A57" s="23" t="s">
        <v>37</v>
      </c>
      <c r="B57" s="17" t="s">
        <v>73</v>
      </c>
      <c r="C57" s="421">
        <v>2.246</v>
      </c>
      <c r="D57" s="421">
        <v>2.0489999999999999</v>
      </c>
      <c r="E57" s="352">
        <f t="shared" si="2"/>
        <v>-19.700000000000006</v>
      </c>
      <c r="F57" s="350"/>
      <c r="G57" s="411"/>
    </row>
    <row r="58" spans="1:7" ht="20.100000000000001" customHeight="1" x14ac:dyDescent="0.2">
      <c r="A58" s="23" t="s">
        <v>39</v>
      </c>
      <c r="B58" s="17" t="s">
        <v>74</v>
      </c>
      <c r="C58" s="421">
        <v>1.2470000000000001</v>
      </c>
      <c r="D58" s="421">
        <v>1.6080000000000001</v>
      </c>
      <c r="E58" s="352">
        <f t="shared" si="2"/>
        <v>36.1</v>
      </c>
      <c r="F58" s="350"/>
      <c r="G58" s="411"/>
    </row>
    <row r="59" spans="1:7" ht="20.100000000000001" customHeight="1" x14ac:dyDescent="0.2">
      <c r="A59" s="23" t="s">
        <v>41</v>
      </c>
      <c r="B59" s="17" t="s">
        <v>75</v>
      </c>
      <c r="C59" s="421">
        <v>1.8480000000000001</v>
      </c>
      <c r="D59" s="421">
        <v>1.649</v>
      </c>
      <c r="E59" s="352">
        <f t="shared" si="2"/>
        <v>-19.900000000000006</v>
      </c>
      <c r="F59" s="350"/>
      <c r="G59" s="411"/>
    </row>
    <row r="60" spans="1:7" ht="20.100000000000001" customHeight="1" x14ac:dyDescent="0.2">
      <c r="A60" s="23" t="s">
        <v>43</v>
      </c>
      <c r="B60" s="17" t="s">
        <v>76</v>
      </c>
      <c r="C60" s="421">
        <v>0.93400000000000005</v>
      </c>
      <c r="D60" s="421">
        <v>0.99</v>
      </c>
      <c r="E60" s="352">
        <f t="shared" si="2"/>
        <v>5.5999999999999943</v>
      </c>
      <c r="F60" s="350"/>
      <c r="G60" s="411"/>
    </row>
    <row r="61" spans="1:7" ht="20.100000000000001" customHeight="1" x14ac:dyDescent="0.2">
      <c r="A61" s="23" t="s">
        <v>45</v>
      </c>
      <c r="B61" s="17" t="s">
        <v>77</v>
      </c>
      <c r="C61" s="421">
        <v>1.3839999999999999</v>
      </c>
      <c r="D61" s="421">
        <v>1.349</v>
      </c>
      <c r="E61" s="352">
        <f t="shared" si="2"/>
        <v>-3.499999999999992</v>
      </c>
      <c r="F61" s="350"/>
      <c r="G61" s="411"/>
    </row>
    <row r="62" spans="1:7" ht="20.100000000000001" customHeight="1" x14ac:dyDescent="0.2">
      <c r="A62" s="23" t="s">
        <v>47</v>
      </c>
      <c r="B62" s="17" t="s">
        <v>78</v>
      </c>
      <c r="C62" s="421">
        <v>1.839</v>
      </c>
      <c r="D62" s="421">
        <v>1.8049999999999999</v>
      </c>
      <c r="E62" s="352">
        <f t="shared" si="2"/>
        <v>-3.400000000000003</v>
      </c>
      <c r="F62" s="350"/>
      <c r="G62" s="411"/>
    </row>
    <row r="63" spans="1:7" ht="20.100000000000001" customHeight="1" x14ac:dyDescent="0.2">
      <c r="A63" s="23" t="s">
        <v>49</v>
      </c>
      <c r="B63" s="17" t="s">
        <v>79</v>
      </c>
      <c r="C63" s="421">
        <v>1.2509999999999999</v>
      </c>
      <c r="D63" s="421">
        <v>1.22</v>
      </c>
      <c r="E63" s="352">
        <f t="shared" si="2"/>
        <v>-3.0999999999999917</v>
      </c>
      <c r="F63" s="350"/>
      <c r="G63" s="411"/>
    </row>
    <row r="64" spans="1:7" ht="20.100000000000001" customHeight="1" x14ac:dyDescent="0.2">
      <c r="A64" s="23" t="s">
        <v>51</v>
      </c>
      <c r="B64" s="17" t="s">
        <v>80</v>
      </c>
      <c r="C64" s="421">
        <v>2.7320000000000002</v>
      </c>
      <c r="D64" s="421">
        <v>2.782</v>
      </c>
      <c r="E64" s="352">
        <f t="shared" si="2"/>
        <v>4.9999999999999822</v>
      </c>
      <c r="F64" s="350"/>
      <c r="G64" s="411"/>
    </row>
    <row r="65" spans="1:7" ht="20.100000000000001" customHeight="1" x14ac:dyDescent="0.2">
      <c r="A65" s="23" t="s">
        <v>53</v>
      </c>
      <c r="B65" s="17" t="s">
        <v>81</v>
      </c>
      <c r="C65" s="421">
        <v>1.071</v>
      </c>
      <c r="D65" s="421">
        <v>1.113</v>
      </c>
      <c r="E65" s="352">
        <f t="shared" si="2"/>
        <v>4.2000000000000037</v>
      </c>
      <c r="F65" s="350"/>
      <c r="G65" s="411"/>
    </row>
    <row r="66" spans="1:7" ht="20.100000000000001" customHeight="1" x14ac:dyDescent="0.2">
      <c r="A66" s="23" t="s">
        <v>55</v>
      </c>
      <c r="B66" s="17" t="s">
        <v>82</v>
      </c>
      <c r="C66" s="421">
        <v>0.78800000000000003</v>
      </c>
      <c r="D66" s="421">
        <v>0.66300000000000003</v>
      </c>
      <c r="E66" s="352">
        <f t="shared" si="2"/>
        <v>-12.5</v>
      </c>
      <c r="F66" s="350"/>
      <c r="G66" s="411"/>
    </row>
    <row r="67" spans="1:7" ht="20.100000000000001" customHeight="1" x14ac:dyDescent="0.2">
      <c r="A67" s="23" t="s">
        <v>57</v>
      </c>
      <c r="B67" s="17" t="s">
        <v>83</v>
      </c>
      <c r="C67" s="421">
        <v>1.3939999999999999</v>
      </c>
      <c r="D67" s="421">
        <v>1.306</v>
      </c>
      <c r="E67" s="352">
        <f t="shared" si="2"/>
        <v>-8.7999999999999865</v>
      </c>
      <c r="F67" s="350"/>
      <c r="G67" s="411"/>
    </row>
    <row r="68" spans="1:7" ht="20.100000000000001" customHeight="1" x14ac:dyDescent="0.2">
      <c r="A68" s="23" t="s">
        <v>84</v>
      </c>
      <c r="B68" s="17" t="s">
        <v>85</v>
      </c>
      <c r="C68" s="421">
        <v>1.2929999999999999</v>
      </c>
      <c r="D68" s="421">
        <v>1.2</v>
      </c>
      <c r="E68" s="352">
        <f t="shared" si="2"/>
        <v>-9.2999999999999972</v>
      </c>
      <c r="F68" s="350"/>
      <c r="G68" s="411"/>
    </row>
    <row r="69" spans="1:7" ht="20.100000000000001" customHeight="1" x14ac:dyDescent="0.2">
      <c r="A69" s="23" t="s">
        <v>86</v>
      </c>
      <c r="B69" s="17" t="s">
        <v>87</v>
      </c>
      <c r="C69" s="421">
        <v>2.093</v>
      </c>
      <c r="D69" s="421">
        <v>1.6930000000000001</v>
      </c>
      <c r="E69" s="352">
        <f t="shared" si="2"/>
        <v>-39.999999999999993</v>
      </c>
      <c r="F69" s="350"/>
      <c r="G69" s="411"/>
    </row>
    <row r="70" spans="1:7" ht="20.100000000000001" customHeight="1" x14ac:dyDescent="0.2">
      <c r="A70" s="23" t="s">
        <v>88</v>
      </c>
      <c r="B70" s="17" t="s">
        <v>89</v>
      </c>
      <c r="C70" s="421">
        <v>1.6739999999999999</v>
      </c>
      <c r="D70" s="421">
        <v>1.6459999999999999</v>
      </c>
      <c r="E70" s="352">
        <f t="shared" si="2"/>
        <v>-2.8000000000000025</v>
      </c>
      <c r="F70" s="350"/>
      <c r="G70" s="411"/>
    </row>
    <row r="71" spans="1:7" ht="20.100000000000001" customHeight="1" x14ac:dyDescent="0.2">
      <c r="A71" s="23" t="s">
        <v>90</v>
      </c>
      <c r="B71" s="17" t="s">
        <v>91</v>
      </c>
      <c r="C71" s="421">
        <v>1.498</v>
      </c>
      <c r="D71" s="421">
        <v>1.4159999999999999</v>
      </c>
      <c r="E71" s="352">
        <f t="shared" si="2"/>
        <v>-8.2000000000000064</v>
      </c>
      <c r="F71" s="350"/>
      <c r="G71" s="411"/>
    </row>
    <row r="72" spans="1:7" ht="20.100000000000001" customHeight="1" thickBot="1" x14ac:dyDescent="0.25">
      <c r="A72" s="23" t="s">
        <v>92</v>
      </c>
      <c r="B72" s="17" t="s">
        <v>93</v>
      </c>
      <c r="C72" s="421">
        <v>0.82</v>
      </c>
      <c r="D72" s="421">
        <v>0.89600000000000002</v>
      </c>
      <c r="E72" s="352">
        <f t="shared" si="2"/>
        <v>7.6000000000000068</v>
      </c>
      <c r="F72" s="350"/>
      <c r="G72" s="411"/>
    </row>
    <row r="73" spans="1:7" ht="20.100000000000001" customHeight="1" thickBot="1" x14ac:dyDescent="0.25">
      <c r="A73" s="94"/>
      <c r="B73" s="41" t="s">
        <v>10</v>
      </c>
      <c r="C73" s="213">
        <v>1.671</v>
      </c>
      <c r="D73" s="213">
        <v>1.649</v>
      </c>
      <c r="E73" s="400">
        <f t="shared" si="2"/>
        <v>-2.200000000000002</v>
      </c>
      <c r="F73" s="350"/>
      <c r="G73" s="411"/>
    </row>
    <row r="74" spans="1:7" ht="20.100000000000001" customHeight="1" x14ac:dyDescent="0.2"/>
    <row r="75" spans="1:7" ht="20.100000000000001" customHeight="1" x14ac:dyDescent="0.2"/>
    <row r="76" spans="1:7" ht="20.100000000000001" customHeight="1" x14ac:dyDescent="0.2"/>
    <row r="77" spans="1:7" ht="20.100000000000001" customHeight="1" x14ac:dyDescent="0.2"/>
    <row r="78" spans="1:7" ht="20.100000000000001" customHeight="1" x14ac:dyDescent="0.2"/>
    <row r="79" spans="1:7" ht="20.100000000000001" customHeight="1" x14ac:dyDescent="0.2"/>
    <row r="80" spans="1:7" ht="20.100000000000001" customHeight="1" x14ac:dyDescent="0.2"/>
    <row r="81" s="241" customFormat="1" ht="20.100000000000001" customHeight="1" x14ac:dyDescent="0.2"/>
    <row r="82" s="241" customFormat="1" ht="20.100000000000001" customHeight="1" x14ac:dyDescent="0.2"/>
    <row r="83" s="241" customFormat="1" ht="20.100000000000001" customHeight="1" x14ac:dyDescent="0.2"/>
    <row r="84" s="241" customFormat="1" ht="20.100000000000001" customHeight="1" x14ac:dyDescent="0.2"/>
    <row r="85" s="241" customFormat="1" ht="20.100000000000001" customHeight="1" x14ac:dyDescent="0.2"/>
    <row r="86" s="241" customFormat="1" ht="20.100000000000001" customHeight="1" x14ac:dyDescent="0.2"/>
    <row r="87" s="241" customFormat="1" ht="20.100000000000001" customHeight="1" x14ac:dyDescent="0.2"/>
    <row r="88" s="241" customFormat="1" ht="20.100000000000001" customHeight="1" x14ac:dyDescent="0.2"/>
    <row r="89" s="241" customFormat="1" ht="20.100000000000001" customHeight="1" x14ac:dyDescent="0.2"/>
    <row r="90" s="241" customFormat="1" ht="20.100000000000001" customHeight="1" x14ac:dyDescent="0.2"/>
    <row r="91" s="241" customFormat="1" ht="20.100000000000001" customHeight="1" x14ac:dyDescent="0.2"/>
    <row r="92" s="241" customFormat="1" ht="20.100000000000001" customHeight="1" x14ac:dyDescent="0.2"/>
    <row r="93" s="241" customFormat="1" ht="20.100000000000001" customHeight="1" x14ac:dyDescent="0.2"/>
    <row r="94" s="241" customFormat="1" ht="20.100000000000001" customHeight="1" x14ac:dyDescent="0.2"/>
    <row r="95" s="241" customFormat="1" ht="20.100000000000001" customHeight="1" x14ac:dyDescent="0.2"/>
    <row r="96" s="241" customFormat="1" ht="20.100000000000001" customHeight="1" x14ac:dyDescent="0.2"/>
    <row r="97" s="241" customFormat="1" ht="20.100000000000001" customHeight="1" x14ac:dyDescent="0.2"/>
    <row r="98" s="241" customFormat="1" ht="20.100000000000001" customHeight="1" x14ac:dyDescent="0.2"/>
    <row r="99" s="241" customFormat="1" ht="20.100000000000001" customHeight="1" x14ac:dyDescent="0.2"/>
    <row r="100" s="241" customFormat="1" ht="20.100000000000001" customHeight="1" x14ac:dyDescent="0.2"/>
    <row r="101" s="241" customFormat="1" ht="20.100000000000001" customHeight="1" x14ac:dyDescent="0.2"/>
    <row r="102" s="241" customFormat="1" ht="20.100000000000001" customHeight="1" x14ac:dyDescent="0.2"/>
  </sheetData>
  <mergeCells count="3">
    <mergeCell ref="C4:E4"/>
    <mergeCell ref="C12:E12"/>
    <mergeCell ref="C42:E42"/>
  </mergeCells>
  <conditionalFormatting sqref="G6:G73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3CE45-6E9D-419E-A34D-23BD82B3ECC7}">
  <dimension ref="A1:G211"/>
  <sheetViews>
    <sheetView showGridLines="0" zoomScale="70" zoomScaleNormal="70" zoomScaleSheetLayoutView="85" workbookViewId="0">
      <selection activeCell="J8" sqref="J8"/>
    </sheetView>
  </sheetViews>
  <sheetFormatPr defaultColWidth="9.140625" defaultRowHeight="12.75" x14ac:dyDescent="0.2"/>
  <cols>
    <col min="1" max="1" width="4.140625" style="241" customWidth="1"/>
    <col min="2" max="2" width="36" style="241" customWidth="1"/>
    <col min="3" max="3" width="17.42578125" style="241" customWidth="1"/>
    <col min="4" max="4" width="17.28515625" style="241" customWidth="1"/>
    <col min="5" max="5" width="17" style="241" customWidth="1"/>
    <col min="6" max="9" width="9.140625" style="241"/>
    <col min="10" max="10" width="37.140625" style="241" bestFit="1" customWidth="1"/>
    <col min="11" max="16384" width="9.140625" style="241"/>
  </cols>
  <sheetData>
    <row r="1" spans="1:7" ht="20.100000000000001" customHeight="1" x14ac:dyDescent="0.2">
      <c r="A1" s="489" t="s">
        <v>289</v>
      </c>
      <c r="B1" s="489"/>
      <c r="C1" s="489"/>
      <c r="D1" s="489"/>
      <c r="E1" s="489"/>
    </row>
    <row r="2" spans="1:7" ht="20.100000000000001" customHeight="1" x14ac:dyDescent="0.2">
      <c r="A2" s="239"/>
      <c r="B2" s="239"/>
      <c r="C2" s="239"/>
      <c r="D2" s="239"/>
      <c r="E2" s="239"/>
    </row>
    <row r="3" spans="1:7" ht="20.100000000000001" customHeight="1" thickBot="1" x14ac:dyDescent="0.25">
      <c r="A3" s="242"/>
      <c r="B3" s="242"/>
      <c r="C3" s="242"/>
      <c r="D3" s="242"/>
      <c r="E3" s="242"/>
    </row>
    <row r="4" spans="1:7" ht="20.100000000000001" customHeight="1" thickBot="1" x14ac:dyDescent="0.25">
      <c r="A4" s="243" t="s">
        <v>1</v>
      </c>
      <c r="B4" s="265" t="s">
        <v>2</v>
      </c>
      <c r="C4" s="505" t="s">
        <v>289</v>
      </c>
      <c r="D4" s="506"/>
      <c r="E4" s="507"/>
    </row>
    <row r="5" spans="1:7" ht="20.100000000000001" customHeight="1" thickBot="1" x14ac:dyDescent="0.25">
      <c r="A5" s="247"/>
      <c r="B5" s="414"/>
      <c r="C5" s="36">
        <v>2021</v>
      </c>
      <c r="D5" s="36">
        <v>2022</v>
      </c>
      <c r="E5" s="16" t="s">
        <v>192</v>
      </c>
    </row>
    <row r="6" spans="1:7" ht="20.100000000000001" customHeight="1" x14ac:dyDescent="0.2">
      <c r="A6" s="249" t="s">
        <v>6</v>
      </c>
      <c r="B6" s="423" t="s">
        <v>7</v>
      </c>
      <c r="C6" s="419">
        <f>+C38</f>
        <v>0.155</v>
      </c>
      <c r="D6" s="419">
        <f>+D38</f>
        <v>0.218</v>
      </c>
      <c r="E6" s="352">
        <f>+(D6-C6)*100</f>
        <v>6.3</v>
      </c>
      <c r="F6" s="350"/>
      <c r="G6" s="22"/>
    </row>
    <row r="7" spans="1:7" ht="20.100000000000001" customHeight="1" thickBot="1" x14ac:dyDescent="0.25">
      <c r="A7" s="252" t="s">
        <v>8</v>
      </c>
      <c r="B7" s="422" t="s">
        <v>9</v>
      </c>
      <c r="C7" s="412">
        <f>+C73</f>
        <v>0.13700000000000001</v>
      </c>
      <c r="D7" s="412">
        <f>+D73</f>
        <v>0.13700000000000001</v>
      </c>
      <c r="E7" s="352">
        <f>+(D7-C7)*100</f>
        <v>0</v>
      </c>
      <c r="F7" s="350"/>
      <c r="G7" s="22"/>
    </row>
    <row r="8" spans="1:7" ht="20.100000000000001" customHeight="1" thickBot="1" x14ac:dyDescent="0.25">
      <c r="A8" s="109"/>
      <c r="B8" s="420" t="s">
        <v>129</v>
      </c>
      <c r="C8" s="213">
        <v>0.13</v>
      </c>
      <c r="D8" s="213">
        <v>0.156</v>
      </c>
      <c r="E8" s="400">
        <f>+(D8-C8)*100</f>
        <v>2.5999999999999996</v>
      </c>
      <c r="F8" s="350"/>
      <c r="G8" s="42"/>
    </row>
    <row r="9" spans="1:7" ht="20.100000000000001" customHeight="1" x14ac:dyDescent="0.2">
      <c r="A9" s="263"/>
      <c r="B9" s="240"/>
      <c r="G9" s="22"/>
    </row>
    <row r="10" spans="1:7" ht="20.100000000000001" customHeight="1" x14ac:dyDescent="0.2">
      <c r="A10" s="489" t="s">
        <v>291</v>
      </c>
      <c r="B10" s="489"/>
      <c r="C10" s="489"/>
      <c r="D10" s="489"/>
      <c r="E10" s="489"/>
      <c r="G10" s="22"/>
    </row>
    <row r="11" spans="1:7" ht="20.100000000000001" customHeight="1" thickBot="1" x14ac:dyDescent="0.25">
      <c r="A11" s="242"/>
      <c r="B11" s="242"/>
      <c r="C11" s="242"/>
      <c r="D11" s="242"/>
      <c r="E11" s="242"/>
      <c r="G11" s="22"/>
    </row>
    <row r="12" spans="1:7" ht="20.100000000000001" customHeight="1" thickBot="1" x14ac:dyDescent="0.25">
      <c r="A12" s="243" t="s">
        <v>1</v>
      </c>
      <c r="B12" s="265" t="s">
        <v>12</v>
      </c>
      <c r="C12" s="505" t="s">
        <v>289</v>
      </c>
      <c r="D12" s="506"/>
      <c r="E12" s="507"/>
      <c r="G12" s="22"/>
    </row>
    <row r="13" spans="1:7" ht="20.100000000000001" customHeight="1" thickBot="1" x14ac:dyDescent="0.25">
      <c r="A13" s="247"/>
      <c r="B13" s="414"/>
      <c r="C13" s="36">
        <f>+C5</f>
        <v>2021</v>
      </c>
      <c r="D13" s="36">
        <f>+D5</f>
        <v>2022</v>
      </c>
      <c r="E13" s="16" t="s">
        <v>192</v>
      </c>
      <c r="G13" s="22"/>
    </row>
    <row r="14" spans="1:7" ht="20.100000000000001" customHeight="1" x14ac:dyDescent="0.2">
      <c r="A14" s="10" t="s">
        <v>6</v>
      </c>
      <c r="B14" s="37" t="s">
        <v>13</v>
      </c>
      <c r="C14" s="444">
        <v>-0.214</v>
      </c>
      <c r="D14" s="434">
        <v>6.8000000000000005E-2</v>
      </c>
      <c r="E14" s="352">
        <f t="shared" ref="E14:E38" si="0">+(D14-C14)*100</f>
        <v>28.200000000000003</v>
      </c>
      <c r="F14" s="350"/>
      <c r="G14" s="22"/>
    </row>
    <row r="15" spans="1:7" ht="20.100000000000001" customHeight="1" x14ac:dyDescent="0.2">
      <c r="A15" s="23" t="s">
        <v>8</v>
      </c>
      <c r="B15" s="37" t="s">
        <v>14</v>
      </c>
      <c r="C15" s="444">
        <v>0.35299999999999998</v>
      </c>
      <c r="D15" s="434">
        <v>0.35199999999999998</v>
      </c>
      <c r="E15" s="352">
        <f t="shared" si="0"/>
        <v>-0.10000000000000009</v>
      </c>
      <c r="F15" s="350"/>
      <c r="G15" s="22"/>
    </row>
    <row r="16" spans="1:7" ht="20.100000000000001" customHeight="1" x14ac:dyDescent="0.2">
      <c r="A16" s="23" t="s">
        <v>15</v>
      </c>
      <c r="B16" s="37" t="s">
        <v>16</v>
      </c>
      <c r="C16" s="444">
        <v>6.2E-2</v>
      </c>
      <c r="D16" s="434">
        <v>-2.9000000000000001E-2</v>
      </c>
      <c r="E16" s="352">
        <f t="shared" si="0"/>
        <v>-9.1</v>
      </c>
      <c r="F16" s="350"/>
      <c r="G16" s="22"/>
    </row>
    <row r="17" spans="1:7" ht="20.100000000000001" customHeight="1" x14ac:dyDescent="0.2">
      <c r="A17" s="23" t="s">
        <v>17</v>
      </c>
      <c r="B17" s="37" t="s">
        <v>18</v>
      </c>
      <c r="C17" s="444">
        <v>0.13100000000000001</v>
      </c>
      <c r="D17" s="434">
        <v>0.15</v>
      </c>
      <c r="E17" s="352">
        <f t="shared" si="0"/>
        <v>1.899999999999999</v>
      </c>
      <c r="F17" s="350"/>
      <c r="G17" s="22"/>
    </row>
    <row r="18" spans="1:7" ht="20.100000000000001" customHeight="1" x14ac:dyDescent="0.2">
      <c r="A18" s="23" t="s">
        <v>19</v>
      </c>
      <c r="B18" s="37" t="s">
        <v>20</v>
      </c>
      <c r="C18" s="444">
        <v>7.3999999999999996E-2</v>
      </c>
      <c r="D18" s="434">
        <v>0.105</v>
      </c>
      <c r="E18" s="352">
        <f t="shared" si="0"/>
        <v>3.1</v>
      </c>
      <c r="F18" s="350"/>
      <c r="G18" s="22"/>
    </row>
    <row r="19" spans="1:7" ht="20.100000000000001" customHeight="1" x14ac:dyDescent="0.2">
      <c r="A19" s="23" t="s">
        <v>21</v>
      </c>
      <c r="B19" s="37" t="s">
        <v>22</v>
      </c>
      <c r="C19" s="444">
        <v>7.6999999999999999E-2</v>
      </c>
      <c r="D19" s="434">
        <v>0.17100000000000001</v>
      </c>
      <c r="E19" s="352">
        <f t="shared" si="0"/>
        <v>9.4000000000000021</v>
      </c>
      <c r="F19" s="350"/>
      <c r="G19" s="22"/>
    </row>
    <row r="20" spans="1:7" ht="20.100000000000001" customHeight="1" x14ac:dyDescent="0.2">
      <c r="A20" s="23" t="s">
        <v>23</v>
      </c>
      <c r="B20" s="37" t="s">
        <v>24</v>
      </c>
      <c r="C20" s="444">
        <v>-1.0999999999999999E-2</v>
      </c>
      <c r="D20" s="434">
        <v>8.9999999999999993E-3</v>
      </c>
      <c r="E20" s="352">
        <f t="shared" si="0"/>
        <v>1.9999999999999998</v>
      </c>
      <c r="F20" s="350"/>
      <c r="G20" s="22"/>
    </row>
    <row r="21" spans="1:7" ht="20.100000000000001" customHeight="1" x14ac:dyDescent="0.2">
      <c r="A21" s="23" t="s">
        <v>25</v>
      </c>
      <c r="B21" s="37" t="s">
        <v>26</v>
      </c>
      <c r="C21" s="444">
        <v>7.0999999999999994E-2</v>
      </c>
      <c r="D21" s="434">
        <v>0.14299999999999999</v>
      </c>
      <c r="E21" s="352">
        <f t="shared" si="0"/>
        <v>7.1999999999999993</v>
      </c>
      <c r="F21" s="350"/>
      <c r="G21" s="22"/>
    </row>
    <row r="22" spans="1:7" ht="20.100000000000001" customHeight="1" x14ac:dyDescent="0.2">
      <c r="A22" s="23" t="s">
        <v>27</v>
      </c>
      <c r="B22" s="37" t="s">
        <v>28</v>
      </c>
      <c r="C22" s="444">
        <v>-4.9000000000000002E-2</v>
      </c>
      <c r="D22" s="434">
        <v>0.08</v>
      </c>
      <c r="E22" s="352">
        <f t="shared" si="0"/>
        <v>12.9</v>
      </c>
      <c r="F22" s="350"/>
      <c r="G22" s="22"/>
    </row>
    <row r="23" spans="1:7" ht="20.100000000000001" customHeight="1" x14ac:dyDescent="0.2">
      <c r="A23" s="23" t="s">
        <v>29</v>
      </c>
      <c r="B23" s="37" t="s">
        <v>30</v>
      </c>
      <c r="C23" s="444">
        <v>0.11799999999999999</v>
      </c>
      <c r="D23" s="434">
        <v>0.115</v>
      </c>
      <c r="E23" s="352">
        <f t="shared" si="0"/>
        <v>-0.29999999999999888</v>
      </c>
      <c r="F23" s="350"/>
      <c r="G23" s="22"/>
    </row>
    <row r="24" spans="1:7" ht="20.100000000000001" customHeight="1" x14ac:dyDescent="0.2">
      <c r="A24" s="23" t="s">
        <v>31</v>
      </c>
      <c r="B24" s="37" t="s">
        <v>32</v>
      </c>
      <c r="C24" s="444">
        <v>0.182</v>
      </c>
      <c r="D24" s="434">
        <v>0.36499999999999999</v>
      </c>
      <c r="E24" s="352">
        <f t="shared" si="0"/>
        <v>18.3</v>
      </c>
      <c r="F24" s="350"/>
      <c r="G24" s="22"/>
    </row>
    <row r="25" spans="1:7" ht="20.100000000000001" customHeight="1" x14ac:dyDescent="0.2">
      <c r="A25" s="23" t="s">
        <v>33</v>
      </c>
      <c r="B25" s="37" t="s">
        <v>34</v>
      </c>
      <c r="C25" s="444">
        <v>-0.13800000000000001</v>
      </c>
      <c r="D25" s="434">
        <v>0.05</v>
      </c>
      <c r="E25" s="352">
        <f t="shared" si="0"/>
        <v>18.8</v>
      </c>
      <c r="F25" s="350"/>
      <c r="G25" s="22"/>
    </row>
    <row r="26" spans="1:7" ht="20.100000000000001" customHeight="1" x14ac:dyDescent="0.2">
      <c r="A26" s="23" t="s">
        <v>35</v>
      </c>
      <c r="B26" s="37" t="s">
        <v>36</v>
      </c>
      <c r="C26" s="444">
        <v>7.6999999999999999E-2</v>
      </c>
      <c r="D26" s="434">
        <v>0.255</v>
      </c>
      <c r="E26" s="352">
        <f t="shared" si="0"/>
        <v>17.8</v>
      </c>
      <c r="F26" s="350"/>
      <c r="G26" s="22"/>
    </row>
    <row r="27" spans="1:7" ht="20.100000000000001" customHeight="1" x14ac:dyDescent="0.2">
      <c r="A27" s="23" t="s">
        <v>37</v>
      </c>
      <c r="B27" s="37" t="s">
        <v>38</v>
      </c>
      <c r="C27" s="444">
        <v>5.0000000000000001E-3</v>
      </c>
      <c r="D27" s="434">
        <v>4.1000000000000002E-2</v>
      </c>
      <c r="E27" s="352">
        <f t="shared" si="0"/>
        <v>3.6000000000000005</v>
      </c>
      <c r="F27" s="350"/>
      <c r="G27" s="22"/>
    </row>
    <row r="28" spans="1:7" ht="20.100000000000001" customHeight="1" x14ac:dyDescent="0.2">
      <c r="A28" s="23" t="s">
        <v>39</v>
      </c>
      <c r="B28" s="37" t="s">
        <v>40</v>
      </c>
      <c r="C28" s="444">
        <v>-0.17599999999999999</v>
      </c>
      <c r="D28" s="434">
        <v>-0.21199999999999999</v>
      </c>
      <c r="E28" s="352">
        <f t="shared" si="0"/>
        <v>-3.6000000000000005</v>
      </c>
      <c r="F28" s="350"/>
      <c r="G28" s="22"/>
    </row>
    <row r="29" spans="1:7" ht="20.100000000000001" customHeight="1" x14ac:dyDescent="0.2">
      <c r="A29" s="23" t="s">
        <v>41</v>
      </c>
      <c r="B29" s="37" t="s">
        <v>42</v>
      </c>
      <c r="C29" s="444">
        <v>0.14899999999999999</v>
      </c>
      <c r="D29" s="434">
        <v>0.22700000000000001</v>
      </c>
      <c r="E29" s="352">
        <f t="shared" si="0"/>
        <v>7.8000000000000016</v>
      </c>
      <c r="F29" s="350"/>
      <c r="G29" s="22"/>
    </row>
    <row r="30" spans="1:7" ht="20.100000000000001" customHeight="1" x14ac:dyDescent="0.2">
      <c r="A30" s="23" t="s">
        <v>43</v>
      </c>
      <c r="B30" s="37" t="s">
        <v>44</v>
      </c>
      <c r="C30" s="444">
        <v>0.124</v>
      </c>
      <c r="D30" s="434">
        <v>0.114</v>
      </c>
      <c r="E30" s="352">
        <f t="shared" si="0"/>
        <v>-0.99999999999999956</v>
      </c>
      <c r="F30" s="350"/>
      <c r="G30" s="22"/>
    </row>
    <row r="31" spans="1:7" ht="20.100000000000001" customHeight="1" x14ac:dyDescent="0.2">
      <c r="A31" s="23" t="s">
        <v>45</v>
      </c>
      <c r="B31" s="37" t="s">
        <v>46</v>
      </c>
      <c r="C31" s="444">
        <v>2.9000000000000001E-2</v>
      </c>
      <c r="D31" s="434">
        <v>8.0000000000000002E-3</v>
      </c>
      <c r="E31" s="352">
        <f t="shared" si="0"/>
        <v>-2.1</v>
      </c>
      <c r="F31" s="350"/>
      <c r="G31" s="22"/>
    </row>
    <row r="32" spans="1:7" ht="20.100000000000001" customHeight="1" x14ac:dyDescent="0.2">
      <c r="A32" s="23" t="s">
        <v>47</v>
      </c>
      <c r="B32" s="37" t="s">
        <v>48</v>
      </c>
      <c r="C32" s="444">
        <v>0.503</v>
      </c>
      <c r="D32" s="434">
        <v>0.70399999999999996</v>
      </c>
      <c r="E32" s="352">
        <f t="shared" si="0"/>
        <v>20.099999999999994</v>
      </c>
      <c r="F32" s="350"/>
      <c r="G32" s="22"/>
    </row>
    <row r="33" spans="1:7" ht="20.100000000000001" customHeight="1" x14ac:dyDescent="0.2">
      <c r="A33" s="23" t="s">
        <v>49</v>
      </c>
      <c r="B33" s="37" t="s">
        <v>50</v>
      </c>
      <c r="C33" s="444">
        <v>-0.46800000000000003</v>
      </c>
      <c r="D33" s="434">
        <v>-0.253</v>
      </c>
      <c r="E33" s="352">
        <f t="shared" si="0"/>
        <v>21.500000000000004</v>
      </c>
      <c r="F33" s="350"/>
      <c r="G33" s="22"/>
    </row>
    <row r="34" spans="1:7" ht="20.100000000000001" customHeight="1" x14ac:dyDescent="0.2">
      <c r="A34" s="23" t="s">
        <v>51</v>
      </c>
      <c r="B34" s="37" t="s">
        <v>52</v>
      </c>
      <c r="C34" s="444">
        <v>4.0000000000000001E-3</v>
      </c>
      <c r="D34" s="434">
        <v>9.7000000000000003E-2</v>
      </c>
      <c r="E34" s="352">
        <f t="shared" si="0"/>
        <v>9.3000000000000007</v>
      </c>
      <c r="F34" s="350"/>
      <c r="G34" s="22"/>
    </row>
    <row r="35" spans="1:7" ht="20.100000000000001" customHeight="1" x14ac:dyDescent="0.2">
      <c r="A35" s="23" t="s">
        <v>53</v>
      </c>
      <c r="B35" s="37" t="s">
        <v>54</v>
      </c>
      <c r="C35" s="444">
        <v>7.2999999999999995E-2</v>
      </c>
      <c r="D35" s="434">
        <v>0.25600000000000001</v>
      </c>
      <c r="E35" s="352">
        <f t="shared" si="0"/>
        <v>18.3</v>
      </c>
      <c r="F35" s="350"/>
      <c r="G35" s="22"/>
    </row>
    <row r="36" spans="1:7" ht="20.100000000000001" customHeight="1" x14ac:dyDescent="0.2">
      <c r="A36" s="23" t="s">
        <v>55</v>
      </c>
      <c r="B36" s="37" t="s">
        <v>56</v>
      </c>
      <c r="C36" s="444">
        <v>0.54200000000000004</v>
      </c>
      <c r="D36" s="434">
        <v>0.316</v>
      </c>
      <c r="E36" s="352">
        <f t="shared" si="0"/>
        <v>-22.600000000000005</v>
      </c>
      <c r="F36" s="350"/>
      <c r="G36" s="22"/>
    </row>
    <row r="37" spans="1:7" ht="20.100000000000001" customHeight="1" thickBot="1" x14ac:dyDescent="0.25">
      <c r="A37" s="23" t="s">
        <v>57</v>
      </c>
      <c r="B37" s="37" t="s">
        <v>58</v>
      </c>
      <c r="C37" s="444">
        <v>6.9000000000000006E-2</v>
      </c>
      <c r="D37" s="434">
        <v>0.14099999999999999</v>
      </c>
      <c r="E37" s="352">
        <f t="shared" si="0"/>
        <v>7.1999999999999984</v>
      </c>
      <c r="F37" s="350"/>
      <c r="G37" s="22"/>
    </row>
    <row r="38" spans="1:7" ht="20.100000000000001" customHeight="1" thickBot="1" x14ac:dyDescent="0.25">
      <c r="A38" s="133"/>
      <c r="B38" s="134" t="s">
        <v>10</v>
      </c>
      <c r="C38" s="255">
        <v>0.155</v>
      </c>
      <c r="D38" s="255">
        <v>0.218</v>
      </c>
      <c r="E38" s="400">
        <f t="shared" si="0"/>
        <v>6.3</v>
      </c>
      <c r="F38" s="350"/>
      <c r="G38" s="22"/>
    </row>
    <row r="39" spans="1:7" ht="20.100000000000001" customHeight="1" x14ac:dyDescent="0.2">
      <c r="G39" s="22"/>
    </row>
    <row r="40" spans="1:7" ht="20.100000000000001" customHeight="1" x14ac:dyDescent="0.2">
      <c r="A40" s="489" t="s">
        <v>290</v>
      </c>
      <c r="B40" s="489"/>
      <c r="C40" s="489"/>
      <c r="D40" s="489"/>
      <c r="E40" s="489"/>
      <c r="G40" s="22"/>
    </row>
    <row r="41" spans="1:7" ht="20.100000000000001" customHeight="1" thickBot="1" x14ac:dyDescent="0.25">
      <c r="A41" s="242"/>
      <c r="B41" s="242"/>
      <c r="C41" s="242"/>
      <c r="D41" s="242"/>
      <c r="E41" s="242"/>
      <c r="G41" s="22"/>
    </row>
    <row r="42" spans="1:7" ht="20.100000000000001" customHeight="1" thickBot="1" x14ac:dyDescent="0.25">
      <c r="A42" s="243" t="s">
        <v>1</v>
      </c>
      <c r="B42" s="265" t="s">
        <v>12</v>
      </c>
      <c r="C42" s="505" t="s">
        <v>289</v>
      </c>
      <c r="D42" s="506"/>
      <c r="E42" s="507"/>
      <c r="G42" s="22"/>
    </row>
    <row r="43" spans="1:7" ht="20.100000000000001" customHeight="1" thickBot="1" x14ac:dyDescent="0.25">
      <c r="A43" s="247"/>
      <c r="B43" s="414"/>
      <c r="C43" s="36">
        <f>+C5</f>
        <v>2021</v>
      </c>
      <c r="D43" s="36">
        <f>+D5</f>
        <v>2022</v>
      </c>
      <c r="E43" s="16" t="s">
        <v>192</v>
      </c>
      <c r="G43" s="22"/>
    </row>
    <row r="44" spans="1:7" ht="20.100000000000001" customHeight="1" x14ac:dyDescent="0.2">
      <c r="A44" s="10" t="s">
        <v>6</v>
      </c>
      <c r="B44" s="17" t="s">
        <v>60</v>
      </c>
      <c r="C44" s="444">
        <v>0.17299999999999999</v>
      </c>
      <c r="D44" s="444">
        <v>9.6000000000000002E-2</v>
      </c>
      <c r="E44" s="352">
        <f t="shared" ref="E44:E73" si="1">+(D44-C44)*100</f>
        <v>-7.6999999999999984</v>
      </c>
      <c r="F44" s="350"/>
      <c r="G44" s="22"/>
    </row>
    <row r="45" spans="1:7" ht="20.100000000000001" customHeight="1" x14ac:dyDescent="0.2">
      <c r="A45" s="23" t="s">
        <v>8</v>
      </c>
      <c r="B45" s="17" t="s">
        <v>61</v>
      </c>
      <c r="C45" s="444">
        <v>0.13800000000000001</v>
      </c>
      <c r="D45" s="444">
        <v>0.22600000000000001</v>
      </c>
      <c r="E45" s="352">
        <f t="shared" si="1"/>
        <v>8.7999999999999989</v>
      </c>
      <c r="F45" s="350"/>
      <c r="G45" s="22"/>
    </row>
    <row r="46" spans="1:7" ht="20.100000000000001" customHeight="1" x14ac:dyDescent="0.2">
      <c r="A46" s="23" t="s">
        <v>15</v>
      </c>
      <c r="B46" s="17" t="s">
        <v>62</v>
      </c>
      <c r="C46" s="444">
        <v>0.20300000000000001</v>
      </c>
      <c r="D46" s="444">
        <v>0.14799999999999999</v>
      </c>
      <c r="E46" s="352">
        <f t="shared" si="1"/>
        <v>-5.5000000000000018</v>
      </c>
      <c r="F46" s="350"/>
      <c r="G46" s="22"/>
    </row>
    <row r="47" spans="1:7" ht="20.100000000000001" customHeight="1" x14ac:dyDescent="0.2">
      <c r="A47" s="23" t="s">
        <v>17</v>
      </c>
      <c r="B47" s="17" t="s">
        <v>63</v>
      </c>
      <c r="C47" s="444">
        <v>-0.14699999999999999</v>
      </c>
      <c r="D47" s="444">
        <v>0.156</v>
      </c>
      <c r="E47" s="352">
        <f t="shared" si="1"/>
        <v>30.3</v>
      </c>
      <c r="F47" s="350"/>
      <c r="G47" s="22"/>
    </row>
    <row r="48" spans="1:7" ht="20.100000000000001" customHeight="1" x14ac:dyDescent="0.2">
      <c r="A48" s="23" t="s">
        <v>19</v>
      </c>
      <c r="B48" s="17" t="s">
        <v>64</v>
      </c>
      <c r="C48" s="444">
        <v>8.4000000000000005E-2</v>
      </c>
      <c r="D48" s="444">
        <v>0.10299999999999999</v>
      </c>
      <c r="E48" s="352">
        <f t="shared" si="1"/>
        <v>1.899999999999999</v>
      </c>
      <c r="F48" s="350"/>
      <c r="G48" s="22"/>
    </row>
    <row r="49" spans="1:7" ht="20.100000000000001" customHeight="1" x14ac:dyDescent="0.2">
      <c r="A49" s="23" t="s">
        <v>21</v>
      </c>
      <c r="B49" s="17" t="s">
        <v>65</v>
      </c>
      <c r="C49" s="444">
        <v>0.16200000000000001</v>
      </c>
      <c r="D49" s="444">
        <v>0.161</v>
      </c>
      <c r="E49" s="352">
        <f t="shared" si="1"/>
        <v>-0.10000000000000009</v>
      </c>
      <c r="F49" s="350"/>
      <c r="G49" s="22"/>
    </row>
    <row r="50" spans="1:7" ht="20.100000000000001" customHeight="1" x14ac:dyDescent="0.2">
      <c r="A50" s="23" t="s">
        <v>23</v>
      </c>
      <c r="B50" s="17" t="s">
        <v>66</v>
      </c>
      <c r="C50" s="444">
        <v>8.5000000000000006E-2</v>
      </c>
      <c r="D50" s="444">
        <v>8.2000000000000003E-2</v>
      </c>
      <c r="E50" s="352">
        <f t="shared" si="1"/>
        <v>-0.30000000000000027</v>
      </c>
      <c r="F50" s="350"/>
      <c r="G50" s="22"/>
    </row>
    <row r="51" spans="1:7" ht="20.100000000000001" customHeight="1" x14ac:dyDescent="0.2">
      <c r="A51" s="23" t="s">
        <v>25</v>
      </c>
      <c r="B51" s="17" t="s">
        <v>67</v>
      </c>
      <c r="C51" s="444">
        <v>0.06</v>
      </c>
      <c r="D51" s="444">
        <v>5.0999999999999997E-2</v>
      </c>
      <c r="E51" s="352">
        <f t="shared" si="1"/>
        <v>-0.90000000000000013</v>
      </c>
      <c r="F51" s="350"/>
      <c r="G51" s="22"/>
    </row>
    <row r="52" spans="1:7" ht="20.100000000000001" customHeight="1" x14ac:dyDescent="0.2">
      <c r="A52" s="23" t="s">
        <v>27</v>
      </c>
      <c r="B52" s="17" t="s">
        <v>68</v>
      </c>
      <c r="C52" s="444">
        <v>0.28299999999999997</v>
      </c>
      <c r="D52" s="444">
        <v>0.433</v>
      </c>
      <c r="E52" s="352">
        <f t="shared" si="1"/>
        <v>15.000000000000002</v>
      </c>
      <c r="F52" s="350"/>
      <c r="G52" s="22"/>
    </row>
    <row r="53" spans="1:7" ht="20.100000000000001" customHeight="1" x14ac:dyDescent="0.2">
      <c r="A53" s="23" t="s">
        <v>29</v>
      </c>
      <c r="B53" s="17" t="s">
        <v>69</v>
      </c>
      <c r="C53" s="444">
        <v>5.5E-2</v>
      </c>
      <c r="D53" s="444">
        <v>6.8000000000000005E-2</v>
      </c>
      <c r="E53" s="352">
        <f t="shared" si="1"/>
        <v>1.3000000000000005</v>
      </c>
      <c r="F53" s="350"/>
      <c r="G53" s="22"/>
    </row>
    <row r="54" spans="1:7" ht="20.100000000000001" customHeight="1" x14ac:dyDescent="0.2">
      <c r="A54" s="23" t="s">
        <v>31</v>
      </c>
      <c r="B54" s="17" t="s">
        <v>70</v>
      </c>
      <c r="C54" s="444">
        <v>0.20499999999999999</v>
      </c>
      <c r="D54" s="444">
        <v>0.28799999999999998</v>
      </c>
      <c r="E54" s="352">
        <f t="shared" si="1"/>
        <v>8.2999999999999989</v>
      </c>
      <c r="F54" s="350"/>
      <c r="G54" s="22"/>
    </row>
    <row r="55" spans="1:7" ht="20.100000000000001" customHeight="1" x14ac:dyDescent="0.2">
      <c r="A55" s="23" t="s">
        <v>33</v>
      </c>
      <c r="B55" s="17" t="s">
        <v>71</v>
      </c>
      <c r="C55" s="444">
        <v>5.8999999999999997E-2</v>
      </c>
      <c r="D55" s="444">
        <v>0.153</v>
      </c>
      <c r="E55" s="352">
        <f t="shared" si="1"/>
        <v>9.4</v>
      </c>
      <c r="F55" s="350"/>
      <c r="G55" s="22"/>
    </row>
    <row r="56" spans="1:7" ht="20.100000000000001" customHeight="1" x14ac:dyDescent="0.2">
      <c r="A56" s="23" t="s">
        <v>35</v>
      </c>
      <c r="B56" s="17" t="s">
        <v>72</v>
      </c>
      <c r="C56" s="444">
        <v>3.0000000000000001E-3</v>
      </c>
      <c r="D56" s="444">
        <v>-6.0999999999999999E-2</v>
      </c>
      <c r="E56" s="352">
        <f t="shared" si="1"/>
        <v>-6.4</v>
      </c>
      <c r="F56" s="350"/>
      <c r="G56" s="22"/>
    </row>
    <row r="57" spans="1:7" ht="20.100000000000001" customHeight="1" x14ac:dyDescent="0.2">
      <c r="A57" s="23" t="s">
        <v>37</v>
      </c>
      <c r="B57" s="17" t="s">
        <v>73</v>
      </c>
      <c r="C57" s="444">
        <v>-0.26500000000000001</v>
      </c>
      <c r="D57" s="444">
        <v>-6.5000000000000002E-2</v>
      </c>
      <c r="E57" s="352">
        <f t="shared" si="1"/>
        <v>20</v>
      </c>
      <c r="F57" s="350"/>
      <c r="G57" s="22"/>
    </row>
    <row r="58" spans="1:7" ht="20.100000000000001" customHeight="1" x14ac:dyDescent="0.2">
      <c r="A58" s="23" t="s">
        <v>39</v>
      </c>
      <c r="B58" s="17" t="s">
        <v>74</v>
      </c>
      <c r="C58" s="444">
        <v>6.0999999999999999E-2</v>
      </c>
      <c r="D58" s="444">
        <v>7.1999999999999995E-2</v>
      </c>
      <c r="E58" s="352">
        <f t="shared" si="1"/>
        <v>1.0999999999999996</v>
      </c>
      <c r="F58" s="350"/>
      <c r="G58" s="22"/>
    </row>
    <row r="59" spans="1:7" ht="20.100000000000001" customHeight="1" x14ac:dyDescent="0.2">
      <c r="A59" s="23" t="s">
        <v>41</v>
      </c>
      <c r="B59" s="17" t="s">
        <v>75</v>
      </c>
      <c r="C59" s="444">
        <v>0.222</v>
      </c>
      <c r="D59" s="444">
        <v>0.23200000000000001</v>
      </c>
      <c r="E59" s="352">
        <f t="shared" si="1"/>
        <v>1.0000000000000009</v>
      </c>
      <c r="F59" s="350"/>
      <c r="G59" s="22"/>
    </row>
    <row r="60" spans="1:7" ht="20.100000000000001" customHeight="1" x14ac:dyDescent="0.2">
      <c r="A60" s="23" t="s">
        <v>43</v>
      </c>
      <c r="B60" s="17" t="s">
        <v>76</v>
      </c>
      <c r="C60" s="444">
        <v>5.8999999999999997E-2</v>
      </c>
      <c r="D60" s="444">
        <v>-0.115</v>
      </c>
      <c r="E60" s="352">
        <f t="shared" si="1"/>
        <v>-17.399999999999999</v>
      </c>
      <c r="F60" s="350"/>
      <c r="G60" s="22"/>
    </row>
    <row r="61" spans="1:7" ht="20.100000000000001" customHeight="1" x14ac:dyDescent="0.2">
      <c r="A61" s="23" t="s">
        <v>45</v>
      </c>
      <c r="B61" s="17" t="s">
        <v>77</v>
      </c>
      <c r="C61" s="444">
        <v>5.1999999999999998E-2</v>
      </c>
      <c r="D61" s="444">
        <v>-1.7000000000000001E-2</v>
      </c>
      <c r="E61" s="352">
        <f t="shared" si="1"/>
        <v>-6.9</v>
      </c>
      <c r="F61" s="350"/>
      <c r="G61" s="22"/>
    </row>
    <row r="62" spans="1:7" ht="20.100000000000001" customHeight="1" x14ac:dyDescent="0.2">
      <c r="A62" s="23" t="s">
        <v>47</v>
      </c>
      <c r="B62" s="17" t="s">
        <v>78</v>
      </c>
      <c r="C62" s="444">
        <v>0.129</v>
      </c>
      <c r="D62" s="444">
        <v>0.112</v>
      </c>
      <c r="E62" s="352">
        <f t="shared" si="1"/>
        <v>-1.7000000000000002</v>
      </c>
      <c r="F62" s="350"/>
      <c r="G62" s="22"/>
    </row>
    <row r="63" spans="1:7" ht="20.100000000000001" customHeight="1" x14ac:dyDescent="0.2">
      <c r="A63" s="23" t="s">
        <v>49</v>
      </c>
      <c r="B63" s="17" t="s">
        <v>79</v>
      </c>
      <c r="C63" s="444">
        <v>1.4E-2</v>
      </c>
      <c r="D63" s="444">
        <v>6.4000000000000001E-2</v>
      </c>
      <c r="E63" s="352">
        <f t="shared" si="1"/>
        <v>5</v>
      </c>
      <c r="F63" s="350"/>
      <c r="G63" s="22"/>
    </row>
    <row r="64" spans="1:7" ht="20.100000000000001" customHeight="1" x14ac:dyDescent="0.2">
      <c r="A64" s="23" t="s">
        <v>51</v>
      </c>
      <c r="B64" s="17" t="s">
        <v>80</v>
      </c>
      <c r="C64" s="444">
        <v>0.04</v>
      </c>
      <c r="D64" s="444">
        <v>4.9000000000000002E-2</v>
      </c>
      <c r="E64" s="352">
        <f t="shared" si="1"/>
        <v>0.90000000000000013</v>
      </c>
      <c r="F64" s="350"/>
      <c r="G64" s="22"/>
    </row>
    <row r="65" spans="1:7" ht="20.100000000000001" customHeight="1" x14ac:dyDescent="0.2">
      <c r="A65" s="23" t="s">
        <v>53</v>
      </c>
      <c r="B65" s="17" t="s">
        <v>81</v>
      </c>
      <c r="C65" s="444">
        <v>0.21099999999999999</v>
      </c>
      <c r="D65" s="444">
        <v>0.22500000000000001</v>
      </c>
      <c r="E65" s="352">
        <f t="shared" si="1"/>
        <v>1.4000000000000012</v>
      </c>
      <c r="F65" s="350"/>
      <c r="G65" s="22"/>
    </row>
    <row r="66" spans="1:7" ht="20.100000000000001" customHeight="1" x14ac:dyDescent="0.2">
      <c r="A66" s="23" t="s">
        <v>55</v>
      </c>
      <c r="B66" s="17" t="s">
        <v>82</v>
      </c>
      <c r="C66" s="444">
        <v>-0.193</v>
      </c>
      <c r="D66" s="444">
        <v>-3.5999999999999997E-2</v>
      </c>
      <c r="E66" s="352">
        <f t="shared" si="1"/>
        <v>15.7</v>
      </c>
      <c r="F66" s="350"/>
      <c r="G66" s="22"/>
    </row>
    <row r="67" spans="1:7" ht="20.100000000000001" customHeight="1" x14ac:dyDescent="0.2">
      <c r="A67" s="23" t="s">
        <v>57</v>
      </c>
      <c r="B67" s="17" t="s">
        <v>83</v>
      </c>
      <c r="C67" s="444">
        <v>3.7999999999999999E-2</v>
      </c>
      <c r="D67" s="444">
        <v>0.01</v>
      </c>
      <c r="E67" s="352">
        <f t="shared" si="1"/>
        <v>-2.8</v>
      </c>
      <c r="F67" s="350"/>
      <c r="G67" s="22"/>
    </row>
    <row r="68" spans="1:7" ht="20.100000000000001" customHeight="1" x14ac:dyDescent="0.2">
      <c r="A68" s="23" t="s">
        <v>84</v>
      </c>
      <c r="B68" s="17" t="s">
        <v>85</v>
      </c>
      <c r="C68" s="444">
        <v>5.6000000000000001E-2</v>
      </c>
      <c r="D68" s="444">
        <v>6.8000000000000005E-2</v>
      </c>
      <c r="E68" s="352">
        <f t="shared" si="1"/>
        <v>1.2000000000000004</v>
      </c>
      <c r="F68" s="350"/>
      <c r="G68" s="22"/>
    </row>
    <row r="69" spans="1:7" ht="20.100000000000001" customHeight="1" x14ac:dyDescent="0.2">
      <c r="A69" s="23" t="s">
        <v>86</v>
      </c>
      <c r="B69" s="17" t="s">
        <v>87</v>
      </c>
      <c r="C69" s="444">
        <v>0.13800000000000001</v>
      </c>
      <c r="D69" s="444">
        <v>0.14899999999999999</v>
      </c>
      <c r="E69" s="352">
        <f t="shared" si="1"/>
        <v>1.0999999999999983</v>
      </c>
      <c r="F69" s="350"/>
      <c r="G69" s="22"/>
    </row>
    <row r="70" spans="1:7" ht="20.100000000000001" customHeight="1" x14ac:dyDescent="0.2">
      <c r="A70" s="23" t="s">
        <v>88</v>
      </c>
      <c r="B70" s="17" t="s">
        <v>89</v>
      </c>
      <c r="C70" s="444">
        <v>0.19800000000000001</v>
      </c>
      <c r="D70" s="444">
        <v>0.245</v>
      </c>
      <c r="E70" s="352">
        <f t="shared" si="1"/>
        <v>4.6999999999999984</v>
      </c>
      <c r="F70" s="350"/>
      <c r="G70" s="22"/>
    </row>
    <row r="71" spans="1:7" ht="20.100000000000001" customHeight="1" x14ac:dyDescent="0.2">
      <c r="A71" s="23" t="s">
        <v>90</v>
      </c>
      <c r="B71" s="17" t="s">
        <v>91</v>
      </c>
      <c r="C71" s="444">
        <v>0.26800000000000002</v>
      </c>
      <c r="D71" s="444">
        <v>0.214</v>
      </c>
      <c r="E71" s="352">
        <f t="shared" si="1"/>
        <v>-5.4000000000000021</v>
      </c>
      <c r="F71" s="350"/>
      <c r="G71" s="22"/>
    </row>
    <row r="72" spans="1:7" ht="20.100000000000001" customHeight="1" thickBot="1" x14ac:dyDescent="0.25">
      <c r="A72" s="23" t="s">
        <v>92</v>
      </c>
      <c r="B72" s="17" t="s">
        <v>93</v>
      </c>
      <c r="C72" s="444">
        <v>0.27200000000000002</v>
      </c>
      <c r="D72" s="444">
        <v>0.23699999999999999</v>
      </c>
      <c r="E72" s="352">
        <f t="shared" si="1"/>
        <v>-3.5000000000000031</v>
      </c>
      <c r="F72" s="350"/>
      <c r="G72" s="22"/>
    </row>
    <row r="73" spans="1:7" ht="20.100000000000001" customHeight="1" thickBot="1" x14ac:dyDescent="0.25">
      <c r="A73" s="94"/>
      <c r="B73" s="41" t="s">
        <v>10</v>
      </c>
      <c r="C73" s="255">
        <v>0.13700000000000001</v>
      </c>
      <c r="D73" s="255">
        <v>0.13700000000000001</v>
      </c>
      <c r="E73" s="400">
        <f t="shared" si="1"/>
        <v>0</v>
      </c>
      <c r="F73" s="350"/>
      <c r="G73" s="22"/>
    </row>
    <row r="74" spans="1:7" ht="20.100000000000001" customHeight="1" x14ac:dyDescent="0.2"/>
    <row r="75" spans="1:7" ht="20.100000000000001" customHeight="1" x14ac:dyDescent="0.2"/>
    <row r="76" spans="1:7" ht="20.100000000000001" customHeight="1" x14ac:dyDescent="0.2"/>
    <row r="77" spans="1:7" ht="20.100000000000001" customHeight="1" x14ac:dyDescent="0.2"/>
    <row r="78" spans="1:7" ht="20.100000000000001" customHeight="1" x14ac:dyDescent="0.2"/>
    <row r="79" spans="1:7" ht="20.100000000000001" customHeight="1" x14ac:dyDescent="0.2"/>
    <row r="80" spans="1:7" ht="20.100000000000001" customHeight="1" x14ac:dyDescent="0.2"/>
    <row r="81" s="241" customFormat="1" ht="20.100000000000001" customHeight="1" x14ac:dyDescent="0.2"/>
    <row r="82" s="241" customFormat="1" ht="20.100000000000001" customHeight="1" x14ac:dyDescent="0.2"/>
    <row r="83" s="241" customFormat="1" ht="20.100000000000001" customHeight="1" x14ac:dyDescent="0.2"/>
    <row r="84" s="241" customFormat="1" ht="20.100000000000001" customHeight="1" x14ac:dyDescent="0.2"/>
    <row r="85" s="241" customFormat="1" ht="20.100000000000001" customHeight="1" x14ac:dyDescent="0.2"/>
    <row r="86" s="241" customFormat="1" ht="20.100000000000001" customHeight="1" x14ac:dyDescent="0.2"/>
    <row r="87" s="241" customFormat="1" ht="20.100000000000001" customHeight="1" x14ac:dyDescent="0.2"/>
    <row r="88" s="241" customFormat="1" ht="20.100000000000001" customHeight="1" x14ac:dyDescent="0.2"/>
    <row r="89" s="241" customFormat="1" ht="20.100000000000001" customHeight="1" x14ac:dyDescent="0.2"/>
    <row r="90" s="241" customFormat="1" ht="20.100000000000001" customHeight="1" x14ac:dyDescent="0.2"/>
    <row r="91" s="241" customFormat="1" ht="20.100000000000001" customHeight="1" x14ac:dyDescent="0.2"/>
    <row r="92" s="241" customFormat="1" ht="20.100000000000001" customHeight="1" x14ac:dyDescent="0.2"/>
    <row r="93" s="241" customFormat="1" ht="20.100000000000001" customHeight="1" x14ac:dyDescent="0.2"/>
    <row r="94" s="241" customFormat="1" ht="20.100000000000001" customHeight="1" x14ac:dyDescent="0.2"/>
    <row r="95" s="241" customFormat="1" ht="20.100000000000001" customHeight="1" x14ac:dyDescent="0.2"/>
    <row r="96" s="241" customFormat="1" ht="20.100000000000001" customHeight="1" x14ac:dyDescent="0.2"/>
    <row r="97" s="241" customFormat="1" ht="20.100000000000001" customHeight="1" x14ac:dyDescent="0.2"/>
    <row r="98" s="241" customFormat="1" ht="20.100000000000001" customHeight="1" x14ac:dyDescent="0.2"/>
    <row r="99" s="241" customFormat="1" ht="20.100000000000001" customHeight="1" x14ac:dyDescent="0.2"/>
    <row r="100" s="241" customFormat="1" ht="20.100000000000001" customHeight="1" x14ac:dyDescent="0.2"/>
    <row r="101" s="241" customFormat="1" ht="20.100000000000001" customHeight="1" x14ac:dyDescent="0.2"/>
    <row r="102" s="241" customFormat="1" ht="20.100000000000001" customHeight="1" x14ac:dyDescent="0.2"/>
    <row r="103" s="241" customFormat="1" ht="20.100000000000001" customHeight="1" x14ac:dyDescent="0.2"/>
    <row r="104" s="241" customFormat="1" ht="20.100000000000001" customHeight="1" x14ac:dyDescent="0.2"/>
    <row r="105" s="241" customFormat="1" ht="20.100000000000001" customHeight="1" x14ac:dyDescent="0.2"/>
    <row r="106" s="241" customFormat="1" ht="20.100000000000001" customHeight="1" x14ac:dyDescent="0.2"/>
    <row r="107" s="241" customFormat="1" ht="20.100000000000001" customHeight="1" x14ac:dyDescent="0.2"/>
    <row r="108" s="241" customFormat="1" ht="20.100000000000001" customHeight="1" x14ac:dyDescent="0.2"/>
    <row r="109" s="241" customFormat="1" ht="20.100000000000001" customHeight="1" x14ac:dyDescent="0.2"/>
    <row r="110" s="241" customFormat="1" ht="20.100000000000001" customHeight="1" x14ac:dyDescent="0.2"/>
    <row r="111" s="241" customFormat="1" ht="20.100000000000001" customHeight="1" x14ac:dyDescent="0.2"/>
    <row r="112" s="241" customFormat="1" ht="20.100000000000001" customHeight="1" x14ac:dyDescent="0.2"/>
    <row r="113" s="241" customFormat="1" ht="20.100000000000001" customHeight="1" x14ac:dyDescent="0.2"/>
    <row r="114" s="241" customFormat="1" ht="20.100000000000001" customHeight="1" x14ac:dyDescent="0.2"/>
    <row r="115" s="241" customFormat="1" ht="20.100000000000001" customHeight="1" x14ac:dyDescent="0.2"/>
    <row r="116" s="241" customFormat="1" ht="20.100000000000001" customHeight="1" x14ac:dyDescent="0.2"/>
    <row r="117" s="241" customFormat="1" ht="20.100000000000001" customHeight="1" x14ac:dyDescent="0.2"/>
    <row r="118" s="241" customFormat="1" ht="20.100000000000001" customHeight="1" x14ac:dyDescent="0.2"/>
    <row r="119" s="241" customFormat="1" ht="20.100000000000001" customHeight="1" x14ac:dyDescent="0.2"/>
    <row r="120" s="241" customFormat="1" ht="20.100000000000001" customHeight="1" x14ac:dyDescent="0.2"/>
    <row r="121" s="241" customFormat="1" ht="20.100000000000001" customHeight="1" x14ac:dyDescent="0.2"/>
    <row r="122" s="241" customFormat="1" ht="20.100000000000001" customHeight="1" x14ac:dyDescent="0.2"/>
    <row r="123" s="241" customFormat="1" ht="20.100000000000001" customHeight="1" x14ac:dyDescent="0.2"/>
    <row r="124" s="241" customFormat="1" ht="20.100000000000001" customHeight="1" x14ac:dyDescent="0.2"/>
    <row r="125" s="241" customFormat="1" ht="20.100000000000001" customHeight="1" x14ac:dyDescent="0.2"/>
    <row r="126" s="241" customFormat="1" ht="20.100000000000001" customHeight="1" x14ac:dyDescent="0.2"/>
    <row r="127" s="241" customFormat="1" ht="20.100000000000001" customHeight="1" x14ac:dyDescent="0.2"/>
    <row r="128" s="241" customFormat="1" ht="20.100000000000001" customHeight="1" x14ac:dyDescent="0.2"/>
    <row r="129" s="241" customFormat="1" ht="20.100000000000001" customHeight="1" x14ac:dyDescent="0.2"/>
    <row r="130" s="241" customFormat="1" ht="20.100000000000001" customHeight="1" x14ac:dyDescent="0.2"/>
    <row r="131" s="241" customFormat="1" ht="20.100000000000001" customHeight="1" x14ac:dyDescent="0.2"/>
    <row r="132" s="241" customFormat="1" ht="20.100000000000001" customHeight="1" x14ac:dyDescent="0.2"/>
    <row r="133" s="241" customFormat="1" ht="20.100000000000001" customHeight="1" x14ac:dyDescent="0.2"/>
    <row r="134" s="241" customFormat="1" ht="20.100000000000001" customHeight="1" x14ac:dyDescent="0.2"/>
    <row r="135" s="241" customFormat="1" ht="20.100000000000001" customHeight="1" x14ac:dyDescent="0.2"/>
    <row r="136" s="241" customFormat="1" ht="20.100000000000001" customHeight="1" x14ac:dyDescent="0.2"/>
    <row r="137" s="241" customFormat="1" ht="20.100000000000001" customHeight="1" x14ac:dyDescent="0.2"/>
    <row r="138" s="241" customFormat="1" ht="20.100000000000001" customHeight="1" x14ac:dyDescent="0.2"/>
    <row r="139" s="241" customFormat="1" ht="20.100000000000001" customHeight="1" x14ac:dyDescent="0.2"/>
    <row r="140" s="241" customFormat="1" ht="20.100000000000001" customHeight="1" x14ac:dyDescent="0.2"/>
    <row r="141" s="241" customFormat="1" ht="20.100000000000001" customHeight="1" x14ac:dyDescent="0.2"/>
    <row r="142" s="241" customFormat="1" ht="20.100000000000001" customHeight="1" x14ac:dyDescent="0.2"/>
    <row r="143" s="241" customFormat="1" ht="20.100000000000001" customHeight="1" x14ac:dyDescent="0.2"/>
    <row r="144" s="241" customFormat="1" ht="20.100000000000001" customHeight="1" x14ac:dyDescent="0.2"/>
    <row r="145" s="241" customFormat="1" ht="20.100000000000001" customHeight="1" x14ac:dyDescent="0.2"/>
    <row r="146" s="241" customFormat="1" ht="20.100000000000001" customHeight="1" x14ac:dyDescent="0.2"/>
    <row r="147" s="241" customFormat="1" ht="20.100000000000001" customHeight="1" x14ac:dyDescent="0.2"/>
    <row r="148" s="241" customFormat="1" ht="20.100000000000001" customHeight="1" x14ac:dyDescent="0.2"/>
    <row r="149" s="241" customFormat="1" ht="20.100000000000001" customHeight="1" x14ac:dyDescent="0.2"/>
    <row r="150" s="241" customFormat="1" ht="20.100000000000001" customHeight="1" x14ac:dyDescent="0.2"/>
    <row r="151" s="241" customFormat="1" ht="20.100000000000001" customHeight="1" x14ac:dyDescent="0.2"/>
    <row r="152" s="241" customFormat="1" ht="20.100000000000001" customHeight="1" x14ac:dyDescent="0.2"/>
    <row r="153" s="241" customFormat="1" ht="20.100000000000001" customHeight="1" x14ac:dyDescent="0.2"/>
    <row r="154" s="241" customFormat="1" ht="20.100000000000001" customHeight="1" x14ac:dyDescent="0.2"/>
    <row r="155" s="241" customFormat="1" ht="20.100000000000001" customHeight="1" x14ac:dyDescent="0.2"/>
    <row r="156" s="241" customFormat="1" ht="20.100000000000001" customHeight="1" x14ac:dyDescent="0.2"/>
    <row r="157" s="241" customFormat="1" ht="20.100000000000001" customHeight="1" x14ac:dyDescent="0.2"/>
    <row r="158" s="241" customFormat="1" ht="20.100000000000001" customHeight="1" x14ac:dyDescent="0.2"/>
    <row r="159" s="241" customFormat="1" ht="20.100000000000001" customHeight="1" x14ac:dyDescent="0.2"/>
    <row r="160" s="241" customFormat="1" ht="20.100000000000001" customHeight="1" x14ac:dyDescent="0.2"/>
    <row r="161" s="241" customFormat="1" ht="20.100000000000001" customHeight="1" x14ac:dyDescent="0.2"/>
    <row r="162" s="241" customFormat="1" ht="20.100000000000001" customHeight="1" x14ac:dyDescent="0.2"/>
    <row r="163" s="241" customFormat="1" ht="20.100000000000001" customHeight="1" x14ac:dyDescent="0.2"/>
    <row r="164" s="241" customFormat="1" ht="20.100000000000001" customHeight="1" x14ac:dyDescent="0.2"/>
    <row r="165" s="241" customFormat="1" ht="20.100000000000001" customHeight="1" x14ac:dyDescent="0.2"/>
    <row r="166" s="241" customFormat="1" ht="20.100000000000001" customHeight="1" x14ac:dyDescent="0.2"/>
    <row r="167" s="241" customFormat="1" ht="20.100000000000001" customHeight="1" x14ac:dyDescent="0.2"/>
    <row r="168" s="241" customFormat="1" ht="20.100000000000001" customHeight="1" x14ac:dyDescent="0.2"/>
    <row r="169" s="241" customFormat="1" ht="20.100000000000001" customHeight="1" x14ac:dyDescent="0.2"/>
    <row r="170" s="241" customFormat="1" ht="20.100000000000001" customHeight="1" x14ac:dyDescent="0.2"/>
    <row r="171" s="241" customFormat="1" ht="20.100000000000001" customHeight="1" x14ac:dyDescent="0.2"/>
    <row r="172" s="241" customFormat="1" ht="20.100000000000001" customHeight="1" x14ac:dyDescent="0.2"/>
    <row r="173" s="241" customFormat="1" ht="20.100000000000001" customHeight="1" x14ac:dyDescent="0.2"/>
    <row r="174" s="241" customFormat="1" ht="20.100000000000001" customHeight="1" x14ac:dyDescent="0.2"/>
    <row r="175" s="241" customFormat="1" ht="20.100000000000001" customHeight="1" x14ac:dyDescent="0.2"/>
    <row r="176" s="241" customFormat="1" ht="20.100000000000001" customHeight="1" x14ac:dyDescent="0.2"/>
    <row r="177" s="241" customFormat="1" ht="20.100000000000001" customHeight="1" x14ac:dyDescent="0.2"/>
    <row r="178" s="241" customFormat="1" ht="20.100000000000001" customHeight="1" x14ac:dyDescent="0.2"/>
    <row r="179" s="241" customFormat="1" ht="20.100000000000001" customHeight="1" x14ac:dyDescent="0.2"/>
    <row r="180" s="241" customFormat="1" ht="20.100000000000001" customHeight="1" x14ac:dyDescent="0.2"/>
    <row r="181" s="241" customFormat="1" ht="20.100000000000001" customHeight="1" x14ac:dyDescent="0.2"/>
    <row r="182" s="241" customFormat="1" ht="20.100000000000001" customHeight="1" x14ac:dyDescent="0.2"/>
    <row r="183" s="241" customFormat="1" ht="20.100000000000001" customHeight="1" x14ac:dyDescent="0.2"/>
    <row r="184" s="241" customFormat="1" ht="20.100000000000001" customHeight="1" x14ac:dyDescent="0.2"/>
    <row r="185" s="241" customFormat="1" ht="20.100000000000001" customHeight="1" x14ac:dyDescent="0.2"/>
    <row r="186" s="241" customFormat="1" ht="20.100000000000001" customHeight="1" x14ac:dyDescent="0.2"/>
    <row r="187" s="241" customFormat="1" ht="20.100000000000001" customHeight="1" x14ac:dyDescent="0.2"/>
    <row r="188" s="241" customFormat="1" ht="20.100000000000001" customHeight="1" x14ac:dyDescent="0.2"/>
    <row r="189" s="241" customFormat="1" ht="20.100000000000001" customHeight="1" x14ac:dyDescent="0.2"/>
    <row r="190" s="241" customFormat="1" ht="20.100000000000001" customHeight="1" x14ac:dyDescent="0.2"/>
    <row r="191" s="241" customFormat="1" ht="20.100000000000001" customHeight="1" x14ac:dyDescent="0.2"/>
    <row r="192" s="241" customFormat="1" ht="20.100000000000001" customHeight="1" x14ac:dyDescent="0.2"/>
    <row r="193" s="241" customFormat="1" ht="20.100000000000001" customHeight="1" x14ac:dyDescent="0.2"/>
    <row r="194" s="241" customFormat="1" ht="20.100000000000001" customHeight="1" x14ac:dyDescent="0.2"/>
    <row r="195" s="241" customFormat="1" ht="20.100000000000001" customHeight="1" x14ac:dyDescent="0.2"/>
    <row r="196" s="241" customFormat="1" ht="20.100000000000001" customHeight="1" x14ac:dyDescent="0.2"/>
    <row r="197" s="241" customFormat="1" ht="20.100000000000001" customHeight="1" x14ac:dyDescent="0.2"/>
    <row r="198" s="241" customFormat="1" ht="20.100000000000001" customHeight="1" x14ac:dyDescent="0.2"/>
    <row r="199" s="241" customFormat="1" ht="20.100000000000001" customHeight="1" x14ac:dyDescent="0.2"/>
    <row r="200" s="241" customFormat="1" ht="20.100000000000001" customHeight="1" x14ac:dyDescent="0.2"/>
    <row r="201" s="241" customFormat="1" ht="20.100000000000001" customHeight="1" x14ac:dyDescent="0.2"/>
    <row r="202" s="241" customFormat="1" ht="20.100000000000001" customHeight="1" x14ac:dyDescent="0.2"/>
    <row r="203" s="241" customFormat="1" ht="20.100000000000001" customHeight="1" x14ac:dyDescent="0.2"/>
    <row r="204" s="241" customFormat="1" ht="20.100000000000001" customHeight="1" x14ac:dyDescent="0.2"/>
    <row r="205" s="241" customFormat="1" ht="20.100000000000001" customHeight="1" x14ac:dyDescent="0.2"/>
    <row r="206" s="241" customFormat="1" ht="20.100000000000001" customHeight="1" x14ac:dyDescent="0.2"/>
    <row r="207" s="241" customFormat="1" ht="20.100000000000001" customHeight="1" x14ac:dyDescent="0.2"/>
    <row r="208" s="241" customFormat="1" ht="20.100000000000001" customHeight="1" x14ac:dyDescent="0.2"/>
    <row r="209" s="241" customFormat="1" ht="20.100000000000001" customHeight="1" x14ac:dyDescent="0.2"/>
    <row r="210" s="241" customFormat="1" ht="20.100000000000001" customHeight="1" x14ac:dyDescent="0.2"/>
    <row r="211" s="241" customFormat="1" ht="20.100000000000001" customHeight="1" x14ac:dyDescent="0.2"/>
  </sheetData>
  <mergeCells count="6">
    <mergeCell ref="C42:E42"/>
    <mergeCell ref="A1:E1"/>
    <mergeCell ref="C4:E4"/>
    <mergeCell ref="A10:E10"/>
    <mergeCell ref="C12:E12"/>
    <mergeCell ref="A40:E40"/>
  </mergeCells>
  <conditionalFormatting sqref="G6:G73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91D1-2B9D-4691-AB3E-01B9FDF8113B}">
  <dimension ref="A1:I279"/>
  <sheetViews>
    <sheetView showGridLines="0" zoomScale="80" zoomScaleNormal="80" zoomScaleSheetLayoutView="80" workbookViewId="0">
      <selection activeCell="N65" sqref="N65"/>
    </sheetView>
  </sheetViews>
  <sheetFormatPr defaultColWidth="9.140625" defaultRowHeight="12.75" x14ac:dyDescent="0.2"/>
  <cols>
    <col min="1" max="1" width="3.5703125" style="241" customWidth="1"/>
    <col min="2" max="2" width="33.28515625" style="241" customWidth="1"/>
    <col min="3" max="3" width="16.140625" style="241" customWidth="1"/>
    <col min="4" max="4" width="15.85546875" style="241" customWidth="1"/>
    <col min="5" max="5" width="15.28515625" style="241" customWidth="1"/>
    <col min="6" max="8" width="9.140625" style="241"/>
    <col min="9" max="9" width="37.28515625" style="241" bestFit="1" customWidth="1"/>
    <col min="10" max="16384" width="9.140625" style="241"/>
  </cols>
  <sheetData>
    <row r="1" spans="1:9" s="443" customFormat="1" ht="20.100000000000001" customHeight="1" x14ac:dyDescent="0.2">
      <c r="A1" s="489" t="s">
        <v>292</v>
      </c>
      <c r="B1" s="489"/>
      <c r="C1" s="489"/>
      <c r="D1" s="489"/>
      <c r="E1" s="489"/>
    </row>
    <row r="2" spans="1:9" s="443" customFormat="1" ht="20.100000000000001" customHeight="1" x14ac:dyDescent="0.2">
      <c r="A2" s="239"/>
      <c r="B2" s="239"/>
      <c r="C2" s="239"/>
      <c r="D2" s="239"/>
      <c r="E2" s="239"/>
    </row>
    <row r="3" spans="1:9" s="447" customFormat="1" ht="20.100000000000001" customHeight="1" thickBot="1" x14ac:dyDescent="0.25">
      <c r="A3" s="242"/>
      <c r="B3" s="242"/>
      <c r="C3" s="242"/>
      <c r="D3" s="242"/>
      <c r="E3" s="242"/>
    </row>
    <row r="4" spans="1:9" s="240" customFormat="1" ht="20.100000000000001" customHeight="1" thickBot="1" x14ac:dyDescent="0.25">
      <c r="A4" s="243" t="s">
        <v>1</v>
      </c>
      <c r="B4" s="265" t="s">
        <v>2</v>
      </c>
      <c r="C4" s="505" t="s">
        <v>292</v>
      </c>
      <c r="D4" s="506"/>
      <c r="E4" s="507"/>
    </row>
    <row r="5" spans="1:9" s="240" customFormat="1" ht="20.100000000000001" customHeight="1" thickBot="1" x14ac:dyDescent="0.25">
      <c r="A5" s="247"/>
      <c r="B5" s="414"/>
      <c r="C5" s="36">
        <v>2021</v>
      </c>
      <c r="D5" s="36">
        <v>2022</v>
      </c>
      <c r="E5" s="16" t="s">
        <v>192</v>
      </c>
    </row>
    <row r="6" spans="1:9" ht="20.100000000000001" customHeight="1" x14ac:dyDescent="0.2">
      <c r="A6" s="249" t="s">
        <v>6</v>
      </c>
      <c r="B6" s="423" t="s">
        <v>7</v>
      </c>
      <c r="C6" s="426">
        <f>+C38</f>
        <v>1.7000000000000001E-2</v>
      </c>
      <c r="D6" s="426">
        <f>+D38</f>
        <v>2.7E-2</v>
      </c>
      <c r="E6" s="352">
        <f>+(D6-C6)*100</f>
        <v>0.99999999999999989</v>
      </c>
      <c r="F6" s="350"/>
    </row>
    <row r="7" spans="1:9" ht="20.100000000000001" customHeight="1" thickBot="1" x14ac:dyDescent="0.25">
      <c r="A7" s="252" t="s">
        <v>8</v>
      </c>
      <c r="B7" s="422" t="s">
        <v>9</v>
      </c>
      <c r="C7" s="421">
        <f>+C73</f>
        <v>3.6999999999999998E-2</v>
      </c>
      <c r="D7" s="421">
        <f>+D73</f>
        <v>3.4000000000000002E-2</v>
      </c>
      <c r="E7" s="352">
        <f>+(D7-C7)*100</f>
        <v>-0.2999999999999996</v>
      </c>
      <c r="F7" s="350"/>
    </row>
    <row r="8" spans="1:9" s="99" customFormat="1" ht="20.100000000000001" customHeight="1" thickBot="1" x14ac:dyDescent="0.25">
      <c r="A8" s="109"/>
      <c r="B8" s="420" t="s">
        <v>129</v>
      </c>
      <c r="C8" s="212">
        <v>2.8000000000000001E-2</v>
      </c>
      <c r="D8" s="212">
        <v>3.1E-2</v>
      </c>
      <c r="E8" s="400">
        <f>+(D8-C8)*100</f>
        <v>0.29999999999999993</v>
      </c>
      <c r="F8" s="350"/>
    </row>
    <row r="9" spans="1:9" ht="20.100000000000001" customHeight="1" x14ac:dyDescent="0.2">
      <c r="A9" s="263"/>
      <c r="B9" s="240"/>
    </row>
    <row r="10" spans="1:9" s="447" customFormat="1" ht="20.100000000000001" customHeight="1" x14ac:dyDescent="0.2">
      <c r="A10" s="489" t="s">
        <v>294</v>
      </c>
      <c r="B10" s="489"/>
      <c r="C10" s="489"/>
      <c r="D10" s="489"/>
      <c r="E10" s="489"/>
    </row>
    <row r="11" spans="1:9" s="447" customFormat="1" ht="20.100000000000001" customHeight="1" thickBot="1" x14ac:dyDescent="0.25">
      <c r="A11" s="242"/>
      <c r="B11" s="242"/>
      <c r="C11" s="242"/>
      <c r="D11" s="242"/>
      <c r="E11" s="242"/>
    </row>
    <row r="12" spans="1:9" s="240" customFormat="1" ht="20.100000000000001" customHeight="1" thickBot="1" x14ac:dyDescent="0.25">
      <c r="A12" s="243" t="s">
        <v>1</v>
      </c>
      <c r="B12" s="265" t="s">
        <v>12</v>
      </c>
      <c r="C12" s="505" t="s">
        <v>292</v>
      </c>
      <c r="D12" s="506"/>
      <c r="E12" s="507"/>
    </row>
    <row r="13" spans="1:9" s="240" customFormat="1" ht="20.100000000000001" customHeight="1" thickBot="1" x14ac:dyDescent="0.25">
      <c r="A13" s="247"/>
      <c r="B13" s="414"/>
      <c r="C13" s="16">
        <f>+C5</f>
        <v>2021</v>
      </c>
      <c r="D13" s="16">
        <f>+D5</f>
        <v>2022</v>
      </c>
      <c r="E13" s="16" t="s">
        <v>192</v>
      </c>
    </row>
    <row r="14" spans="1:9" s="240" customFormat="1" ht="20.100000000000001" customHeight="1" x14ac:dyDescent="0.2">
      <c r="A14" s="10" t="s">
        <v>6</v>
      </c>
      <c r="B14" s="37" t="s">
        <v>13</v>
      </c>
      <c r="C14" s="446">
        <v>-5.0000000000000001E-3</v>
      </c>
      <c r="D14" s="446">
        <v>2E-3</v>
      </c>
      <c r="E14" s="352">
        <f>+(D14-C14)*100</f>
        <v>0.70000000000000007</v>
      </c>
      <c r="F14" s="350"/>
      <c r="I14" s="241"/>
    </row>
    <row r="15" spans="1:9" ht="20.100000000000001" customHeight="1" x14ac:dyDescent="0.2">
      <c r="A15" s="23" t="s">
        <v>8</v>
      </c>
      <c r="B15" s="37" t="s">
        <v>14</v>
      </c>
      <c r="C15" s="446">
        <v>3.6999999999999998E-2</v>
      </c>
      <c r="D15" s="446">
        <v>4.2000000000000003E-2</v>
      </c>
      <c r="E15" s="352">
        <f>+(D15-C15)*100</f>
        <v>0.50000000000000044</v>
      </c>
      <c r="F15" s="350"/>
    </row>
    <row r="16" spans="1:9" ht="20.100000000000001" customHeight="1" x14ac:dyDescent="0.2">
      <c r="A16" s="23" t="s">
        <v>15</v>
      </c>
      <c r="B16" s="37" t="s">
        <v>16</v>
      </c>
      <c r="C16" s="446">
        <v>5.0000000000000001E-3</v>
      </c>
      <c r="D16" s="446">
        <v>-3.0000000000000001E-3</v>
      </c>
      <c r="E16" s="352">
        <f>+(D16-C16)*100</f>
        <v>-0.8</v>
      </c>
      <c r="F16" s="350"/>
    </row>
    <row r="17" spans="1:6" ht="20.100000000000001" customHeight="1" x14ac:dyDescent="0.2">
      <c r="A17" s="23" t="s">
        <v>17</v>
      </c>
      <c r="B17" s="37" t="s">
        <v>18</v>
      </c>
      <c r="C17" s="446">
        <v>1.6E-2</v>
      </c>
      <c r="D17" s="446">
        <v>0.02</v>
      </c>
      <c r="E17" s="352" t="s">
        <v>177</v>
      </c>
      <c r="F17" s="350"/>
    </row>
    <row r="18" spans="1:6" ht="20.100000000000001" customHeight="1" x14ac:dyDescent="0.2">
      <c r="A18" s="23" t="s">
        <v>19</v>
      </c>
      <c r="B18" s="37" t="s">
        <v>20</v>
      </c>
      <c r="C18" s="446">
        <v>8.0000000000000002E-3</v>
      </c>
      <c r="D18" s="446">
        <v>1.2999999999999999E-2</v>
      </c>
      <c r="E18" s="352">
        <f t="shared" ref="E18:E28" si="0">+(D18-C18)*100</f>
        <v>0.49999999999999994</v>
      </c>
      <c r="F18" s="350"/>
    </row>
    <row r="19" spans="1:6" ht="19.5" customHeight="1" x14ac:dyDescent="0.2">
      <c r="A19" s="23" t="s">
        <v>21</v>
      </c>
      <c r="B19" s="37" t="s">
        <v>22</v>
      </c>
      <c r="C19" s="446">
        <v>1.0999999999999999E-2</v>
      </c>
      <c r="D19" s="446">
        <v>2.4E-2</v>
      </c>
      <c r="E19" s="352">
        <f t="shared" si="0"/>
        <v>1.3</v>
      </c>
      <c r="F19" s="350"/>
    </row>
    <row r="20" spans="1:6" ht="20.100000000000001" customHeight="1" x14ac:dyDescent="0.2">
      <c r="A20" s="23" t="s">
        <v>23</v>
      </c>
      <c r="B20" s="37" t="s">
        <v>24</v>
      </c>
      <c r="C20" s="446">
        <v>-4.0000000000000001E-3</v>
      </c>
      <c r="D20" s="446">
        <v>3.0000000000000001E-3</v>
      </c>
      <c r="E20" s="352">
        <f t="shared" si="0"/>
        <v>0.70000000000000007</v>
      </c>
      <c r="F20" s="350"/>
    </row>
    <row r="21" spans="1:6" ht="20.100000000000001" customHeight="1" x14ac:dyDescent="0.2">
      <c r="A21" s="23" t="s">
        <v>25</v>
      </c>
      <c r="B21" s="37" t="s">
        <v>26</v>
      </c>
      <c r="C21" s="446">
        <v>7.0000000000000001E-3</v>
      </c>
      <c r="D21" s="446">
        <v>1.7000000000000001E-2</v>
      </c>
      <c r="E21" s="352">
        <f t="shared" si="0"/>
        <v>1.0000000000000002</v>
      </c>
      <c r="F21" s="350"/>
    </row>
    <row r="22" spans="1:6" ht="20.100000000000001" customHeight="1" x14ac:dyDescent="0.2">
      <c r="A22" s="23" t="s">
        <v>27</v>
      </c>
      <c r="B22" s="37" t="s">
        <v>28</v>
      </c>
      <c r="C22" s="446">
        <v>-2.8000000000000001E-2</v>
      </c>
      <c r="D22" s="446">
        <v>4.9000000000000002E-2</v>
      </c>
      <c r="E22" s="352">
        <f t="shared" si="0"/>
        <v>7.7</v>
      </c>
      <c r="F22" s="350"/>
    </row>
    <row r="23" spans="1:6" ht="20.100000000000001" customHeight="1" x14ac:dyDescent="0.2">
      <c r="A23" s="23" t="s">
        <v>29</v>
      </c>
      <c r="B23" s="37" t="s">
        <v>30</v>
      </c>
      <c r="C23" s="446">
        <v>0.01</v>
      </c>
      <c r="D23" s="446">
        <v>8.9999999999999993E-3</v>
      </c>
      <c r="E23" s="352">
        <f t="shared" si="0"/>
        <v>-0.10000000000000009</v>
      </c>
      <c r="F23" s="350"/>
    </row>
    <row r="24" spans="1:6" ht="20.100000000000001" customHeight="1" x14ac:dyDescent="0.2">
      <c r="A24" s="23" t="s">
        <v>31</v>
      </c>
      <c r="B24" s="37" t="s">
        <v>32</v>
      </c>
      <c r="C24" s="446">
        <v>1.7000000000000001E-2</v>
      </c>
      <c r="D24" s="446">
        <v>2.5999999999999999E-2</v>
      </c>
      <c r="E24" s="352">
        <f t="shared" si="0"/>
        <v>0.8999999999999998</v>
      </c>
      <c r="F24" s="350"/>
    </row>
    <row r="25" spans="1:6" ht="20.100000000000001" customHeight="1" x14ac:dyDescent="0.2">
      <c r="A25" s="23" t="s">
        <v>33</v>
      </c>
      <c r="B25" s="37" t="s">
        <v>34</v>
      </c>
      <c r="C25" s="446">
        <v>-3.0000000000000001E-3</v>
      </c>
      <c r="D25" s="446">
        <v>2E-3</v>
      </c>
      <c r="E25" s="352">
        <f t="shared" si="0"/>
        <v>0.5</v>
      </c>
      <c r="F25" s="350"/>
    </row>
    <row r="26" spans="1:6" ht="20.100000000000001" customHeight="1" x14ac:dyDescent="0.2">
      <c r="A26" s="23" t="s">
        <v>35</v>
      </c>
      <c r="B26" s="37" t="s">
        <v>36</v>
      </c>
      <c r="C26" s="446">
        <v>8.0000000000000002E-3</v>
      </c>
      <c r="D26" s="446">
        <v>3.3000000000000002E-2</v>
      </c>
      <c r="E26" s="352">
        <f t="shared" si="0"/>
        <v>2.5</v>
      </c>
      <c r="F26" s="350"/>
    </row>
    <row r="27" spans="1:6" ht="20.100000000000001" customHeight="1" x14ac:dyDescent="0.2">
      <c r="A27" s="23" t="s">
        <v>37</v>
      </c>
      <c r="B27" s="37" t="s">
        <v>38</v>
      </c>
      <c r="C27" s="446">
        <v>3.0000000000000001E-3</v>
      </c>
      <c r="D27" s="446">
        <v>2.3E-2</v>
      </c>
      <c r="E27" s="352">
        <f t="shared" si="0"/>
        <v>2</v>
      </c>
      <c r="F27" s="350"/>
    </row>
    <row r="28" spans="1:6" ht="20.100000000000001" customHeight="1" x14ac:dyDescent="0.2">
      <c r="A28" s="23" t="s">
        <v>39</v>
      </c>
      <c r="B28" s="37" t="s">
        <v>40</v>
      </c>
      <c r="C28" s="446">
        <v>-1.7000000000000001E-2</v>
      </c>
      <c r="D28" s="446">
        <v>-2.1000000000000001E-2</v>
      </c>
      <c r="E28" s="352">
        <f t="shared" si="0"/>
        <v>-0.4</v>
      </c>
      <c r="F28" s="350"/>
    </row>
    <row r="29" spans="1:6" ht="20.100000000000001" customHeight="1" x14ac:dyDescent="0.2">
      <c r="A29" s="23" t="s">
        <v>41</v>
      </c>
      <c r="B29" s="37" t="s">
        <v>42</v>
      </c>
      <c r="C29" s="446">
        <v>0.02</v>
      </c>
      <c r="D29" s="446">
        <v>3.3000000000000002E-2</v>
      </c>
      <c r="E29" s="352" t="s">
        <v>177</v>
      </c>
      <c r="F29" s="350"/>
    </row>
    <row r="30" spans="1:6" ht="20.100000000000001" customHeight="1" x14ac:dyDescent="0.2">
      <c r="A30" s="23" t="s">
        <v>43</v>
      </c>
      <c r="B30" s="37" t="s">
        <v>44</v>
      </c>
      <c r="C30" s="446">
        <v>4.0000000000000001E-3</v>
      </c>
      <c r="D30" s="446">
        <v>4.0000000000000001E-3</v>
      </c>
      <c r="E30" s="352">
        <f t="shared" ref="E30:E38" si="1">+(D30-C30)*100</f>
        <v>0</v>
      </c>
      <c r="F30" s="350"/>
    </row>
    <row r="31" spans="1:6" ht="20.100000000000001" customHeight="1" x14ac:dyDescent="0.2">
      <c r="A31" s="23" t="s">
        <v>45</v>
      </c>
      <c r="B31" s="37" t="s">
        <v>46</v>
      </c>
      <c r="C31" s="446">
        <v>7.0000000000000001E-3</v>
      </c>
      <c r="D31" s="446">
        <v>2E-3</v>
      </c>
      <c r="E31" s="352">
        <f t="shared" si="1"/>
        <v>-0.5</v>
      </c>
      <c r="F31" s="350"/>
    </row>
    <row r="32" spans="1:6" ht="20.100000000000001" customHeight="1" x14ac:dyDescent="0.2">
      <c r="A32" s="23" t="s">
        <v>47</v>
      </c>
      <c r="B32" s="37" t="s">
        <v>48</v>
      </c>
      <c r="C32" s="446">
        <v>6.5000000000000002E-2</v>
      </c>
      <c r="D32" s="446">
        <v>9.4E-2</v>
      </c>
      <c r="E32" s="352">
        <f t="shared" si="1"/>
        <v>2.9</v>
      </c>
      <c r="F32" s="350"/>
    </row>
    <row r="33" spans="1:9" ht="20.100000000000001" customHeight="1" x14ac:dyDescent="0.2">
      <c r="A33" s="23" t="s">
        <v>49</v>
      </c>
      <c r="B33" s="37" t="s">
        <v>50</v>
      </c>
      <c r="C33" s="446">
        <v>-0.125</v>
      </c>
      <c r="D33" s="446">
        <v>-7.3999999999999996E-2</v>
      </c>
      <c r="E33" s="352">
        <f t="shared" si="1"/>
        <v>5.1000000000000005</v>
      </c>
      <c r="F33" s="350"/>
    </row>
    <row r="34" spans="1:9" ht="20.100000000000001" customHeight="1" x14ac:dyDescent="0.2">
      <c r="A34" s="23" t="s">
        <v>51</v>
      </c>
      <c r="B34" s="37" t="s">
        <v>52</v>
      </c>
      <c r="C34" s="446">
        <v>1E-3</v>
      </c>
      <c r="D34" s="446">
        <v>0.02</v>
      </c>
      <c r="E34" s="352">
        <f t="shared" si="1"/>
        <v>1.9</v>
      </c>
      <c r="F34" s="350"/>
    </row>
    <row r="35" spans="1:9" ht="20.100000000000001" customHeight="1" x14ac:dyDescent="0.2">
      <c r="A35" s="23" t="s">
        <v>53</v>
      </c>
      <c r="B35" s="37" t="s">
        <v>54</v>
      </c>
      <c r="C35" s="446">
        <v>1.2E-2</v>
      </c>
      <c r="D35" s="446">
        <v>1.6E-2</v>
      </c>
      <c r="E35" s="352">
        <f t="shared" si="1"/>
        <v>0.4</v>
      </c>
      <c r="F35" s="350"/>
    </row>
    <row r="36" spans="1:9" ht="20.100000000000001" customHeight="1" x14ac:dyDescent="0.2">
      <c r="A36" s="23" t="s">
        <v>55</v>
      </c>
      <c r="B36" s="37" t="s">
        <v>56</v>
      </c>
      <c r="C36" s="446">
        <v>6.0000000000000001E-3</v>
      </c>
      <c r="D36" s="446">
        <v>5.0000000000000001E-3</v>
      </c>
      <c r="E36" s="352">
        <f t="shared" si="1"/>
        <v>-0.1</v>
      </c>
      <c r="F36" s="350"/>
    </row>
    <row r="37" spans="1:9" ht="20.100000000000001" customHeight="1" thickBot="1" x14ac:dyDescent="0.25">
      <c r="A37" s="23" t="s">
        <v>57</v>
      </c>
      <c r="B37" s="37" t="s">
        <v>58</v>
      </c>
      <c r="C37" s="446">
        <v>1.4E-2</v>
      </c>
      <c r="D37" s="446">
        <v>0.03</v>
      </c>
      <c r="E37" s="352">
        <f t="shared" si="1"/>
        <v>1.6</v>
      </c>
      <c r="F37" s="350"/>
    </row>
    <row r="38" spans="1:9" s="99" customFormat="1" ht="20.100000000000001" customHeight="1" thickBot="1" x14ac:dyDescent="0.25">
      <c r="A38" s="133"/>
      <c r="B38" s="134" t="s">
        <v>10</v>
      </c>
      <c r="C38" s="445">
        <v>1.7000000000000001E-2</v>
      </c>
      <c r="D38" s="445">
        <v>2.7E-2</v>
      </c>
      <c r="E38" s="400">
        <f t="shared" si="1"/>
        <v>0.99999999999999989</v>
      </c>
      <c r="F38" s="350"/>
    </row>
    <row r="39" spans="1:9" ht="20.100000000000001" customHeight="1" x14ac:dyDescent="0.2">
      <c r="C39" s="410"/>
      <c r="D39" s="410"/>
      <c r="E39" s="410"/>
    </row>
    <row r="40" spans="1:9" s="447" customFormat="1" ht="20.100000000000001" customHeight="1" x14ac:dyDescent="0.2">
      <c r="A40" s="489" t="s">
        <v>293</v>
      </c>
      <c r="B40" s="489"/>
      <c r="C40" s="489"/>
      <c r="D40" s="489"/>
      <c r="E40" s="489"/>
    </row>
    <row r="41" spans="1:9" s="447" customFormat="1" ht="20.100000000000001" customHeight="1" thickBot="1" x14ac:dyDescent="0.25">
      <c r="A41" s="242"/>
      <c r="B41" s="242"/>
      <c r="C41" s="242"/>
      <c r="D41" s="242"/>
      <c r="E41" s="242"/>
    </row>
    <row r="42" spans="1:9" s="240" customFormat="1" ht="20.100000000000001" customHeight="1" thickBot="1" x14ac:dyDescent="0.25">
      <c r="A42" s="243" t="s">
        <v>1</v>
      </c>
      <c r="B42" s="265" t="s">
        <v>12</v>
      </c>
      <c r="C42" s="505" t="s">
        <v>292</v>
      </c>
      <c r="D42" s="506"/>
      <c r="E42" s="507"/>
    </row>
    <row r="43" spans="1:9" s="240" customFormat="1" ht="20.100000000000001" customHeight="1" thickBot="1" x14ac:dyDescent="0.25">
      <c r="A43" s="247"/>
      <c r="B43" s="414"/>
      <c r="C43" s="36">
        <f>+C5</f>
        <v>2021</v>
      </c>
      <c r="D43" s="36">
        <f>+D5</f>
        <v>2022</v>
      </c>
      <c r="E43" s="36" t="str">
        <f>+E5</f>
        <v>Zmiana w p.p.</v>
      </c>
    </row>
    <row r="44" spans="1:9" s="240" customFormat="1" ht="20.100000000000001" customHeight="1" x14ac:dyDescent="0.2">
      <c r="A44" s="10" t="s">
        <v>6</v>
      </c>
      <c r="B44" s="17" t="s">
        <v>60</v>
      </c>
      <c r="C44" s="446">
        <v>3.5000000000000003E-2</v>
      </c>
      <c r="D44" s="446">
        <v>2.1000000000000001E-2</v>
      </c>
      <c r="E44" s="352">
        <f t="shared" ref="E44:E57" si="2">+(D44-C44)*100</f>
        <v>-1.4000000000000001</v>
      </c>
      <c r="F44" s="350"/>
      <c r="I44" s="241"/>
    </row>
    <row r="45" spans="1:9" ht="20.100000000000001" customHeight="1" x14ac:dyDescent="0.2">
      <c r="A45" s="23" t="s">
        <v>8</v>
      </c>
      <c r="B45" s="17" t="s">
        <v>61</v>
      </c>
      <c r="C45" s="446">
        <v>0.04</v>
      </c>
      <c r="D45" s="446">
        <v>5.8999999999999997E-2</v>
      </c>
      <c r="E45" s="352">
        <f t="shared" si="2"/>
        <v>1.8999999999999997</v>
      </c>
      <c r="F45" s="350"/>
    </row>
    <row r="46" spans="1:9" ht="20.100000000000001" customHeight="1" x14ac:dyDescent="0.2">
      <c r="A46" s="23" t="s">
        <v>15</v>
      </c>
      <c r="B46" s="17" t="s">
        <v>62</v>
      </c>
      <c r="C46" s="446">
        <v>2.9000000000000001E-2</v>
      </c>
      <c r="D46" s="446">
        <v>1.7000000000000001E-2</v>
      </c>
      <c r="E46" s="352">
        <f t="shared" si="2"/>
        <v>-1.2</v>
      </c>
      <c r="F46" s="350"/>
    </row>
    <row r="47" spans="1:9" ht="20.100000000000001" customHeight="1" x14ac:dyDescent="0.2">
      <c r="A47" s="23" t="s">
        <v>17</v>
      </c>
      <c r="B47" s="17" t="s">
        <v>63</v>
      </c>
      <c r="C47" s="446">
        <v>-3.7999999999999999E-2</v>
      </c>
      <c r="D47" s="446">
        <v>4.2000000000000003E-2</v>
      </c>
      <c r="E47" s="352">
        <f t="shared" si="2"/>
        <v>8</v>
      </c>
      <c r="F47" s="350"/>
    </row>
    <row r="48" spans="1:9" ht="20.100000000000001" customHeight="1" x14ac:dyDescent="0.2">
      <c r="A48" s="23" t="s">
        <v>19</v>
      </c>
      <c r="B48" s="17" t="s">
        <v>64</v>
      </c>
      <c r="C48" s="446">
        <v>4.4999999999999998E-2</v>
      </c>
      <c r="D48" s="446">
        <v>5.2999999999999999E-2</v>
      </c>
      <c r="E48" s="352">
        <f t="shared" si="2"/>
        <v>0.8</v>
      </c>
      <c r="F48" s="350"/>
    </row>
    <row r="49" spans="1:6" ht="20.100000000000001" customHeight="1" x14ac:dyDescent="0.2">
      <c r="A49" s="23" t="s">
        <v>21</v>
      </c>
      <c r="B49" s="17" t="s">
        <v>65</v>
      </c>
      <c r="C49" s="446">
        <v>2.5999999999999999E-2</v>
      </c>
      <c r="D49" s="446">
        <v>1.9E-2</v>
      </c>
      <c r="E49" s="352">
        <f t="shared" si="2"/>
        <v>-0.7</v>
      </c>
      <c r="F49" s="350"/>
    </row>
    <row r="50" spans="1:6" ht="20.100000000000001" customHeight="1" x14ac:dyDescent="0.2">
      <c r="A50" s="23" t="s">
        <v>23</v>
      </c>
      <c r="B50" s="17" t="s">
        <v>66</v>
      </c>
      <c r="C50" s="446">
        <v>1.4999999999999999E-2</v>
      </c>
      <c r="D50" s="446">
        <v>1.2E-2</v>
      </c>
      <c r="E50" s="352">
        <f t="shared" si="2"/>
        <v>-0.29999999999999993</v>
      </c>
      <c r="F50" s="350"/>
    </row>
    <row r="51" spans="1:6" ht="20.100000000000001" customHeight="1" x14ac:dyDescent="0.2">
      <c r="A51" s="23" t="s">
        <v>25</v>
      </c>
      <c r="B51" s="17" t="s">
        <v>67</v>
      </c>
      <c r="C51" s="446">
        <v>3.3000000000000002E-2</v>
      </c>
      <c r="D51" s="446">
        <v>0.03</v>
      </c>
      <c r="E51" s="352">
        <f t="shared" si="2"/>
        <v>-0.30000000000000027</v>
      </c>
      <c r="F51" s="350"/>
    </row>
    <row r="52" spans="1:6" ht="20.100000000000001" customHeight="1" x14ac:dyDescent="0.2">
      <c r="A52" s="23" t="s">
        <v>27</v>
      </c>
      <c r="B52" s="17" t="s">
        <v>68</v>
      </c>
      <c r="C52" s="446">
        <v>3.7999999999999999E-2</v>
      </c>
      <c r="D52" s="446">
        <v>3.5000000000000003E-2</v>
      </c>
      <c r="E52" s="352">
        <f t="shared" si="2"/>
        <v>-0.2999999999999996</v>
      </c>
      <c r="F52" s="350"/>
    </row>
    <row r="53" spans="1:6" ht="20.100000000000001" customHeight="1" x14ac:dyDescent="0.2">
      <c r="A53" s="23" t="s">
        <v>29</v>
      </c>
      <c r="B53" s="17" t="s">
        <v>69</v>
      </c>
      <c r="C53" s="446">
        <v>1.2E-2</v>
      </c>
      <c r="D53" s="446">
        <v>1.4999999999999999E-2</v>
      </c>
      <c r="E53" s="352">
        <f t="shared" si="2"/>
        <v>0.29999999999999993</v>
      </c>
      <c r="F53" s="350"/>
    </row>
    <row r="54" spans="1:6" ht="20.100000000000001" customHeight="1" x14ac:dyDescent="0.2">
      <c r="A54" s="23" t="s">
        <v>31</v>
      </c>
      <c r="B54" s="17" t="s">
        <v>70</v>
      </c>
      <c r="C54" s="446">
        <v>2.7E-2</v>
      </c>
      <c r="D54" s="446">
        <v>2.3E-2</v>
      </c>
      <c r="E54" s="352">
        <f t="shared" si="2"/>
        <v>-0.4</v>
      </c>
      <c r="F54" s="350"/>
    </row>
    <row r="55" spans="1:6" ht="20.100000000000001" customHeight="1" x14ac:dyDescent="0.2">
      <c r="A55" s="23" t="s">
        <v>33</v>
      </c>
      <c r="B55" s="17" t="s">
        <v>71</v>
      </c>
      <c r="C55" s="446">
        <v>0.03</v>
      </c>
      <c r="D55" s="446">
        <v>6.2E-2</v>
      </c>
      <c r="E55" s="352">
        <f t="shared" si="2"/>
        <v>3.2</v>
      </c>
      <c r="F55" s="350"/>
    </row>
    <row r="56" spans="1:6" ht="20.100000000000001" customHeight="1" x14ac:dyDescent="0.2">
      <c r="A56" s="23" t="s">
        <v>35</v>
      </c>
      <c r="B56" s="17" t="s">
        <v>72</v>
      </c>
      <c r="C56" s="446">
        <v>1E-3</v>
      </c>
      <c r="D56" s="446">
        <v>-1.0999999999999999E-2</v>
      </c>
      <c r="E56" s="352">
        <f t="shared" si="2"/>
        <v>-1.2</v>
      </c>
      <c r="F56" s="350"/>
    </row>
    <row r="57" spans="1:6" ht="20.100000000000001" customHeight="1" x14ac:dyDescent="0.2">
      <c r="A57" s="23" t="s">
        <v>37</v>
      </c>
      <c r="B57" s="17" t="s">
        <v>73</v>
      </c>
      <c r="C57" s="446">
        <v>-4.1000000000000002E-2</v>
      </c>
      <c r="D57" s="446">
        <v>-1.6E-2</v>
      </c>
      <c r="E57" s="352">
        <f t="shared" si="2"/>
        <v>2.5</v>
      </c>
      <c r="F57" s="350"/>
    </row>
    <row r="58" spans="1:6" ht="20.100000000000001" customHeight="1" x14ac:dyDescent="0.2">
      <c r="A58" s="23" t="s">
        <v>39</v>
      </c>
      <c r="B58" s="17" t="s">
        <v>74</v>
      </c>
      <c r="C58" s="446">
        <v>4.2000000000000003E-2</v>
      </c>
      <c r="D58" s="446">
        <v>4.5999999999999999E-2</v>
      </c>
      <c r="E58" s="352" t="s">
        <v>177</v>
      </c>
      <c r="F58" s="350"/>
    </row>
    <row r="59" spans="1:6" ht="20.100000000000001" customHeight="1" x14ac:dyDescent="0.2">
      <c r="A59" s="23" t="s">
        <v>41</v>
      </c>
      <c r="B59" s="17" t="s">
        <v>75</v>
      </c>
      <c r="C59" s="446">
        <v>3.6999999999999998E-2</v>
      </c>
      <c r="D59" s="446">
        <v>4.9000000000000002E-2</v>
      </c>
      <c r="E59" s="352">
        <f>+(D59-C59)*100</f>
        <v>1.2000000000000004</v>
      </c>
      <c r="F59" s="350"/>
    </row>
    <row r="60" spans="1:6" ht="20.100000000000001" customHeight="1" x14ac:dyDescent="0.2">
      <c r="A60" s="23" t="s">
        <v>43</v>
      </c>
      <c r="B60" s="17" t="s">
        <v>76</v>
      </c>
      <c r="C60" s="446">
        <v>1.7999999999999999E-2</v>
      </c>
      <c r="D60" s="446">
        <v>-2.5000000000000001E-2</v>
      </c>
      <c r="E60" s="352">
        <f>+(D60-C60)*100</f>
        <v>-4.3</v>
      </c>
      <c r="F60" s="350"/>
    </row>
    <row r="61" spans="1:6" ht="20.100000000000001" customHeight="1" x14ac:dyDescent="0.2">
      <c r="A61" s="23" t="s">
        <v>45</v>
      </c>
      <c r="B61" s="17" t="s">
        <v>77</v>
      </c>
      <c r="C61" s="446">
        <v>1.4E-2</v>
      </c>
      <c r="D61" s="446">
        <v>-4.0000000000000001E-3</v>
      </c>
      <c r="E61" s="352">
        <f>+(D61-C61)*100</f>
        <v>-1.8000000000000003</v>
      </c>
      <c r="F61" s="350"/>
    </row>
    <row r="62" spans="1:6" ht="20.100000000000001" customHeight="1" x14ac:dyDescent="0.2">
      <c r="A62" s="23" t="s">
        <v>47</v>
      </c>
      <c r="B62" s="17" t="s">
        <v>78</v>
      </c>
      <c r="C62" s="446">
        <v>4.5999999999999999E-2</v>
      </c>
      <c r="D62" s="446">
        <v>3.9E-2</v>
      </c>
      <c r="E62" s="352" t="s">
        <v>177</v>
      </c>
      <c r="F62" s="350"/>
    </row>
    <row r="63" spans="1:6" ht="20.100000000000001" customHeight="1" x14ac:dyDescent="0.2">
      <c r="A63" s="23" t="s">
        <v>49</v>
      </c>
      <c r="B63" s="17" t="s">
        <v>79</v>
      </c>
      <c r="C63" s="446">
        <v>4.0000000000000001E-3</v>
      </c>
      <c r="D63" s="446">
        <v>1.4999999999999999E-2</v>
      </c>
      <c r="E63" s="352">
        <f t="shared" ref="E63:E73" si="3">+(D63-C63)*100</f>
        <v>1.0999999999999999</v>
      </c>
      <c r="F63" s="350"/>
    </row>
    <row r="64" spans="1:6" ht="20.100000000000001" customHeight="1" x14ac:dyDescent="0.2">
      <c r="A64" s="23" t="s">
        <v>51</v>
      </c>
      <c r="B64" s="17" t="s">
        <v>80</v>
      </c>
      <c r="C64" s="446">
        <v>1.7999999999999999E-2</v>
      </c>
      <c r="D64" s="446">
        <v>2.3E-2</v>
      </c>
      <c r="E64" s="352">
        <f t="shared" si="3"/>
        <v>0.50000000000000011</v>
      </c>
      <c r="F64" s="350"/>
    </row>
    <row r="65" spans="1:6" ht="20.100000000000001" customHeight="1" x14ac:dyDescent="0.2">
      <c r="A65" s="23" t="s">
        <v>53</v>
      </c>
      <c r="B65" s="17" t="s">
        <v>81</v>
      </c>
      <c r="C65" s="446">
        <v>0.114</v>
      </c>
      <c r="D65" s="446">
        <v>0.123</v>
      </c>
      <c r="E65" s="352">
        <f t="shared" si="3"/>
        <v>0.89999999999999947</v>
      </c>
      <c r="F65" s="350"/>
    </row>
    <row r="66" spans="1:6" ht="20.100000000000001" customHeight="1" x14ac:dyDescent="0.2">
      <c r="A66" s="23" t="s">
        <v>55</v>
      </c>
      <c r="B66" s="17" t="s">
        <v>82</v>
      </c>
      <c r="C66" s="446">
        <v>-5.0999999999999997E-2</v>
      </c>
      <c r="D66" s="446">
        <v>-1.0999999999999999E-2</v>
      </c>
      <c r="E66" s="352">
        <f t="shared" si="3"/>
        <v>3.9999999999999996</v>
      </c>
      <c r="F66" s="350"/>
    </row>
    <row r="67" spans="1:6" ht="20.100000000000001" customHeight="1" x14ac:dyDescent="0.2">
      <c r="A67" s="23" t="s">
        <v>57</v>
      </c>
      <c r="B67" s="17" t="s">
        <v>83</v>
      </c>
      <c r="C67" s="446">
        <v>8.9999999999999993E-3</v>
      </c>
      <c r="D67" s="446">
        <v>2E-3</v>
      </c>
      <c r="E67" s="352">
        <f t="shared" si="3"/>
        <v>-0.7</v>
      </c>
      <c r="F67" s="350"/>
    </row>
    <row r="68" spans="1:6" ht="20.100000000000001" customHeight="1" x14ac:dyDescent="0.2">
      <c r="A68" s="23" t="s">
        <v>84</v>
      </c>
      <c r="B68" s="17" t="s">
        <v>85</v>
      </c>
      <c r="C68" s="446">
        <v>1.2E-2</v>
      </c>
      <c r="D68" s="446">
        <v>1.4E-2</v>
      </c>
      <c r="E68" s="352">
        <f t="shared" si="3"/>
        <v>0.2</v>
      </c>
      <c r="F68" s="350"/>
    </row>
    <row r="69" spans="1:6" ht="20.100000000000001" customHeight="1" x14ac:dyDescent="0.2">
      <c r="A69" s="23" t="s">
        <v>86</v>
      </c>
      <c r="B69" s="17" t="s">
        <v>87</v>
      </c>
      <c r="C69" s="446">
        <v>3.3000000000000002E-2</v>
      </c>
      <c r="D69" s="446">
        <v>3.1E-2</v>
      </c>
      <c r="E69" s="352">
        <f t="shared" si="3"/>
        <v>-0.20000000000000018</v>
      </c>
      <c r="F69" s="350"/>
    </row>
    <row r="70" spans="1:6" ht="20.100000000000001" customHeight="1" x14ac:dyDescent="0.2">
      <c r="A70" s="23" t="s">
        <v>88</v>
      </c>
      <c r="B70" s="17" t="s">
        <v>89</v>
      </c>
      <c r="C70" s="446">
        <v>3.9E-2</v>
      </c>
      <c r="D70" s="446">
        <v>4.2999999999999997E-2</v>
      </c>
      <c r="E70" s="352">
        <f t="shared" si="3"/>
        <v>0.39999999999999969</v>
      </c>
      <c r="F70" s="350"/>
    </row>
    <row r="71" spans="1:6" ht="20.100000000000001" customHeight="1" x14ac:dyDescent="0.2">
      <c r="A71" s="23" t="s">
        <v>90</v>
      </c>
      <c r="B71" s="17" t="s">
        <v>91</v>
      </c>
      <c r="C71" s="446">
        <v>2.5999999999999999E-2</v>
      </c>
      <c r="D71" s="446">
        <v>2.1999999999999999E-2</v>
      </c>
      <c r="E71" s="352">
        <f t="shared" si="3"/>
        <v>-0.4</v>
      </c>
      <c r="F71" s="350"/>
    </row>
    <row r="72" spans="1:6" ht="20.100000000000001" customHeight="1" thickBot="1" x14ac:dyDescent="0.25">
      <c r="A72" s="23" t="s">
        <v>92</v>
      </c>
      <c r="B72" s="17" t="s">
        <v>93</v>
      </c>
      <c r="C72" s="446">
        <v>8.1000000000000003E-2</v>
      </c>
      <c r="D72" s="446">
        <v>7.0999999999999994E-2</v>
      </c>
      <c r="E72" s="352">
        <f t="shared" si="3"/>
        <v>-1.0000000000000009</v>
      </c>
      <c r="F72" s="350"/>
    </row>
    <row r="73" spans="1:6" ht="20.100000000000001" customHeight="1" thickBot="1" x14ac:dyDescent="0.25">
      <c r="A73" s="94"/>
      <c r="B73" s="41" t="s">
        <v>10</v>
      </c>
      <c r="C73" s="445">
        <v>3.6999999999999998E-2</v>
      </c>
      <c r="D73" s="445">
        <v>3.4000000000000002E-2</v>
      </c>
      <c r="E73" s="400">
        <f t="shared" si="3"/>
        <v>-0.2999999999999996</v>
      </c>
      <c r="F73" s="350"/>
    </row>
    <row r="74" spans="1:6" ht="20.100000000000001" customHeight="1" x14ac:dyDescent="0.2">
      <c r="C74" s="410"/>
      <c r="D74" s="410"/>
      <c r="E74" s="410"/>
    </row>
    <row r="75" spans="1:6" ht="20.100000000000001" customHeight="1" x14ac:dyDescent="0.2"/>
    <row r="76" spans="1:6" ht="20.100000000000001" customHeight="1" x14ac:dyDescent="0.2"/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s="241" customFormat="1" ht="20.100000000000001" customHeight="1" x14ac:dyDescent="0.2"/>
    <row r="82" s="241" customFormat="1" ht="20.100000000000001" customHeight="1" x14ac:dyDescent="0.2"/>
    <row r="83" s="241" customFormat="1" ht="20.100000000000001" customHeight="1" x14ac:dyDescent="0.2"/>
    <row r="84" s="241" customFormat="1" ht="20.100000000000001" customHeight="1" x14ac:dyDescent="0.2"/>
    <row r="85" s="241" customFormat="1" ht="20.100000000000001" customHeight="1" x14ac:dyDescent="0.2"/>
    <row r="86" s="241" customFormat="1" ht="20.100000000000001" customHeight="1" x14ac:dyDescent="0.2"/>
    <row r="87" s="241" customFormat="1" ht="20.100000000000001" customHeight="1" x14ac:dyDescent="0.2"/>
    <row r="88" s="241" customFormat="1" ht="20.100000000000001" customHeight="1" x14ac:dyDescent="0.2"/>
    <row r="89" s="241" customFormat="1" ht="20.100000000000001" customHeight="1" x14ac:dyDescent="0.2"/>
    <row r="90" s="241" customFormat="1" ht="20.100000000000001" customHeight="1" x14ac:dyDescent="0.2"/>
    <row r="91" s="241" customFormat="1" ht="20.100000000000001" customHeight="1" x14ac:dyDescent="0.2"/>
    <row r="92" s="241" customFormat="1" ht="20.100000000000001" customHeight="1" x14ac:dyDescent="0.2"/>
    <row r="93" s="241" customFormat="1" ht="20.100000000000001" customHeight="1" x14ac:dyDescent="0.2"/>
    <row r="94" s="241" customFormat="1" ht="20.100000000000001" customHeight="1" x14ac:dyDescent="0.2"/>
    <row r="95" s="241" customFormat="1" ht="20.100000000000001" customHeight="1" x14ac:dyDescent="0.2"/>
    <row r="96" s="241" customFormat="1" ht="20.100000000000001" customHeight="1" x14ac:dyDescent="0.2"/>
    <row r="97" s="241" customFormat="1" ht="20.100000000000001" customHeight="1" x14ac:dyDescent="0.2"/>
    <row r="98" s="241" customFormat="1" ht="20.100000000000001" customHeight="1" x14ac:dyDescent="0.2"/>
    <row r="99" s="241" customFormat="1" ht="20.100000000000001" customHeight="1" x14ac:dyDescent="0.2"/>
    <row r="100" s="241" customFormat="1" ht="20.100000000000001" customHeight="1" x14ac:dyDescent="0.2"/>
    <row r="101" s="241" customFormat="1" ht="20.100000000000001" customHeight="1" x14ac:dyDescent="0.2"/>
    <row r="102" s="241" customFormat="1" ht="20.100000000000001" customHeight="1" x14ac:dyDescent="0.2"/>
    <row r="103" s="241" customFormat="1" ht="20.100000000000001" customHeight="1" x14ac:dyDescent="0.2"/>
    <row r="104" s="241" customFormat="1" ht="20.100000000000001" customHeight="1" x14ac:dyDescent="0.2"/>
    <row r="105" s="241" customFormat="1" ht="20.100000000000001" customHeight="1" x14ac:dyDescent="0.2"/>
    <row r="106" s="241" customFormat="1" ht="20.100000000000001" customHeight="1" x14ac:dyDescent="0.2"/>
    <row r="107" s="241" customFormat="1" ht="20.100000000000001" customHeight="1" x14ac:dyDescent="0.2"/>
    <row r="108" s="241" customFormat="1" ht="20.100000000000001" customHeight="1" x14ac:dyDescent="0.2"/>
    <row r="109" s="241" customFormat="1" ht="20.100000000000001" customHeight="1" x14ac:dyDescent="0.2"/>
    <row r="110" s="241" customFormat="1" ht="20.100000000000001" customHeight="1" x14ac:dyDescent="0.2"/>
    <row r="111" s="241" customFormat="1" ht="20.100000000000001" customHeight="1" x14ac:dyDescent="0.2"/>
    <row r="112" s="241" customFormat="1" ht="20.100000000000001" customHeight="1" x14ac:dyDescent="0.2"/>
    <row r="113" s="241" customFormat="1" ht="20.100000000000001" customHeight="1" x14ac:dyDescent="0.2"/>
    <row r="114" s="241" customFormat="1" ht="20.100000000000001" customHeight="1" x14ac:dyDescent="0.2"/>
    <row r="115" s="241" customFormat="1" ht="20.100000000000001" customHeight="1" x14ac:dyDescent="0.2"/>
    <row r="116" s="241" customFormat="1" ht="20.100000000000001" customHeight="1" x14ac:dyDescent="0.2"/>
    <row r="117" s="241" customFormat="1" ht="20.100000000000001" customHeight="1" x14ac:dyDescent="0.2"/>
    <row r="118" s="241" customFormat="1" ht="20.100000000000001" customHeight="1" x14ac:dyDescent="0.2"/>
    <row r="119" s="241" customFormat="1" ht="20.100000000000001" customHeight="1" x14ac:dyDescent="0.2"/>
    <row r="120" s="241" customFormat="1" ht="20.100000000000001" customHeight="1" x14ac:dyDescent="0.2"/>
    <row r="121" s="241" customFormat="1" ht="20.100000000000001" customHeight="1" x14ac:dyDescent="0.2"/>
    <row r="122" s="241" customFormat="1" ht="20.100000000000001" customHeight="1" x14ac:dyDescent="0.2"/>
    <row r="123" s="241" customFormat="1" ht="20.100000000000001" customHeight="1" x14ac:dyDescent="0.2"/>
    <row r="124" s="241" customFormat="1" ht="20.100000000000001" customHeight="1" x14ac:dyDescent="0.2"/>
    <row r="125" s="241" customFormat="1" ht="20.100000000000001" customHeight="1" x14ac:dyDescent="0.2"/>
    <row r="126" s="241" customFormat="1" ht="20.100000000000001" customHeight="1" x14ac:dyDescent="0.2"/>
    <row r="127" s="241" customFormat="1" ht="20.100000000000001" customHeight="1" x14ac:dyDescent="0.2"/>
    <row r="128" s="241" customFormat="1" ht="20.100000000000001" customHeight="1" x14ac:dyDescent="0.2"/>
    <row r="129" s="241" customFormat="1" ht="20.100000000000001" customHeight="1" x14ac:dyDescent="0.2"/>
    <row r="130" s="241" customFormat="1" ht="20.100000000000001" customHeight="1" x14ac:dyDescent="0.2"/>
    <row r="131" s="241" customFormat="1" ht="20.100000000000001" customHeight="1" x14ac:dyDescent="0.2"/>
    <row r="132" s="241" customFormat="1" ht="20.100000000000001" customHeight="1" x14ac:dyDescent="0.2"/>
    <row r="133" s="241" customFormat="1" ht="20.100000000000001" customHeight="1" x14ac:dyDescent="0.2"/>
    <row r="134" s="241" customFormat="1" ht="20.100000000000001" customHeight="1" x14ac:dyDescent="0.2"/>
    <row r="135" s="241" customFormat="1" ht="20.100000000000001" customHeight="1" x14ac:dyDescent="0.2"/>
    <row r="136" s="241" customFormat="1" ht="20.100000000000001" customHeight="1" x14ac:dyDescent="0.2"/>
    <row r="137" s="241" customFormat="1" ht="20.100000000000001" customHeight="1" x14ac:dyDescent="0.2"/>
    <row r="138" s="241" customFormat="1" ht="20.100000000000001" customHeight="1" x14ac:dyDescent="0.2"/>
    <row r="139" s="241" customFormat="1" ht="20.100000000000001" customHeight="1" x14ac:dyDescent="0.2"/>
    <row r="140" s="241" customFormat="1" ht="20.100000000000001" customHeight="1" x14ac:dyDescent="0.2"/>
    <row r="141" s="241" customFormat="1" ht="20.100000000000001" customHeight="1" x14ac:dyDescent="0.2"/>
    <row r="142" s="241" customFormat="1" ht="20.100000000000001" customHeight="1" x14ac:dyDescent="0.2"/>
    <row r="143" s="241" customFormat="1" ht="20.100000000000001" customHeight="1" x14ac:dyDescent="0.2"/>
    <row r="144" s="241" customFormat="1" ht="20.100000000000001" customHeight="1" x14ac:dyDescent="0.2"/>
    <row r="145" s="241" customFormat="1" ht="20.100000000000001" customHeight="1" x14ac:dyDescent="0.2"/>
    <row r="146" s="241" customFormat="1" ht="20.100000000000001" customHeight="1" x14ac:dyDescent="0.2"/>
    <row r="147" s="241" customFormat="1" ht="20.100000000000001" customHeight="1" x14ac:dyDescent="0.2"/>
    <row r="148" s="241" customFormat="1" ht="20.100000000000001" customHeight="1" x14ac:dyDescent="0.2"/>
    <row r="149" s="241" customFormat="1" ht="20.100000000000001" customHeight="1" x14ac:dyDescent="0.2"/>
    <row r="150" s="241" customFormat="1" ht="20.100000000000001" customHeight="1" x14ac:dyDescent="0.2"/>
    <row r="151" s="241" customFormat="1" ht="20.100000000000001" customHeight="1" x14ac:dyDescent="0.2"/>
    <row r="152" s="241" customFormat="1" ht="20.100000000000001" customHeight="1" x14ac:dyDescent="0.2"/>
    <row r="153" s="241" customFormat="1" ht="20.100000000000001" customHeight="1" x14ac:dyDescent="0.2"/>
    <row r="154" s="241" customFormat="1" ht="20.100000000000001" customHeight="1" x14ac:dyDescent="0.2"/>
    <row r="155" s="241" customFormat="1" ht="20.100000000000001" customHeight="1" x14ac:dyDescent="0.2"/>
    <row r="156" s="241" customFormat="1" ht="20.100000000000001" customHeight="1" x14ac:dyDescent="0.2"/>
    <row r="157" s="241" customFormat="1" ht="20.100000000000001" customHeight="1" x14ac:dyDescent="0.2"/>
    <row r="158" s="241" customFormat="1" ht="20.100000000000001" customHeight="1" x14ac:dyDescent="0.2"/>
    <row r="159" s="241" customFormat="1" ht="20.100000000000001" customHeight="1" x14ac:dyDescent="0.2"/>
    <row r="160" s="241" customFormat="1" ht="20.100000000000001" customHeight="1" x14ac:dyDescent="0.2"/>
    <row r="161" s="241" customFormat="1" ht="20.100000000000001" customHeight="1" x14ac:dyDescent="0.2"/>
    <row r="162" s="241" customFormat="1" ht="20.100000000000001" customHeight="1" x14ac:dyDescent="0.2"/>
    <row r="163" s="241" customFormat="1" ht="20.100000000000001" customHeight="1" x14ac:dyDescent="0.2"/>
    <row r="164" s="241" customFormat="1" ht="20.100000000000001" customHeight="1" x14ac:dyDescent="0.2"/>
    <row r="165" s="241" customFormat="1" ht="20.100000000000001" customHeight="1" x14ac:dyDescent="0.2"/>
    <row r="166" s="241" customFormat="1" ht="20.100000000000001" customHeight="1" x14ac:dyDescent="0.2"/>
    <row r="167" s="241" customFormat="1" ht="20.100000000000001" customHeight="1" x14ac:dyDescent="0.2"/>
    <row r="168" s="241" customFormat="1" ht="20.100000000000001" customHeight="1" x14ac:dyDescent="0.2"/>
    <row r="169" s="241" customFormat="1" ht="20.100000000000001" customHeight="1" x14ac:dyDescent="0.2"/>
    <row r="170" s="241" customFormat="1" ht="20.100000000000001" customHeight="1" x14ac:dyDescent="0.2"/>
    <row r="171" s="241" customFormat="1" ht="20.100000000000001" customHeight="1" x14ac:dyDescent="0.2"/>
    <row r="172" s="241" customFormat="1" ht="20.100000000000001" customHeight="1" x14ac:dyDescent="0.2"/>
    <row r="173" s="241" customFormat="1" ht="20.100000000000001" customHeight="1" x14ac:dyDescent="0.2"/>
    <row r="174" s="241" customFormat="1" ht="20.100000000000001" customHeight="1" x14ac:dyDescent="0.2"/>
    <row r="175" s="241" customFormat="1" ht="20.100000000000001" customHeight="1" x14ac:dyDescent="0.2"/>
    <row r="176" s="241" customFormat="1" ht="20.100000000000001" customHeight="1" x14ac:dyDescent="0.2"/>
    <row r="177" s="241" customFormat="1" ht="20.100000000000001" customHeight="1" x14ac:dyDescent="0.2"/>
    <row r="178" s="241" customFormat="1" ht="20.100000000000001" customHeight="1" x14ac:dyDescent="0.2"/>
    <row r="179" s="241" customFormat="1" ht="20.100000000000001" customHeight="1" x14ac:dyDescent="0.2"/>
    <row r="180" s="241" customFormat="1" ht="20.100000000000001" customHeight="1" x14ac:dyDescent="0.2"/>
    <row r="181" s="241" customFormat="1" ht="20.100000000000001" customHeight="1" x14ac:dyDescent="0.2"/>
    <row r="182" s="241" customFormat="1" ht="20.100000000000001" customHeight="1" x14ac:dyDescent="0.2"/>
    <row r="183" s="241" customFormat="1" ht="20.100000000000001" customHeight="1" x14ac:dyDescent="0.2"/>
    <row r="184" s="241" customFormat="1" ht="20.100000000000001" customHeight="1" x14ac:dyDescent="0.2"/>
    <row r="185" s="241" customFormat="1" ht="20.100000000000001" customHeight="1" x14ac:dyDescent="0.2"/>
    <row r="186" s="241" customFormat="1" ht="20.100000000000001" customHeight="1" x14ac:dyDescent="0.2"/>
    <row r="187" s="241" customFormat="1" ht="20.100000000000001" customHeight="1" x14ac:dyDescent="0.2"/>
    <row r="188" s="241" customFormat="1" ht="20.100000000000001" customHeight="1" x14ac:dyDescent="0.2"/>
    <row r="189" s="241" customFormat="1" ht="20.100000000000001" customHeight="1" x14ac:dyDescent="0.2"/>
    <row r="190" s="241" customFormat="1" ht="20.100000000000001" customHeight="1" x14ac:dyDescent="0.2"/>
    <row r="191" s="241" customFormat="1" ht="20.100000000000001" customHeight="1" x14ac:dyDescent="0.2"/>
    <row r="192" s="241" customFormat="1" ht="20.100000000000001" customHeight="1" x14ac:dyDescent="0.2"/>
    <row r="193" s="241" customFormat="1" ht="20.100000000000001" customHeight="1" x14ac:dyDescent="0.2"/>
    <row r="194" s="241" customFormat="1" ht="20.100000000000001" customHeight="1" x14ac:dyDescent="0.2"/>
    <row r="195" s="241" customFormat="1" ht="20.100000000000001" customHeight="1" x14ac:dyDescent="0.2"/>
    <row r="196" s="241" customFormat="1" ht="20.100000000000001" customHeight="1" x14ac:dyDescent="0.2"/>
    <row r="197" s="241" customFormat="1" ht="20.100000000000001" customHeight="1" x14ac:dyDescent="0.2"/>
    <row r="198" s="241" customFormat="1" ht="20.100000000000001" customHeight="1" x14ac:dyDescent="0.2"/>
    <row r="199" s="241" customFormat="1" ht="20.100000000000001" customHeight="1" x14ac:dyDescent="0.2"/>
    <row r="200" s="241" customFormat="1" ht="20.100000000000001" customHeight="1" x14ac:dyDescent="0.2"/>
    <row r="201" s="241" customFormat="1" ht="20.100000000000001" customHeight="1" x14ac:dyDescent="0.2"/>
    <row r="202" s="241" customFormat="1" ht="20.100000000000001" customHeight="1" x14ac:dyDescent="0.2"/>
    <row r="203" s="241" customFormat="1" ht="20.100000000000001" customHeight="1" x14ac:dyDescent="0.2"/>
    <row r="204" s="241" customFormat="1" ht="20.100000000000001" customHeight="1" x14ac:dyDescent="0.2"/>
    <row r="205" s="241" customFormat="1" ht="20.100000000000001" customHeight="1" x14ac:dyDescent="0.2"/>
    <row r="206" s="241" customFormat="1" ht="20.100000000000001" customHeight="1" x14ac:dyDescent="0.2"/>
    <row r="207" s="241" customFormat="1" ht="20.100000000000001" customHeight="1" x14ac:dyDescent="0.2"/>
    <row r="208" s="241" customFormat="1" ht="20.100000000000001" customHeight="1" x14ac:dyDescent="0.2"/>
    <row r="209" s="241" customFormat="1" ht="20.100000000000001" customHeight="1" x14ac:dyDescent="0.2"/>
    <row r="210" s="241" customFormat="1" ht="20.100000000000001" customHeight="1" x14ac:dyDescent="0.2"/>
    <row r="211" s="241" customFormat="1" ht="20.100000000000001" customHeight="1" x14ac:dyDescent="0.2"/>
    <row r="212" s="241" customFormat="1" ht="20.100000000000001" customHeight="1" x14ac:dyDescent="0.2"/>
    <row r="213" s="241" customFormat="1" ht="20.100000000000001" customHeight="1" x14ac:dyDescent="0.2"/>
    <row r="214" s="241" customFormat="1" ht="20.100000000000001" customHeight="1" x14ac:dyDescent="0.2"/>
    <row r="215" s="241" customFormat="1" ht="20.100000000000001" customHeight="1" x14ac:dyDescent="0.2"/>
    <row r="216" s="241" customFormat="1" ht="20.100000000000001" customHeight="1" x14ac:dyDescent="0.2"/>
    <row r="217" s="241" customFormat="1" ht="20.100000000000001" customHeight="1" x14ac:dyDescent="0.2"/>
    <row r="218" s="241" customFormat="1" ht="20.100000000000001" customHeight="1" x14ac:dyDescent="0.2"/>
    <row r="219" s="241" customFormat="1" ht="20.100000000000001" customHeight="1" x14ac:dyDescent="0.2"/>
    <row r="220" s="241" customFormat="1" ht="20.100000000000001" customHeight="1" x14ac:dyDescent="0.2"/>
    <row r="221" s="241" customFormat="1" ht="20.100000000000001" customHeight="1" x14ac:dyDescent="0.2"/>
    <row r="222" s="241" customFormat="1" ht="20.100000000000001" customHeight="1" x14ac:dyDescent="0.2"/>
    <row r="223" s="241" customFormat="1" ht="20.100000000000001" customHeight="1" x14ac:dyDescent="0.2"/>
    <row r="224" s="241" customFormat="1" ht="20.100000000000001" customHeight="1" x14ac:dyDescent="0.2"/>
    <row r="225" s="241" customFormat="1" ht="20.100000000000001" customHeight="1" x14ac:dyDescent="0.2"/>
    <row r="226" s="241" customFormat="1" ht="20.100000000000001" customHeight="1" x14ac:dyDescent="0.2"/>
    <row r="227" s="241" customFormat="1" ht="20.100000000000001" customHeight="1" x14ac:dyDescent="0.2"/>
    <row r="228" s="241" customFormat="1" ht="20.100000000000001" customHeight="1" x14ac:dyDescent="0.2"/>
    <row r="229" s="241" customFormat="1" ht="20.100000000000001" customHeight="1" x14ac:dyDescent="0.2"/>
    <row r="230" s="241" customFormat="1" ht="20.100000000000001" customHeight="1" x14ac:dyDescent="0.2"/>
    <row r="231" s="241" customFormat="1" ht="20.100000000000001" customHeight="1" x14ac:dyDescent="0.2"/>
    <row r="232" s="241" customFormat="1" ht="20.100000000000001" customHeight="1" x14ac:dyDescent="0.2"/>
    <row r="233" s="241" customFormat="1" ht="20.100000000000001" customHeight="1" x14ac:dyDescent="0.2"/>
    <row r="234" s="241" customFormat="1" ht="20.100000000000001" customHeight="1" x14ac:dyDescent="0.2"/>
    <row r="235" s="241" customFormat="1" ht="20.100000000000001" customHeight="1" x14ac:dyDescent="0.2"/>
    <row r="236" s="241" customFormat="1" ht="20.100000000000001" customHeight="1" x14ac:dyDescent="0.2"/>
    <row r="237" s="241" customFormat="1" ht="20.100000000000001" customHeight="1" x14ac:dyDescent="0.2"/>
    <row r="238" s="241" customFormat="1" ht="20.100000000000001" customHeight="1" x14ac:dyDescent="0.2"/>
    <row r="239" s="241" customFormat="1" ht="20.100000000000001" customHeight="1" x14ac:dyDescent="0.2"/>
    <row r="240" s="241" customFormat="1" ht="20.100000000000001" customHeight="1" x14ac:dyDescent="0.2"/>
    <row r="241" s="241" customFormat="1" ht="20.100000000000001" customHeight="1" x14ac:dyDescent="0.2"/>
    <row r="242" s="241" customFormat="1" ht="20.100000000000001" customHeight="1" x14ac:dyDescent="0.2"/>
    <row r="243" s="241" customFormat="1" ht="20.100000000000001" customHeight="1" x14ac:dyDescent="0.2"/>
    <row r="244" s="241" customFormat="1" ht="20.100000000000001" customHeight="1" x14ac:dyDescent="0.2"/>
    <row r="245" s="241" customFormat="1" ht="20.100000000000001" customHeight="1" x14ac:dyDescent="0.2"/>
    <row r="246" s="241" customFormat="1" ht="20.100000000000001" customHeight="1" x14ac:dyDescent="0.2"/>
    <row r="247" s="241" customFormat="1" ht="20.100000000000001" customHeight="1" x14ac:dyDescent="0.2"/>
    <row r="248" s="241" customFormat="1" ht="20.100000000000001" customHeight="1" x14ac:dyDescent="0.2"/>
    <row r="249" s="241" customFormat="1" ht="20.100000000000001" customHeight="1" x14ac:dyDescent="0.2"/>
    <row r="250" s="241" customFormat="1" ht="20.100000000000001" customHeight="1" x14ac:dyDescent="0.2"/>
    <row r="251" s="241" customFormat="1" ht="20.100000000000001" customHeight="1" x14ac:dyDescent="0.2"/>
    <row r="252" s="241" customFormat="1" ht="20.100000000000001" customHeight="1" x14ac:dyDescent="0.2"/>
    <row r="253" s="241" customFormat="1" ht="20.100000000000001" customHeight="1" x14ac:dyDescent="0.2"/>
    <row r="254" s="241" customFormat="1" ht="20.100000000000001" customHeight="1" x14ac:dyDescent="0.2"/>
    <row r="255" s="241" customFormat="1" ht="20.100000000000001" customHeight="1" x14ac:dyDescent="0.2"/>
    <row r="256" s="241" customFormat="1" ht="20.100000000000001" customHeight="1" x14ac:dyDescent="0.2"/>
    <row r="257" s="241" customFormat="1" ht="20.100000000000001" customHeight="1" x14ac:dyDescent="0.2"/>
    <row r="258" s="241" customFormat="1" ht="20.100000000000001" customHeight="1" x14ac:dyDescent="0.2"/>
    <row r="259" s="241" customFormat="1" ht="20.100000000000001" customHeight="1" x14ac:dyDescent="0.2"/>
    <row r="260" s="241" customFormat="1" ht="20.100000000000001" customHeight="1" x14ac:dyDescent="0.2"/>
    <row r="261" s="241" customFormat="1" ht="20.100000000000001" customHeight="1" x14ac:dyDescent="0.2"/>
    <row r="262" s="241" customFormat="1" ht="20.100000000000001" customHeight="1" x14ac:dyDescent="0.2"/>
    <row r="263" s="241" customFormat="1" ht="20.100000000000001" customHeight="1" x14ac:dyDescent="0.2"/>
    <row r="264" s="241" customFormat="1" ht="20.100000000000001" customHeight="1" x14ac:dyDescent="0.2"/>
    <row r="265" s="241" customFormat="1" ht="20.100000000000001" customHeight="1" x14ac:dyDescent="0.2"/>
    <row r="266" s="241" customFormat="1" ht="20.100000000000001" customHeight="1" x14ac:dyDescent="0.2"/>
    <row r="267" s="241" customFormat="1" ht="20.100000000000001" customHeight="1" x14ac:dyDescent="0.2"/>
    <row r="268" s="241" customFormat="1" ht="20.100000000000001" customHeight="1" x14ac:dyDescent="0.2"/>
    <row r="269" s="241" customFormat="1" ht="20.100000000000001" customHeight="1" x14ac:dyDescent="0.2"/>
    <row r="270" s="241" customFormat="1" ht="20.100000000000001" customHeight="1" x14ac:dyDescent="0.2"/>
    <row r="271" s="241" customFormat="1" ht="20.100000000000001" customHeight="1" x14ac:dyDescent="0.2"/>
    <row r="272" s="241" customFormat="1" ht="20.100000000000001" customHeight="1" x14ac:dyDescent="0.2"/>
    <row r="273" s="241" customFormat="1" ht="20.100000000000001" customHeight="1" x14ac:dyDescent="0.2"/>
    <row r="274" s="241" customFormat="1" ht="20.100000000000001" customHeight="1" x14ac:dyDescent="0.2"/>
    <row r="275" s="241" customFormat="1" ht="20.100000000000001" customHeight="1" x14ac:dyDescent="0.2"/>
    <row r="276" s="241" customFormat="1" ht="20.100000000000001" customHeight="1" x14ac:dyDescent="0.2"/>
    <row r="277" s="241" customFormat="1" ht="20.100000000000001" customHeight="1" x14ac:dyDescent="0.2"/>
    <row r="278" s="241" customFormat="1" ht="20.100000000000001" customHeight="1" x14ac:dyDescent="0.2"/>
    <row r="279" s="241" customFormat="1" ht="20.100000000000001" customHeight="1" x14ac:dyDescent="0.2"/>
  </sheetData>
  <mergeCells count="6">
    <mergeCell ref="C42:E42"/>
    <mergeCell ref="A1:E1"/>
    <mergeCell ref="C4:E4"/>
    <mergeCell ref="A10:E10"/>
    <mergeCell ref="C12:E12"/>
    <mergeCell ref="A40:E40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F11F-24F8-4EC9-9941-74F5C7732FD9}">
  <dimension ref="A1:F74"/>
  <sheetViews>
    <sheetView showGridLines="0" zoomScale="85" zoomScaleNormal="85" zoomScaleSheetLayoutView="80" workbookViewId="0">
      <selection activeCell="I16" sqref="I16"/>
    </sheetView>
  </sheetViews>
  <sheetFormatPr defaultColWidth="9.140625" defaultRowHeight="12.75" x14ac:dyDescent="0.2"/>
  <cols>
    <col min="1" max="1" width="4.42578125" style="241" customWidth="1"/>
    <col min="2" max="2" width="35.85546875" style="241" customWidth="1"/>
    <col min="3" max="3" width="15.42578125" style="241" customWidth="1"/>
    <col min="4" max="5" width="14.7109375" style="241" customWidth="1"/>
    <col min="6" max="16384" width="9.140625" style="241"/>
  </cols>
  <sheetData>
    <row r="1" spans="1:6" ht="20.100000000000001" customHeight="1" x14ac:dyDescent="0.2">
      <c r="A1" s="489" t="s">
        <v>295</v>
      </c>
      <c r="B1" s="489"/>
      <c r="C1" s="489"/>
      <c r="D1" s="489"/>
      <c r="E1" s="489"/>
    </row>
    <row r="2" spans="1:6" ht="20.100000000000001" customHeight="1" x14ac:dyDescent="0.2">
      <c r="A2" s="239"/>
      <c r="B2" s="239"/>
      <c r="C2" s="239"/>
      <c r="D2" s="239"/>
      <c r="E2" s="239"/>
    </row>
    <row r="3" spans="1:6" ht="20.100000000000001" customHeight="1" thickBot="1" x14ac:dyDescent="0.25">
      <c r="A3" s="242"/>
      <c r="B3" s="242"/>
      <c r="C3" s="242"/>
      <c r="D3" s="242"/>
      <c r="E3" s="242"/>
    </row>
    <row r="4" spans="1:6" ht="20.100000000000001" customHeight="1" thickBot="1" x14ac:dyDescent="0.25">
      <c r="A4" s="243" t="s">
        <v>1</v>
      </c>
      <c r="B4" s="265" t="s">
        <v>2</v>
      </c>
      <c r="C4" s="511" t="s">
        <v>295</v>
      </c>
      <c r="D4" s="512"/>
      <c r="E4" s="513"/>
    </row>
    <row r="5" spans="1:6" ht="20.100000000000001" customHeight="1" thickBot="1" x14ac:dyDescent="0.25">
      <c r="A5" s="247"/>
      <c r="B5" s="414"/>
      <c r="C5" s="36">
        <v>2021</v>
      </c>
      <c r="D5" s="36">
        <v>2022</v>
      </c>
      <c r="E5" s="16" t="s">
        <v>192</v>
      </c>
    </row>
    <row r="6" spans="1:6" ht="20.100000000000001" customHeight="1" x14ac:dyDescent="0.2">
      <c r="A6" s="249" t="s">
        <v>6</v>
      </c>
      <c r="B6" s="423" t="s">
        <v>7</v>
      </c>
      <c r="C6" s="426">
        <f>+C38</f>
        <v>1.1040000000000001</v>
      </c>
      <c r="D6" s="426">
        <f>+D38</f>
        <v>1.155</v>
      </c>
      <c r="E6" s="352">
        <f>+(D6-C6)*100</f>
        <v>5.0999999999999934</v>
      </c>
      <c r="F6" s="350"/>
    </row>
    <row r="7" spans="1:6" ht="20.100000000000001" customHeight="1" thickBot="1" x14ac:dyDescent="0.25">
      <c r="A7" s="252" t="s">
        <v>8</v>
      </c>
      <c r="B7" s="422" t="s">
        <v>9</v>
      </c>
      <c r="C7" s="450">
        <f>+C73</f>
        <v>0.89300000000000002</v>
      </c>
      <c r="D7" s="450">
        <f>+D73</f>
        <v>0.94099999999999995</v>
      </c>
      <c r="E7" s="352">
        <f>+(D7-C7)*100</f>
        <v>4.7999999999999936</v>
      </c>
      <c r="F7" s="350"/>
    </row>
    <row r="8" spans="1:6" ht="20.100000000000001" customHeight="1" thickBot="1" x14ac:dyDescent="0.25">
      <c r="A8" s="109" t="s">
        <v>15</v>
      </c>
      <c r="B8" s="420" t="s">
        <v>129</v>
      </c>
      <c r="C8" s="449">
        <v>0.96299999999999997</v>
      </c>
      <c r="D8" s="449">
        <v>1.0069999999999999</v>
      </c>
      <c r="E8" s="400">
        <f>+(D8-C8)*100</f>
        <v>4.3999999999999932</v>
      </c>
      <c r="F8" s="350"/>
    </row>
    <row r="9" spans="1:6" ht="20.100000000000001" customHeight="1" x14ac:dyDescent="0.2">
      <c r="A9" s="263"/>
      <c r="B9" s="240"/>
    </row>
    <row r="10" spans="1:6" ht="20.100000000000001" customHeight="1" x14ac:dyDescent="0.2">
      <c r="A10" s="489" t="s">
        <v>297</v>
      </c>
      <c r="B10" s="489"/>
      <c r="C10" s="489"/>
      <c r="D10" s="489"/>
      <c r="E10" s="489"/>
    </row>
    <row r="11" spans="1:6" ht="20.100000000000001" customHeight="1" thickBot="1" x14ac:dyDescent="0.25">
      <c r="A11" s="242"/>
      <c r="B11" s="242"/>
      <c r="C11" s="242"/>
      <c r="D11" s="242"/>
      <c r="E11" s="242"/>
    </row>
    <row r="12" spans="1:6" ht="20.100000000000001" customHeight="1" thickBot="1" x14ac:dyDescent="0.25">
      <c r="A12" s="243" t="s">
        <v>1</v>
      </c>
      <c r="B12" s="265" t="s">
        <v>12</v>
      </c>
      <c r="C12" s="511" t="s">
        <v>295</v>
      </c>
      <c r="D12" s="512"/>
      <c r="E12" s="513"/>
    </row>
    <row r="13" spans="1:6" ht="20.100000000000001" customHeight="1" thickBot="1" x14ac:dyDescent="0.25">
      <c r="A13" s="247"/>
      <c r="B13" s="414"/>
      <c r="C13" s="36">
        <f>+C5</f>
        <v>2021</v>
      </c>
      <c r="D13" s="36">
        <f>+D5</f>
        <v>2022</v>
      </c>
      <c r="E13" s="16" t="s">
        <v>192</v>
      </c>
    </row>
    <row r="14" spans="1:6" ht="20.100000000000001" customHeight="1" x14ac:dyDescent="0.2">
      <c r="A14" s="10" t="s">
        <v>6</v>
      </c>
      <c r="B14" s="37" t="s">
        <v>13</v>
      </c>
      <c r="C14" s="434">
        <v>1.4610000000000001</v>
      </c>
      <c r="D14" s="434">
        <v>1.498</v>
      </c>
      <c r="E14" s="352">
        <f>+(D14-C14)*100</f>
        <v>3.6999999999999922</v>
      </c>
      <c r="F14" s="350"/>
    </row>
    <row r="15" spans="1:6" ht="20.100000000000001" customHeight="1" x14ac:dyDescent="0.2">
      <c r="A15" s="23" t="s">
        <v>8</v>
      </c>
      <c r="B15" s="37" t="s">
        <v>14</v>
      </c>
      <c r="C15" s="434">
        <v>0.95199999999999996</v>
      </c>
      <c r="D15" s="434">
        <v>1.0669999999999999</v>
      </c>
      <c r="E15" s="352">
        <f>+(D15-C15)*100</f>
        <v>11.5</v>
      </c>
      <c r="F15" s="350"/>
    </row>
    <row r="16" spans="1:6" ht="20.100000000000001" customHeight="1" x14ac:dyDescent="0.2">
      <c r="A16" s="23" t="s">
        <v>15</v>
      </c>
      <c r="B16" s="37" t="s">
        <v>16</v>
      </c>
      <c r="C16" s="434">
        <v>1.0820000000000001</v>
      </c>
      <c r="D16" s="434">
        <v>0.59199999999999997</v>
      </c>
      <c r="E16" s="352">
        <f>+(D16-C16)*100</f>
        <v>-49.000000000000007</v>
      </c>
      <c r="F16" s="350"/>
    </row>
    <row r="17" spans="1:6" ht="20.100000000000001" customHeight="1" x14ac:dyDescent="0.2">
      <c r="A17" s="23" t="s">
        <v>17</v>
      </c>
      <c r="B17" s="37" t="s">
        <v>18</v>
      </c>
      <c r="C17" s="434">
        <v>0.97799999999999998</v>
      </c>
      <c r="D17" s="434">
        <v>0.96199999999999997</v>
      </c>
      <c r="E17" s="352" t="s">
        <v>177</v>
      </c>
      <c r="F17" s="350"/>
    </row>
    <row r="18" spans="1:6" ht="20.100000000000001" customHeight="1" x14ac:dyDescent="0.2">
      <c r="A18" s="23" t="s">
        <v>19</v>
      </c>
      <c r="B18" s="37" t="s">
        <v>20</v>
      </c>
      <c r="C18" s="434">
        <v>0.97</v>
      </c>
      <c r="D18" s="434">
        <v>1.034</v>
      </c>
      <c r="E18" s="352">
        <f t="shared" ref="E18:E28" si="0">+(D18-C18)*100</f>
        <v>6.4000000000000057</v>
      </c>
      <c r="F18" s="350"/>
    </row>
    <row r="19" spans="1:6" ht="20.100000000000001" customHeight="1" x14ac:dyDescent="0.2">
      <c r="A19" s="23" t="s">
        <v>21</v>
      </c>
      <c r="B19" s="37" t="s">
        <v>22</v>
      </c>
      <c r="C19" s="434">
        <v>0.878</v>
      </c>
      <c r="D19" s="434">
        <v>0.91600000000000004</v>
      </c>
      <c r="E19" s="352">
        <f t="shared" si="0"/>
        <v>3.8000000000000034</v>
      </c>
      <c r="F19" s="350"/>
    </row>
    <row r="20" spans="1:6" ht="20.100000000000001" customHeight="1" x14ac:dyDescent="0.2">
      <c r="A20" s="23" t="s">
        <v>23</v>
      </c>
      <c r="B20" s="37" t="s">
        <v>24</v>
      </c>
      <c r="C20" s="434">
        <v>1.8260000000000001</v>
      </c>
      <c r="D20" s="434">
        <v>1.337</v>
      </c>
      <c r="E20" s="352">
        <f t="shared" si="0"/>
        <v>-48.900000000000013</v>
      </c>
      <c r="F20" s="350"/>
    </row>
    <row r="21" spans="1:6" ht="20.100000000000001" customHeight="1" x14ac:dyDescent="0.2">
      <c r="A21" s="23" t="s">
        <v>25</v>
      </c>
      <c r="B21" s="37" t="s">
        <v>26</v>
      </c>
      <c r="C21" s="434">
        <v>1.1719999999999999</v>
      </c>
      <c r="D21" s="434">
        <v>1.2629999999999999</v>
      </c>
      <c r="E21" s="352">
        <f t="shared" si="0"/>
        <v>9.0999999999999979</v>
      </c>
      <c r="F21" s="350"/>
    </row>
    <row r="22" spans="1:6" ht="20.100000000000001" customHeight="1" x14ac:dyDescent="0.2">
      <c r="A22" s="23" t="s">
        <v>27</v>
      </c>
      <c r="B22" s="37" t="s">
        <v>28</v>
      </c>
      <c r="C22" s="434">
        <v>1.0980000000000001</v>
      </c>
      <c r="D22" s="434">
        <v>1.006</v>
      </c>
      <c r="E22" s="352">
        <f t="shared" si="0"/>
        <v>-9.2000000000000082</v>
      </c>
      <c r="F22" s="350"/>
    </row>
    <row r="23" spans="1:6" ht="20.100000000000001" customHeight="1" x14ac:dyDescent="0.2">
      <c r="A23" s="23" t="s">
        <v>29</v>
      </c>
      <c r="B23" s="37" t="s">
        <v>30</v>
      </c>
      <c r="C23" s="434">
        <v>1.002</v>
      </c>
      <c r="D23" s="434">
        <v>1.0960000000000001</v>
      </c>
      <c r="E23" s="352">
        <f t="shared" si="0"/>
        <v>9.4000000000000092</v>
      </c>
      <c r="F23" s="350"/>
    </row>
    <row r="24" spans="1:6" ht="20.100000000000001" customHeight="1" x14ac:dyDescent="0.2">
      <c r="A24" s="23" t="s">
        <v>31</v>
      </c>
      <c r="B24" s="37" t="s">
        <v>32</v>
      </c>
      <c r="C24" s="434">
        <v>1.5349999999999999</v>
      </c>
      <c r="D24" s="434">
        <v>1.69</v>
      </c>
      <c r="E24" s="352">
        <f t="shared" si="0"/>
        <v>15.500000000000004</v>
      </c>
      <c r="F24" s="350"/>
    </row>
    <row r="25" spans="1:6" ht="20.100000000000001" customHeight="1" x14ac:dyDescent="0.2">
      <c r="A25" s="23" t="s">
        <v>33</v>
      </c>
      <c r="B25" s="37" t="s">
        <v>34</v>
      </c>
      <c r="C25" s="434">
        <v>3.8239999999999998</v>
      </c>
      <c r="D25" s="434">
        <v>22.512</v>
      </c>
      <c r="E25" s="352">
        <f t="shared" si="0"/>
        <v>1868.8000000000002</v>
      </c>
      <c r="F25" s="350"/>
    </row>
    <row r="26" spans="1:6" ht="20.100000000000001" customHeight="1" x14ac:dyDescent="0.2">
      <c r="A26" s="23" t="s">
        <v>35</v>
      </c>
      <c r="B26" s="37" t="s">
        <v>36</v>
      </c>
      <c r="C26" s="434">
        <v>1.7110000000000001</v>
      </c>
      <c r="D26" s="434">
        <v>1.159</v>
      </c>
      <c r="E26" s="352">
        <f t="shared" si="0"/>
        <v>-55.2</v>
      </c>
      <c r="F26" s="350"/>
    </row>
    <row r="27" spans="1:6" ht="20.100000000000001" customHeight="1" x14ac:dyDescent="0.2">
      <c r="A27" s="23" t="s">
        <v>37</v>
      </c>
      <c r="B27" s="37" t="s">
        <v>38</v>
      </c>
      <c r="C27" s="434">
        <v>1.0009999999999999</v>
      </c>
      <c r="D27" s="434">
        <v>1.006</v>
      </c>
      <c r="E27" s="352">
        <f t="shared" si="0"/>
        <v>0.50000000000001155</v>
      </c>
      <c r="F27" s="350"/>
    </row>
    <row r="28" spans="1:6" ht="20.100000000000001" customHeight="1" x14ac:dyDescent="0.2">
      <c r="A28" s="23" t="s">
        <v>39</v>
      </c>
      <c r="B28" s="37" t="s">
        <v>40</v>
      </c>
      <c r="C28" s="434">
        <v>0.88600000000000001</v>
      </c>
      <c r="D28" s="434">
        <v>0.85599999999999998</v>
      </c>
      <c r="E28" s="352">
        <f t="shared" si="0"/>
        <v>-3.0000000000000027</v>
      </c>
      <c r="F28" s="350"/>
    </row>
    <row r="29" spans="1:6" ht="20.100000000000001" customHeight="1" x14ac:dyDescent="0.2">
      <c r="A29" s="23" t="s">
        <v>41</v>
      </c>
      <c r="B29" s="37" t="s">
        <v>42</v>
      </c>
      <c r="C29" s="434">
        <v>0.95299999999999996</v>
      </c>
      <c r="D29" s="434">
        <v>0.94199999999999995</v>
      </c>
      <c r="E29" s="352" t="s">
        <v>177</v>
      </c>
      <c r="F29" s="350"/>
    </row>
    <row r="30" spans="1:6" ht="20.100000000000001" customHeight="1" x14ac:dyDescent="0.2">
      <c r="A30" s="23" t="s">
        <v>43</v>
      </c>
      <c r="B30" s="37" t="s">
        <v>44</v>
      </c>
      <c r="C30" s="434">
        <v>0.73199999999999998</v>
      </c>
      <c r="D30" s="434">
        <v>0.74399999999999999</v>
      </c>
      <c r="E30" s="352">
        <f t="shared" ref="E30:E38" si="1">+(D30-C30)*100</f>
        <v>1.2000000000000011</v>
      </c>
      <c r="F30" s="350"/>
    </row>
    <row r="31" spans="1:6" ht="20.100000000000001" customHeight="1" x14ac:dyDescent="0.2">
      <c r="A31" s="23" t="s">
        <v>45</v>
      </c>
      <c r="B31" s="37" t="s">
        <v>46</v>
      </c>
      <c r="C31" s="434">
        <v>0.98599999999999999</v>
      </c>
      <c r="D31" s="434">
        <v>1.04</v>
      </c>
      <c r="E31" s="352">
        <f t="shared" si="1"/>
        <v>5.4000000000000048</v>
      </c>
      <c r="F31" s="350"/>
    </row>
    <row r="32" spans="1:6" ht="20.100000000000001" customHeight="1" x14ac:dyDescent="0.2">
      <c r="A32" s="23" t="s">
        <v>47</v>
      </c>
      <c r="B32" s="37" t="s">
        <v>48</v>
      </c>
      <c r="C32" s="434">
        <v>0.67</v>
      </c>
      <c r="D32" s="434">
        <v>0.69599999999999995</v>
      </c>
      <c r="E32" s="352">
        <f t="shared" si="1"/>
        <v>2.5999999999999912</v>
      </c>
      <c r="F32" s="350"/>
    </row>
    <row r="33" spans="1:6" ht="20.100000000000001" customHeight="1" x14ac:dyDescent="0.2">
      <c r="A33" s="23" t="s">
        <v>49</v>
      </c>
      <c r="B33" s="37" t="s">
        <v>50</v>
      </c>
      <c r="C33" s="434">
        <v>1.141</v>
      </c>
      <c r="D33" s="434">
        <v>1.1200000000000001</v>
      </c>
      <c r="E33" s="352">
        <f t="shared" si="1"/>
        <v>-2.0999999999999908</v>
      </c>
      <c r="F33" s="350"/>
    </row>
    <row r="34" spans="1:6" ht="20.100000000000001" customHeight="1" x14ac:dyDescent="0.2">
      <c r="A34" s="23" t="s">
        <v>51</v>
      </c>
      <c r="B34" s="37" t="s">
        <v>52</v>
      </c>
      <c r="C34" s="434">
        <v>1.744</v>
      </c>
      <c r="D34" s="434">
        <v>1.552</v>
      </c>
      <c r="E34" s="352">
        <f t="shared" si="1"/>
        <v>-19.199999999999996</v>
      </c>
      <c r="F34" s="350"/>
    </row>
    <row r="35" spans="1:6" ht="20.100000000000001" customHeight="1" x14ac:dyDescent="0.2">
      <c r="A35" s="23" t="s">
        <v>53</v>
      </c>
      <c r="B35" s="37" t="s">
        <v>54</v>
      </c>
      <c r="C35" s="434">
        <v>0.82</v>
      </c>
      <c r="D35" s="434">
        <v>0.86299999999999999</v>
      </c>
      <c r="E35" s="352">
        <f t="shared" si="1"/>
        <v>4.3000000000000043</v>
      </c>
      <c r="F35" s="350"/>
    </row>
    <row r="36" spans="1:6" ht="20.100000000000001" customHeight="1" x14ac:dyDescent="0.2">
      <c r="A36" s="23" t="s">
        <v>55</v>
      </c>
      <c r="B36" s="37" t="s">
        <v>56</v>
      </c>
      <c r="C36" s="434">
        <v>1.242</v>
      </c>
      <c r="D36" s="434">
        <v>1.379</v>
      </c>
      <c r="E36" s="352">
        <f t="shared" si="1"/>
        <v>13.700000000000001</v>
      </c>
      <c r="F36" s="350"/>
    </row>
    <row r="37" spans="1:6" ht="20.100000000000001" customHeight="1" thickBot="1" x14ac:dyDescent="0.25">
      <c r="A37" s="23" t="s">
        <v>57</v>
      </c>
      <c r="B37" s="37" t="s">
        <v>58</v>
      </c>
      <c r="C37" s="434">
        <v>1.008</v>
      </c>
      <c r="D37" s="434">
        <v>1.05</v>
      </c>
      <c r="E37" s="352">
        <f t="shared" si="1"/>
        <v>4.2000000000000037</v>
      </c>
      <c r="F37" s="350"/>
    </row>
    <row r="38" spans="1:6" ht="20.100000000000001" customHeight="1" thickBot="1" x14ac:dyDescent="0.25">
      <c r="A38" s="133"/>
      <c r="B38" s="134" t="s">
        <v>10</v>
      </c>
      <c r="C38" s="255">
        <v>1.1040000000000001</v>
      </c>
      <c r="D38" s="255">
        <v>1.155</v>
      </c>
      <c r="E38" s="400">
        <f t="shared" si="1"/>
        <v>5.0999999999999934</v>
      </c>
      <c r="F38" s="350"/>
    </row>
    <row r="39" spans="1:6" ht="20.100000000000001" customHeight="1" x14ac:dyDescent="0.2">
      <c r="C39" s="448"/>
      <c r="D39" s="448"/>
    </row>
    <row r="40" spans="1:6" ht="20.100000000000001" customHeight="1" x14ac:dyDescent="0.2">
      <c r="A40" s="489" t="s">
        <v>296</v>
      </c>
      <c r="B40" s="489"/>
      <c r="C40" s="489"/>
      <c r="D40" s="489"/>
      <c r="E40" s="489"/>
    </row>
    <row r="41" spans="1:6" ht="20.100000000000001" customHeight="1" thickBot="1" x14ac:dyDescent="0.25">
      <c r="A41" s="242"/>
      <c r="B41" s="242"/>
      <c r="C41" s="242"/>
      <c r="D41" s="242"/>
      <c r="E41" s="242"/>
    </row>
    <row r="42" spans="1:6" ht="20.100000000000001" customHeight="1" thickBot="1" x14ac:dyDescent="0.25">
      <c r="A42" s="243" t="s">
        <v>1</v>
      </c>
      <c r="B42" s="265" t="s">
        <v>12</v>
      </c>
      <c r="C42" s="511" t="s">
        <v>295</v>
      </c>
      <c r="D42" s="512"/>
      <c r="E42" s="513"/>
    </row>
    <row r="43" spans="1:6" ht="20.100000000000001" customHeight="1" thickBot="1" x14ac:dyDescent="0.25">
      <c r="A43" s="247"/>
      <c r="B43" s="414"/>
      <c r="C43" s="36">
        <f>+C5</f>
        <v>2021</v>
      </c>
      <c r="D43" s="36">
        <f>+D5</f>
        <v>2022</v>
      </c>
      <c r="E43" s="16" t="s">
        <v>192</v>
      </c>
    </row>
    <row r="44" spans="1:6" ht="20.100000000000001" customHeight="1" x14ac:dyDescent="0.2">
      <c r="A44" s="10" t="s">
        <v>6</v>
      </c>
      <c r="B44" s="17" t="s">
        <v>60</v>
      </c>
      <c r="C44" s="413">
        <v>0.80900000000000005</v>
      </c>
      <c r="D44" s="413">
        <v>0.94299999999999995</v>
      </c>
      <c r="E44" s="352">
        <f t="shared" ref="E44:E73" si="2">+(D44-C44)*100</f>
        <v>13.39999999999999</v>
      </c>
      <c r="F44" s="350"/>
    </row>
    <row r="45" spans="1:6" ht="20.100000000000001" customHeight="1" x14ac:dyDescent="0.2">
      <c r="A45" s="23" t="s">
        <v>8</v>
      </c>
      <c r="B45" s="17" t="s">
        <v>61</v>
      </c>
      <c r="C45" s="413">
        <v>0.88700000000000001</v>
      </c>
      <c r="D45" s="413">
        <v>0.90400000000000003</v>
      </c>
      <c r="E45" s="352">
        <f t="shared" si="2"/>
        <v>1.7000000000000015</v>
      </c>
      <c r="F45" s="350"/>
    </row>
    <row r="46" spans="1:6" ht="20.100000000000001" customHeight="1" x14ac:dyDescent="0.2">
      <c r="A46" s="23" t="s">
        <v>15</v>
      </c>
      <c r="B46" s="17" t="s">
        <v>62</v>
      </c>
      <c r="C46" s="413">
        <v>0.94899999999999995</v>
      </c>
      <c r="D46" s="413">
        <v>0.98599999999999999</v>
      </c>
      <c r="E46" s="352">
        <f t="shared" si="2"/>
        <v>3.7000000000000033</v>
      </c>
      <c r="F46" s="350"/>
    </row>
    <row r="47" spans="1:6" ht="20.100000000000001" customHeight="1" x14ac:dyDescent="0.2">
      <c r="A47" s="23" t="s">
        <v>17</v>
      </c>
      <c r="B47" s="17" t="s">
        <v>63</v>
      </c>
      <c r="C47" s="413">
        <v>1.0449999999999999</v>
      </c>
      <c r="D47" s="413">
        <v>0.88700000000000001</v>
      </c>
      <c r="E47" s="352">
        <f t="shared" si="2"/>
        <v>-15.799999999999992</v>
      </c>
      <c r="F47" s="350"/>
    </row>
    <row r="48" spans="1:6" ht="20.100000000000001" customHeight="1" x14ac:dyDescent="0.2">
      <c r="A48" s="23" t="s">
        <v>19</v>
      </c>
      <c r="B48" s="17" t="s">
        <v>64</v>
      </c>
      <c r="C48" s="413">
        <v>0.35899999999999999</v>
      </c>
      <c r="D48" s="413">
        <v>0.28100000000000003</v>
      </c>
      <c r="E48" s="352">
        <f t="shared" si="2"/>
        <v>-7.7999999999999954</v>
      </c>
      <c r="F48" s="350"/>
    </row>
    <row r="49" spans="1:6" ht="20.100000000000001" customHeight="1" x14ac:dyDescent="0.2">
      <c r="A49" s="23" t="s">
        <v>21</v>
      </c>
      <c r="B49" s="17" t="s">
        <v>65</v>
      </c>
      <c r="C49" s="413">
        <v>0.91500000000000004</v>
      </c>
      <c r="D49" s="413">
        <v>0.95199999999999996</v>
      </c>
      <c r="E49" s="352">
        <f t="shared" si="2"/>
        <v>3.6999999999999922</v>
      </c>
      <c r="F49" s="350"/>
    </row>
    <row r="50" spans="1:6" ht="20.100000000000001" customHeight="1" x14ac:dyDescent="0.2">
      <c r="A50" s="23" t="s">
        <v>23</v>
      </c>
      <c r="B50" s="17" t="s">
        <v>66</v>
      </c>
      <c r="C50" s="413">
        <v>0.59699999999999998</v>
      </c>
      <c r="D50" s="413">
        <v>0.70399999999999996</v>
      </c>
      <c r="E50" s="352">
        <f t="shared" si="2"/>
        <v>10.7</v>
      </c>
      <c r="F50" s="350"/>
    </row>
    <row r="51" spans="1:6" ht="20.100000000000001" customHeight="1" x14ac:dyDescent="0.2">
      <c r="A51" s="23" t="s">
        <v>25</v>
      </c>
      <c r="B51" s="17" t="s">
        <v>67</v>
      </c>
      <c r="C51" s="413">
        <v>0.88800000000000001</v>
      </c>
      <c r="D51" s="413">
        <v>0.89</v>
      </c>
      <c r="E51" s="352">
        <f t="shared" si="2"/>
        <v>0.20000000000000018</v>
      </c>
      <c r="F51" s="350"/>
    </row>
    <row r="52" spans="1:6" ht="20.100000000000001" customHeight="1" x14ac:dyDescent="0.2">
      <c r="A52" s="23" t="s">
        <v>27</v>
      </c>
      <c r="B52" s="17" t="s">
        <v>68</v>
      </c>
      <c r="C52" s="413">
        <v>0.84299999999999997</v>
      </c>
      <c r="D52" s="413">
        <v>0.90300000000000002</v>
      </c>
      <c r="E52" s="352">
        <f t="shared" si="2"/>
        <v>6.0000000000000053</v>
      </c>
      <c r="F52" s="350"/>
    </row>
    <row r="53" spans="1:6" ht="20.100000000000001" customHeight="1" x14ac:dyDescent="0.2">
      <c r="A53" s="23" t="s">
        <v>29</v>
      </c>
      <c r="B53" s="17" t="s">
        <v>69</v>
      </c>
      <c r="C53" s="413">
        <v>0.995</v>
      </c>
      <c r="D53" s="413">
        <v>0.99399999999999999</v>
      </c>
      <c r="E53" s="352">
        <f t="shared" si="2"/>
        <v>-0.10000000000000009</v>
      </c>
      <c r="F53" s="350"/>
    </row>
    <row r="54" spans="1:6" ht="20.100000000000001" customHeight="1" x14ac:dyDescent="0.2">
      <c r="A54" s="23" t="s">
        <v>31</v>
      </c>
      <c r="B54" s="17" t="s">
        <v>70</v>
      </c>
      <c r="C54" s="413">
        <v>0.91500000000000004</v>
      </c>
      <c r="D54" s="413">
        <v>0.93100000000000005</v>
      </c>
      <c r="E54" s="352">
        <f t="shared" si="2"/>
        <v>1.6000000000000014</v>
      </c>
      <c r="F54" s="350"/>
    </row>
    <row r="55" spans="1:6" ht="20.100000000000001" customHeight="1" x14ac:dyDescent="0.2">
      <c r="A55" s="23" t="s">
        <v>33</v>
      </c>
      <c r="B55" s="17" t="s">
        <v>71</v>
      </c>
      <c r="C55" s="413">
        <v>0.628</v>
      </c>
      <c r="D55" s="413">
        <v>0.64900000000000002</v>
      </c>
      <c r="E55" s="352">
        <f t="shared" si="2"/>
        <v>2.1000000000000019</v>
      </c>
      <c r="F55" s="350"/>
    </row>
    <row r="56" spans="1:6" ht="20.100000000000001" customHeight="1" x14ac:dyDescent="0.2">
      <c r="A56" s="23" t="s">
        <v>35</v>
      </c>
      <c r="B56" s="17" t="s">
        <v>72</v>
      </c>
      <c r="C56" s="413">
        <v>1.006</v>
      </c>
      <c r="D56" s="413">
        <v>0.98299999999999998</v>
      </c>
      <c r="E56" s="352">
        <f t="shared" si="2"/>
        <v>-2.300000000000002</v>
      </c>
      <c r="F56" s="350"/>
    </row>
    <row r="57" spans="1:6" ht="20.100000000000001" customHeight="1" x14ac:dyDescent="0.2">
      <c r="A57" s="23" t="s">
        <v>37</v>
      </c>
      <c r="B57" s="17" t="s">
        <v>73</v>
      </c>
      <c r="C57" s="413">
        <v>1.145</v>
      </c>
      <c r="D57" s="413">
        <v>1.07</v>
      </c>
      <c r="E57" s="352">
        <f t="shared" si="2"/>
        <v>-7.4999999999999956</v>
      </c>
      <c r="F57" s="350"/>
    </row>
    <row r="58" spans="1:6" ht="20.100000000000001" customHeight="1" x14ac:dyDescent="0.2">
      <c r="A58" s="23" t="s">
        <v>39</v>
      </c>
      <c r="B58" s="17" t="s">
        <v>74</v>
      </c>
      <c r="C58" s="413">
        <v>0.82499999999999996</v>
      </c>
      <c r="D58" s="413">
        <v>0.89700000000000002</v>
      </c>
      <c r="E58" s="352">
        <f t="shared" si="2"/>
        <v>7.2000000000000064</v>
      </c>
      <c r="F58" s="350"/>
    </row>
    <row r="59" spans="1:6" ht="20.100000000000001" customHeight="1" x14ac:dyDescent="0.2">
      <c r="A59" s="23" t="s">
        <v>41</v>
      </c>
      <c r="B59" s="17" t="s">
        <v>75</v>
      </c>
      <c r="C59" s="413">
        <v>0.81</v>
      </c>
      <c r="D59" s="413">
        <v>0.83899999999999997</v>
      </c>
      <c r="E59" s="352">
        <f t="shared" si="2"/>
        <v>2.8999999999999915</v>
      </c>
      <c r="F59" s="350"/>
    </row>
    <row r="60" spans="1:6" ht="20.100000000000001" customHeight="1" x14ac:dyDescent="0.2">
      <c r="A60" s="23" t="s">
        <v>43</v>
      </c>
      <c r="B60" s="17" t="s">
        <v>76</v>
      </c>
      <c r="C60" s="413">
        <v>0.129</v>
      </c>
      <c r="D60" s="413">
        <v>0.248</v>
      </c>
      <c r="E60" s="352">
        <f t="shared" si="2"/>
        <v>11.899999999999999</v>
      </c>
      <c r="F60" s="350"/>
    </row>
    <row r="61" spans="1:6" ht="20.100000000000001" customHeight="1" x14ac:dyDescent="0.2">
      <c r="A61" s="23" t="s">
        <v>45</v>
      </c>
      <c r="B61" s="17" t="s">
        <v>77</v>
      </c>
      <c r="C61" s="413">
        <v>0.94499999999999995</v>
      </c>
      <c r="D61" s="413">
        <v>0.98399999999999999</v>
      </c>
      <c r="E61" s="352">
        <f t="shared" si="2"/>
        <v>3.9000000000000035</v>
      </c>
      <c r="F61" s="350"/>
    </row>
    <row r="62" spans="1:6" ht="20.100000000000001" customHeight="1" x14ac:dyDescent="0.2">
      <c r="A62" s="23" t="s">
        <v>47</v>
      </c>
      <c r="B62" s="17" t="s">
        <v>78</v>
      </c>
      <c r="C62" s="413">
        <v>0.89100000000000001</v>
      </c>
      <c r="D62" s="413">
        <v>0.95799999999999996</v>
      </c>
      <c r="E62" s="352">
        <f t="shared" si="2"/>
        <v>6.6999999999999948</v>
      </c>
      <c r="F62" s="350"/>
    </row>
    <row r="63" spans="1:6" ht="20.100000000000001" customHeight="1" x14ac:dyDescent="0.2">
      <c r="A63" s="23" t="s">
        <v>49</v>
      </c>
      <c r="B63" s="17" t="s">
        <v>79</v>
      </c>
      <c r="C63" s="413">
        <v>0.52600000000000002</v>
      </c>
      <c r="D63" s="413">
        <v>0.73899999999999999</v>
      </c>
      <c r="E63" s="352">
        <f t="shared" si="2"/>
        <v>21.299999999999997</v>
      </c>
      <c r="F63" s="350"/>
    </row>
    <row r="64" spans="1:6" ht="20.100000000000001" customHeight="1" x14ac:dyDescent="0.2">
      <c r="A64" s="23" t="s">
        <v>51</v>
      </c>
      <c r="B64" s="17" t="s">
        <v>80</v>
      </c>
      <c r="C64" s="413">
        <v>0.94499999999999995</v>
      </c>
      <c r="D64" s="413">
        <v>0.92200000000000004</v>
      </c>
      <c r="E64" s="352">
        <f t="shared" si="2"/>
        <v>-2.2999999999999909</v>
      </c>
      <c r="F64" s="350"/>
    </row>
    <row r="65" spans="1:6" ht="20.100000000000001" customHeight="1" x14ac:dyDescent="0.2">
      <c r="A65" s="23" t="s">
        <v>53</v>
      </c>
      <c r="B65" s="17" t="s">
        <v>81</v>
      </c>
      <c r="C65" s="413">
        <v>0.55600000000000005</v>
      </c>
      <c r="D65" s="413">
        <v>0.60299999999999998</v>
      </c>
      <c r="E65" s="352">
        <f t="shared" si="2"/>
        <v>4.6999999999999931</v>
      </c>
      <c r="F65" s="350"/>
    </row>
    <row r="66" spans="1:6" ht="20.100000000000001" customHeight="1" x14ac:dyDescent="0.2">
      <c r="A66" s="23" t="s">
        <v>55</v>
      </c>
      <c r="B66" s="17" t="s">
        <v>82</v>
      </c>
      <c r="C66" s="413">
        <v>1.099</v>
      </c>
      <c r="D66" s="413">
        <v>1.012</v>
      </c>
      <c r="E66" s="352">
        <f t="shared" si="2"/>
        <v>-8.6999999999999957</v>
      </c>
      <c r="F66" s="350"/>
    </row>
    <row r="67" spans="1:6" ht="20.100000000000001" customHeight="1" x14ac:dyDescent="0.2">
      <c r="A67" s="23" t="s">
        <v>57</v>
      </c>
      <c r="B67" s="17" t="s">
        <v>83</v>
      </c>
      <c r="C67" s="413">
        <v>0.96399999999999997</v>
      </c>
      <c r="D67" s="413">
        <v>1.036</v>
      </c>
      <c r="E67" s="352">
        <f t="shared" si="2"/>
        <v>7.2000000000000064</v>
      </c>
      <c r="F67" s="350"/>
    </row>
    <row r="68" spans="1:6" ht="20.100000000000001" customHeight="1" x14ac:dyDescent="0.2">
      <c r="A68" s="23" t="s">
        <v>84</v>
      </c>
      <c r="B68" s="17" t="s">
        <v>85</v>
      </c>
      <c r="C68" s="413">
        <v>1.0620000000000001</v>
      </c>
      <c r="D68" s="413">
        <v>1.1279999999999999</v>
      </c>
      <c r="E68" s="352">
        <f t="shared" si="2"/>
        <v>6.5999999999999837</v>
      </c>
      <c r="F68" s="350"/>
    </row>
    <row r="69" spans="1:6" ht="20.100000000000001" customHeight="1" x14ac:dyDescent="0.2">
      <c r="A69" s="23" t="s">
        <v>86</v>
      </c>
      <c r="B69" s="17" t="s">
        <v>87</v>
      </c>
      <c r="C69" s="413">
        <v>0.89500000000000002</v>
      </c>
      <c r="D69" s="413">
        <v>0.89900000000000002</v>
      </c>
      <c r="E69" s="352">
        <f t="shared" si="2"/>
        <v>0.40000000000000036</v>
      </c>
      <c r="F69" s="350"/>
    </row>
    <row r="70" spans="1:6" ht="20.100000000000001" customHeight="1" x14ac:dyDescent="0.2">
      <c r="A70" s="23" t="s">
        <v>88</v>
      </c>
      <c r="B70" s="17" t="s">
        <v>89</v>
      </c>
      <c r="C70" s="413">
        <v>0.92400000000000004</v>
      </c>
      <c r="D70" s="413">
        <v>0.97899999999999998</v>
      </c>
      <c r="E70" s="352">
        <f t="shared" si="2"/>
        <v>5.4999999999999938</v>
      </c>
      <c r="F70" s="350"/>
    </row>
    <row r="71" spans="1:6" ht="20.100000000000001" customHeight="1" x14ac:dyDescent="0.2">
      <c r="A71" s="23" t="s">
        <v>90</v>
      </c>
      <c r="B71" s="17" t="s">
        <v>91</v>
      </c>
      <c r="C71" s="413">
        <v>0.93300000000000005</v>
      </c>
      <c r="D71" s="413">
        <v>0.97099999999999997</v>
      </c>
      <c r="E71" s="352">
        <f t="shared" si="2"/>
        <v>3.7999999999999923</v>
      </c>
      <c r="F71" s="350"/>
    </row>
    <row r="72" spans="1:6" ht="20.100000000000001" customHeight="1" thickBot="1" x14ac:dyDescent="0.25">
      <c r="A72" s="23" t="s">
        <v>92</v>
      </c>
      <c r="B72" s="17" t="s">
        <v>93</v>
      </c>
      <c r="C72" s="413">
        <v>0.88400000000000001</v>
      </c>
      <c r="D72" s="413">
        <v>0.88900000000000001</v>
      </c>
      <c r="E72" s="352">
        <f t="shared" si="2"/>
        <v>0.50000000000000044</v>
      </c>
      <c r="F72" s="350"/>
    </row>
    <row r="73" spans="1:6" ht="20.100000000000001" customHeight="1" thickBot="1" x14ac:dyDescent="0.25">
      <c r="A73" s="94"/>
      <c r="B73" s="41" t="s">
        <v>10</v>
      </c>
      <c r="C73" s="408">
        <v>0.89300000000000002</v>
      </c>
      <c r="D73" s="408">
        <v>0.94099999999999995</v>
      </c>
      <c r="E73" s="400">
        <f t="shared" si="2"/>
        <v>4.7999999999999936</v>
      </c>
      <c r="F73" s="350"/>
    </row>
    <row r="74" spans="1:6" ht="20.100000000000001" customHeight="1" x14ac:dyDescent="0.2">
      <c r="C74" s="448"/>
      <c r="D74" s="448"/>
    </row>
  </sheetData>
  <mergeCells count="6">
    <mergeCell ref="C42:E42"/>
    <mergeCell ref="A1:E1"/>
    <mergeCell ref="C4:E4"/>
    <mergeCell ref="A10:E10"/>
    <mergeCell ref="C12:E12"/>
    <mergeCell ref="A40:E40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03E9-796E-40C5-B0FB-86C2E49210E2}">
  <dimension ref="A1:I70"/>
  <sheetViews>
    <sheetView showGridLines="0" zoomScale="80" zoomScaleNormal="80" zoomScaleSheetLayoutView="80" workbookViewId="0">
      <selection activeCell="G23" sqref="G23"/>
    </sheetView>
  </sheetViews>
  <sheetFormatPr defaultColWidth="9.140625" defaultRowHeight="12.75" x14ac:dyDescent="0.2"/>
  <cols>
    <col min="1" max="1" width="3.7109375" style="241" customWidth="1"/>
    <col min="2" max="2" width="38.140625" style="17" customWidth="1"/>
    <col min="3" max="4" width="18" style="241" bestFit="1" customWidth="1"/>
    <col min="5" max="5" width="14" style="17" customWidth="1"/>
    <col min="6" max="6" width="14" style="241" bestFit="1" customWidth="1"/>
    <col min="7" max="16384" width="9.140625" style="241"/>
  </cols>
  <sheetData>
    <row r="1" spans="1:6" ht="20.100000000000001" customHeight="1" x14ac:dyDescent="0.2"/>
    <row r="2" spans="1:6" ht="20.100000000000001" customHeight="1" x14ac:dyDescent="0.2">
      <c r="A2" s="489" t="s">
        <v>11</v>
      </c>
      <c r="B2" s="489"/>
      <c r="C2" s="489"/>
      <c r="D2" s="489"/>
      <c r="E2" s="489"/>
    </row>
    <row r="3" spans="1:6" ht="20.100000000000001" customHeight="1" thickBot="1" x14ac:dyDescent="0.25">
      <c r="A3" s="242"/>
      <c r="B3" s="242"/>
      <c r="C3" s="242"/>
      <c r="D3" s="242"/>
      <c r="E3" s="242"/>
    </row>
    <row r="4" spans="1:6" ht="20.100000000000001" customHeight="1" thickBot="1" x14ac:dyDescent="0.25">
      <c r="A4" s="243" t="s">
        <v>1</v>
      </c>
      <c r="B4" s="243" t="s">
        <v>178</v>
      </c>
      <c r="C4" s="244" t="s">
        <v>3</v>
      </c>
      <c r="D4" s="245"/>
      <c r="E4" s="243" t="s">
        <v>4</v>
      </c>
    </row>
    <row r="5" spans="1:6" ht="20.100000000000001" customHeight="1" thickBot="1" x14ac:dyDescent="0.25">
      <c r="A5" s="106"/>
      <c r="B5" s="247"/>
      <c r="C5" s="94">
        <v>2021</v>
      </c>
      <c r="D5" s="94">
        <v>2022</v>
      </c>
      <c r="E5" s="94" t="s">
        <v>5</v>
      </c>
    </row>
    <row r="6" spans="1:6" s="17" customFormat="1" ht="20.100000000000001" customHeight="1" x14ac:dyDescent="0.2">
      <c r="A6" s="108" t="s">
        <v>6</v>
      </c>
      <c r="B6" s="329" t="s">
        <v>179</v>
      </c>
      <c r="C6" s="38">
        <v>9060174.0491899997</v>
      </c>
      <c r="D6" s="38">
        <v>9728358.3027099986</v>
      </c>
      <c r="E6" s="26">
        <f t="shared" ref="E6:E10" si="0">+IF(C6=0,"X",D6/C6)</f>
        <v>1.073749604576276</v>
      </c>
      <c r="F6" s="330"/>
    </row>
    <row r="7" spans="1:6" s="17" customFormat="1" ht="20.100000000000001" customHeight="1" x14ac:dyDescent="0.2">
      <c r="A7" s="108" t="s">
        <v>8</v>
      </c>
      <c r="B7" s="329" t="s">
        <v>180</v>
      </c>
      <c r="C7" s="38">
        <v>5700455.1612900002</v>
      </c>
      <c r="D7" s="38">
        <v>4049668.55694</v>
      </c>
      <c r="E7" s="26">
        <f t="shared" si="0"/>
        <v>0.71041143950048524</v>
      </c>
      <c r="F7" s="330"/>
    </row>
    <row r="8" spans="1:6" s="17" customFormat="1" ht="20.100000000000001" customHeight="1" x14ac:dyDescent="0.2">
      <c r="A8" s="108" t="s">
        <v>15</v>
      </c>
      <c r="B8" s="329" t="s">
        <v>181</v>
      </c>
      <c r="C8" s="38">
        <v>7091625.93365</v>
      </c>
      <c r="D8" s="38">
        <v>7521170.5456899991</v>
      </c>
      <c r="E8" s="26">
        <f t="shared" si="0"/>
        <v>1.0605706809776578</v>
      </c>
      <c r="F8" s="330"/>
    </row>
    <row r="9" spans="1:6" s="17" customFormat="1" ht="20.100000000000001" customHeight="1" thickBot="1" x14ac:dyDescent="0.25">
      <c r="A9" s="108" t="s">
        <v>17</v>
      </c>
      <c r="B9" s="329" t="s">
        <v>182</v>
      </c>
      <c r="C9" s="38">
        <v>267700.17580999999</v>
      </c>
      <c r="D9" s="38">
        <v>244341.83635</v>
      </c>
      <c r="E9" s="26">
        <f t="shared" si="0"/>
        <v>0.91274440000152057</v>
      </c>
      <c r="F9" s="330"/>
    </row>
    <row r="10" spans="1:6" ht="20.100000000000001" customHeight="1" thickBot="1" x14ac:dyDescent="0.25">
      <c r="A10" s="109"/>
      <c r="B10" s="95">
        <f>SUM(B6:B9)</f>
        <v>0</v>
      </c>
      <c r="C10" s="95">
        <v>22119955.319940001</v>
      </c>
      <c r="D10" s="95">
        <f>SUM(D6:D9)</f>
        <v>21543539.241689999</v>
      </c>
      <c r="E10" s="30">
        <f t="shared" si="0"/>
        <v>0.97394135431501561</v>
      </c>
      <c r="F10" s="21"/>
    </row>
    <row r="11" spans="1:6" ht="20.100000000000001" customHeight="1" x14ac:dyDescent="0.2">
      <c r="A11" s="17"/>
      <c r="C11" s="331"/>
      <c r="D11" s="331"/>
      <c r="E11" s="332"/>
    </row>
    <row r="12" spans="1:6" ht="20.100000000000001" customHeight="1" x14ac:dyDescent="0.2">
      <c r="A12" s="514" t="s">
        <v>59</v>
      </c>
      <c r="B12" s="514"/>
      <c r="C12" s="514"/>
      <c r="D12" s="514"/>
      <c r="E12" s="514"/>
      <c r="F12" s="22"/>
    </row>
    <row r="13" spans="1:6" ht="20.100000000000001" customHeight="1" thickBot="1" x14ac:dyDescent="0.25">
      <c r="A13" s="333"/>
      <c r="B13" s="333"/>
      <c r="C13" s="333"/>
      <c r="D13" s="333"/>
      <c r="E13" s="240"/>
    </row>
    <row r="14" spans="1:6" ht="20.100000000000001" customHeight="1" thickBot="1" x14ac:dyDescent="0.25">
      <c r="A14" s="193" t="s">
        <v>1</v>
      </c>
      <c r="B14" s="243" t="s">
        <v>178</v>
      </c>
      <c r="C14" s="311" t="s">
        <v>3</v>
      </c>
      <c r="D14" s="320"/>
      <c r="E14" s="243" t="s">
        <v>4</v>
      </c>
    </row>
    <row r="15" spans="1:6" ht="20.100000000000001" customHeight="1" thickBot="1" x14ac:dyDescent="0.25">
      <c r="A15" s="106"/>
      <c r="B15" s="334"/>
      <c r="C15" s="10">
        <f>+C5</f>
        <v>2021</v>
      </c>
      <c r="D15" s="10">
        <f t="shared" ref="D15:E15" si="1">+D5</f>
        <v>2022</v>
      </c>
      <c r="E15" s="94" t="str">
        <f t="shared" si="1"/>
        <v>22/21</v>
      </c>
    </row>
    <row r="16" spans="1:6" s="17" customFormat="1" ht="20.100000000000001" customHeight="1" x14ac:dyDescent="0.2">
      <c r="A16" s="102" t="s">
        <v>6</v>
      </c>
      <c r="B16" s="335" t="s">
        <v>183</v>
      </c>
      <c r="C16" s="184">
        <v>24624621.041999999</v>
      </c>
      <c r="D16" s="184">
        <v>26051389.185429998</v>
      </c>
      <c r="E16" s="55">
        <f t="shared" ref="E16:E23" si="2">+IF(C16=0,"X",D16/C16)</f>
        <v>1.0579407147422284</v>
      </c>
      <c r="F16" s="330"/>
    </row>
    <row r="17" spans="1:9" s="17" customFormat="1" ht="20.100000000000001" customHeight="1" x14ac:dyDescent="0.2">
      <c r="A17" s="336" t="s">
        <v>8</v>
      </c>
      <c r="B17" s="337" t="s">
        <v>184</v>
      </c>
      <c r="C17" s="267">
        <v>8886854.2219099998</v>
      </c>
      <c r="D17" s="267">
        <v>10478773.27469</v>
      </c>
      <c r="E17" s="55">
        <f t="shared" si="2"/>
        <v>1.1791318967352047</v>
      </c>
      <c r="F17" s="330"/>
    </row>
    <row r="18" spans="1:9" s="17" customFormat="1" ht="20.100000000000001" customHeight="1" x14ac:dyDescent="0.2">
      <c r="A18" s="336" t="s">
        <v>15</v>
      </c>
      <c r="B18" s="338" t="s">
        <v>185</v>
      </c>
      <c r="C18" s="267">
        <v>3025075.1756600002</v>
      </c>
      <c r="D18" s="267">
        <v>2805675.3621800002</v>
      </c>
      <c r="E18" s="55">
        <f t="shared" si="2"/>
        <v>0.92747293844288281</v>
      </c>
      <c r="F18" s="330"/>
    </row>
    <row r="19" spans="1:9" s="17" customFormat="1" ht="20.100000000000001" customHeight="1" x14ac:dyDescent="0.2">
      <c r="A19" s="336" t="s">
        <v>17</v>
      </c>
      <c r="B19" s="337" t="s">
        <v>186</v>
      </c>
      <c r="C19" s="267">
        <v>2340415.3554199999</v>
      </c>
      <c r="D19" s="267">
        <v>2563776.7325600004</v>
      </c>
      <c r="E19" s="55">
        <f t="shared" si="2"/>
        <v>1.0954366397497495</v>
      </c>
      <c r="F19" s="330"/>
    </row>
    <row r="20" spans="1:9" s="17" customFormat="1" ht="20.100000000000001" customHeight="1" x14ac:dyDescent="0.2">
      <c r="A20" s="336" t="s">
        <v>19</v>
      </c>
      <c r="B20" s="339" t="s">
        <v>187</v>
      </c>
      <c r="C20" s="267">
        <v>2809700.3365000002</v>
      </c>
      <c r="D20" s="267">
        <v>3114887.5758699998</v>
      </c>
      <c r="E20" s="55">
        <f t="shared" si="2"/>
        <v>1.1086191418370852</v>
      </c>
      <c r="F20" s="330"/>
    </row>
    <row r="21" spans="1:9" s="17" customFormat="1" ht="20.100000000000001" customHeight="1" x14ac:dyDescent="0.2">
      <c r="A21" s="336" t="s">
        <v>21</v>
      </c>
      <c r="B21" s="339" t="s">
        <v>188</v>
      </c>
      <c r="C21" s="267">
        <v>484973.18215000001</v>
      </c>
      <c r="D21" s="267">
        <v>592632.96137000003</v>
      </c>
      <c r="E21" s="55">
        <f t="shared" si="2"/>
        <v>1.2219912011272849</v>
      </c>
      <c r="F21" s="330"/>
    </row>
    <row r="22" spans="1:9" s="17" customFormat="1" ht="20.100000000000001" customHeight="1" thickBot="1" x14ac:dyDescent="0.25">
      <c r="A22" s="106" t="s">
        <v>23</v>
      </c>
      <c r="B22" s="340" t="s">
        <v>189</v>
      </c>
      <c r="C22" s="186">
        <v>4923235.3334199991</v>
      </c>
      <c r="D22" s="186">
        <v>5208373.8495300002</v>
      </c>
      <c r="E22" s="55">
        <f t="shared" si="2"/>
        <v>1.0579168974869875</v>
      </c>
      <c r="F22" s="330"/>
    </row>
    <row r="23" spans="1:9" ht="20.100000000000001" customHeight="1" thickBot="1" x14ac:dyDescent="0.25">
      <c r="A23" s="321"/>
      <c r="B23" s="341" t="s">
        <v>10</v>
      </c>
      <c r="C23" s="342">
        <f>SUM(C16:C22)</f>
        <v>47094874.647060007</v>
      </c>
      <c r="D23" s="343">
        <f>SUM(D16:D22)</f>
        <v>50815508.941630006</v>
      </c>
      <c r="E23" s="30">
        <f t="shared" si="2"/>
        <v>1.0790029556815535</v>
      </c>
      <c r="F23" s="21"/>
    </row>
    <row r="24" spans="1:9" ht="20.100000000000001" customHeight="1" x14ac:dyDescent="0.2">
      <c r="C24" s="344"/>
      <c r="D24" s="344"/>
      <c r="E24" s="332"/>
    </row>
    <row r="25" spans="1:9" ht="20.100000000000001" customHeight="1" x14ac:dyDescent="0.2">
      <c r="A25" s="515" t="s">
        <v>190</v>
      </c>
      <c r="B25" s="515"/>
      <c r="C25" s="515"/>
      <c r="D25" s="515"/>
    </row>
    <row r="26" spans="1:9" ht="20.100000000000001" customHeight="1" thickBot="1" x14ac:dyDescent="0.25"/>
    <row r="27" spans="1:9" ht="20.100000000000001" customHeight="1" thickBot="1" x14ac:dyDescent="0.25">
      <c r="A27" s="345" t="s">
        <v>1</v>
      </c>
      <c r="B27" s="321" t="s">
        <v>191</v>
      </c>
      <c r="C27" s="94">
        <f>+C5</f>
        <v>2021</v>
      </c>
      <c r="D27" s="94">
        <f t="shared" ref="D27" si="3">+D5</f>
        <v>2022</v>
      </c>
      <c r="E27" s="16" t="s">
        <v>192</v>
      </c>
      <c r="F27" s="346"/>
    </row>
    <row r="28" spans="1:9" ht="20.100000000000001" customHeight="1" x14ac:dyDescent="0.25">
      <c r="A28" s="101" t="s">
        <v>6</v>
      </c>
      <c r="B28" s="347" t="s">
        <v>193</v>
      </c>
      <c r="C28" s="348">
        <v>0.19343973556630883</v>
      </c>
      <c r="D28" s="348">
        <v>0.20303919026310105</v>
      </c>
      <c r="E28" s="349">
        <f>+(D28-C28)*100</f>
        <v>0.95994546967922145</v>
      </c>
      <c r="F28" s="350"/>
      <c r="I28" s="351"/>
    </row>
    <row r="29" spans="1:9" ht="20.100000000000001" customHeight="1" x14ac:dyDescent="0.25">
      <c r="A29" s="108" t="s">
        <v>8</v>
      </c>
      <c r="B29" s="347" t="s">
        <v>194</v>
      </c>
      <c r="C29" s="348">
        <v>0.1273304632313666</v>
      </c>
      <c r="D29" s="348">
        <v>0.11949003246677721</v>
      </c>
      <c r="E29" s="352">
        <f t="shared" ref="E29:E38" si="4">+(D29-C29)*100</f>
        <v>-0.78404307645893878</v>
      </c>
      <c r="F29" s="350"/>
      <c r="I29" s="351"/>
    </row>
    <row r="30" spans="1:9" ht="20.100000000000001" customHeight="1" x14ac:dyDescent="0.25">
      <c r="A30" s="108" t="s">
        <v>15</v>
      </c>
      <c r="B30" s="347" t="s">
        <v>195</v>
      </c>
      <c r="C30" s="348">
        <v>0.10155292918280429</v>
      </c>
      <c r="D30" s="348">
        <v>0.11100869275643165</v>
      </c>
      <c r="E30" s="352">
        <f t="shared" si="4"/>
        <v>0.94557635736273604</v>
      </c>
      <c r="F30" s="350"/>
      <c r="I30" s="351"/>
    </row>
    <row r="31" spans="1:9" ht="20.100000000000001" customHeight="1" x14ac:dyDescent="0.25">
      <c r="A31" s="108" t="s">
        <v>17</v>
      </c>
      <c r="B31" s="347" t="s">
        <v>196</v>
      </c>
      <c r="C31" s="348">
        <v>0.10749313256000372</v>
      </c>
      <c r="D31" s="348">
        <v>0.10645508007450094</v>
      </c>
      <c r="E31" s="352">
        <f t="shared" si="4"/>
        <v>-0.10380524855027745</v>
      </c>
      <c r="F31" s="350"/>
      <c r="I31" s="351"/>
    </row>
    <row r="32" spans="1:9" ht="20.100000000000001" customHeight="1" x14ac:dyDescent="0.25">
      <c r="A32" s="108" t="s">
        <v>19</v>
      </c>
      <c r="B32" s="347" t="s">
        <v>197</v>
      </c>
      <c r="C32" s="348">
        <v>4.6615514569724813E-2</v>
      </c>
      <c r="D32" s="348">
        <v>4.6748472109390815E-2</v>
      </c>
      <c r="E32" s="352">
        <f t="shared" si="4"/>
        <v>1.3295753966600238E-2</v>
      </c>
      <c r="F32" s="350"/>
      <c r="I32" s="351"/>
    </row>
    <row r="33" spans="1:9" ht="20.100000000000001" customHeight="1" x14ac:dyDescent="0.25">
      <c r="A33" s="108" t="s">
        <v>21</v>
      </c>
      <c r="B33" s="347" t="s">
        <v>198</v>
      </c>
      <c r="C33" s="348">
        <v>3.629960055788161E-2</v>
      </c>
      <c r="D33" s="348">
        <v>3.6834777651682887E-2</v>
      </c>
      <c r="E33" s="352">
        <f t="shared" si="4"/>
        <v>5.3517709380127704E-2</v>
      </c>
      <c r="F33" s="350"/>
      <c r="I33" s="351"/>
    </row>
    <row r="34" spans="1:9" ht="20.100000000000001" customHeight="1" x14ac:dyDescent="0.25">
      <c r="A34" s="108" t="s">
        <v>23</v>
      </c>
      <c r="B34" s="347" t="s">
        <v>199</v>
      </c>
      <c r="C34" s="348">
        <v>3.8824795358393158E-2</v>
      </c>
      <c r="D34" s="348">
        <v>3.5113704079729691E-2</v>
      </c>
      <c r="E34" s="352">
        <f t="shared" si="4"/>
        <v>-0.3711091278663467</v>
      </c>
      <c r="F34" s="350"/>
      <c r="I34" s="351"/>
    </row>
    <row r="35" spans="1:9" ht="20.100000000000001" customHeight="1" x14ac:dyDescent="0.25">
      <c r="A35" s="108" t="s">
        <v>25</v>
      </c>
      <c r="B35" s="347" t="s">
        <v>200</v>
      </c>
      <c r="C35" s="348">
        <v>3.5122215472643353E-2</v>
      </c>
      <c r="D35" s="348">
        <v>3.2144782082362655E-2</v>
      </c>
      <c r="E35" s="352">
        <f t="shared" si="4"/>
        <v>-0.29774333902806982</v>
      </c>
      <c r="F35" s="350"/>
      <c r="I35" s="351"/>
    </row>
    <row r="36" spans="1:9" ht="20.100000000000001" customHeight="1" x14ac:dyDescent="0.25">
      <c r="A36" s="108" t="s">
        <v>27</v>
      </c>
      <c r="B36" s="347" t="s">
        <v>201</v>
      </c>
      <c r="C36" s="348">
        <v>3.0252708453951786E-2</v>
      </c>
      <c r="D36" s="348">
        <v>3.1145828003712094E-2</v>
      </c>
      <c r="E36" s="352">
        <f t="shared" si="4"/>
        <v>8.9311954976030797E-2</v>
      </c>
      <c r="F36" s="350"/>
      <c r="I36" s="351"/>
    </row>
    <row r="37" spans="1:9" ht="20.100000000000001" customHeight="1" thickBot="1" x14ac:dyDescent="0.3">
      <c r="A37" s="108" t="s">
        <v>29</v>
      </c>
      <c r="B37" s="347" t="s">
        <v>202</v>
      </c>
      <c r="C37" s="348">
        <v>2.4200521426662663E-2</v>
      </c>
      <c r="D37" s="348">
        <v>2.2775740893312357E-2</v>
      </c>
      <c r="E37" s="352">
        <f t="shared" si="4"/>
        <v>-0.14247805333503055</v>
      </c>
      <c r="F37" s="350"/>
      <c r="I37" s="351"/>
    </row>
    <row r="38" spans="1:9" ht="20.100000000000001" customHeight="1" thickBot="1" x14ac:dyDescent="0.25">
      <c r="A38" s="321" t="s">
        <v>31</v>
      </c>
      <c r="B38" s="353" t="s">
        <v>189</v>
      </c>
      <c r="C38" s="354">
        <v>0.25886838362025921</v>
      </c>
      <c r="D38" s="354">
        <v>0.25524369961899862</v>
      </c>
      <c r="E38" s="355">
        <f t="shared" si="4"/>
        <v>-0.36246840012605919</v>
      </c>
      <c r="F38" s="350"/>
    </row>
    <row r="39" spans="1:9" ht="20.100000000000001" customHeight="1" x14ac:dyDescent="0.2">
      <c r="A39" s="17"/>
      <c r="C39" s="214"/>
      <c r="D39" s="214"/>
      <c r="F39" s="346"/>
    </row>
    <row r="40" spans="1:9" ht="20.100000000000001" customHeight="1" x14ac:dyDescent="0.2">
      <c r="A40" s="465" t="s">
        <v>203</v>
      </c>
      <c r="B40" s="465"/>
      <c r="C40" s="465"/>
      <c r="D40" s="465"/>
      <c r="F40" s="346"/>
    </row>
    <row r="41" spans="1:9" ht="20.100000000000001" customHeight="1" thickBot="1" x14ac:dyDescent="0.25">
      <c r="A41" s="17"/>
      <c r="C41" s="17"/>
      <c r="D41" s="17"/>
      <c r="F41" s="346"/>
    </row>
    <row r="42" spans="1:9" ht="20.100000000000001" customHeight="1" thickBot="1" x14ac:dyDescent="0.25">
      <c r="A42" s="345" t="s">
        <v>1</v>
      </c>
      <c r="B42" s="356" t="s">
        <v>191</v>
      </c>
      <c r="C42" s="94">
        <f>+C27</f>
        <v>2021</v>
      </c>
      <c r="D42" s="94">
        <f>+D27</f>
        <v>2022</v>
      </c>
      <c r="E42" s="16" t="s">
        <v>192</v>
      </c>
      <c r="F42" s="346"/>
    </row>
    <row r="43" spans="1:9" ht="20.100000000000001" customHeight="1" x14ac:dyDescent="0.2">
      <c r="A43" s="101" t="s">
        <v>6</v>
      </c>
      <c r="B43" s="348" t="s">
        <v>42</v>
      </c>
      <c r="C43" s="348">
        <v>0.39842559510892828</v>
      </c>
      <c r="D43" s="348">
        <v>0.40133540360714393</v>
      </c>
      <c r="E43" s="349">
        <f>+(D43-C43)*100</f>
        <v>0.29098084982156491</v>
      </c>
      <c r="F43" s="350"/>
    </row>
    <row r="44" spans="1:9" ht="20.100000000000001" customHeight="1" x14ac:dyDescent="0.2">
      <c r="A44" s="108" t="s">
        <v>8</v>
      </c>
      <c r="B44" s="348" t="s">
        <v>14</v>
      </c>
      <c r="C44" s="348">
        <v>0.12148539951152527</v>
      </c>
      <c r="D44" s="348">
        <v>0.11793764139195752</v>
      </c>
      <c r="E44" s="352">
        <f>+(D44-C44)*100</f>
        <v>-0.35477581195677566</v>
      </c>
      <c r="F44" s="350"/>
    </row>
    <row r="45" spans="1:9" ht="20.100000000000001" customHeight="1" x14ac:dyDescent="0.2">
      <c r="A45" s="108" t="s">
        <v>15</v>
      </c>
      <c r="B45" s="348" t="s">
        <v>30</v>
      </c>
      <c r="C45" s="348">
        <v>7.5725061439886457E-2</v>
      </c>
      <c r="D45" s="348">
        <v>7.6497687507204537E-2</v>
      </c>
      <c r="E45" s="352">
        <f t="shared" ref="E45:E53" si="5">+(D45-C45)*100</f>
        <v>7.7262606731808015E-2</v>
      </c>
      <c r="F45" s="350"/>
    </row>
    <row r="46" spans="1:9" ht="20.100000000000001" customHeight="1" x14ac:dyDescent="0.2">
      <c r="A46" s="108" t="s">
        <v>17</v>
      </c>
      <c r="B46" s="348" t="s">
        <v>58</v>
      </c>
      <c r="C46" s="348">
        <v>5.2575245660268111E-2</v>
      </c>
      <c r="D46" s="348">
        <v>5.4701954721509981E-2</v>
      </c>
      <c r="E46" s="352">
        <f t="shared" si="5"/>
        <v>0.21267090612418701</v>
      </c>
      <c r="F46" s="350"/>
    </row>
    <row r="47" spans="1:9" ht="20.100000000000001" customHeight="1" x14ac:dyDescent="0.2">
      <c r="A47" s="108" t="s">
        <v>19</v>
      </c>
      <c r="B47" s="348" t="s">
        <v>20</v>
      </c>
      <c r="C47" s="348">
        <v>4.9129932631480001E-2</v>
      </c>
      <c r="D47" s="348">
        <v>5.190631379481165E-2</v>
      </c>
      <c r="E47" s="352">
        <f t="shared" si="5"/>
        <v>0.27763811633316482</v>
      </c>
      <c r="F47" s="350"/>
    </row>
    <row r="48" spans="1:9" ht="20.100000000000001" customHeight="1" x14ac:dyDescent="0.2">
      <c r="A48" s="108" t="s">
        <v>21</v>
      </c>
      <c r="B48" s="348" t="s">
        <v>26</v>
      </c>
      <c r="C48" s="348">
        <v>4.7721524767205689E-2</v>
      </c>
      <c r="D48" s="348">
        <v>4.5693843997787677E-2</v>
      </c>
      <c r="E48" s="352">
        <f t="shared" si="5"/>
        <v>-0.20276807694180124</v>
      </c>
      <c r="F48" s="350"/>
    </row>
    <row r="49" spans="1:6" ht="20.100000000000001" customHeight="1" x14ac:dyDescent="0.2">
      <c r="A49" s="108" t="s">
        <v>23</v>
      </c>
      <c r="B49" s="348" t="s">
        <v>52</v>
      </c>
      <c r="C49" s="348">
        <v>3.71035255342562E-2</v>
      </c>
      <c r="D49" s="348">
        <v>3.9579304668749073E-2</v>
      </c>
      <c r="E49" s="352">
        <f t="shared" si="5"/>
        <v>0.24757791344928726</v>
      </c>
      <c r="F49" s="350"/>
    </row>
    <row r="50" spans="1:6" ht="20.100000000000001" customHeight="1" x14ac:dyDescent="0.2">
      <c r="A50" s="108" t="s">
        <v>25</v>
      </c>
      <c r="B50" s="348" t="s">
        <v>32</v>
      </c>
      <c r="C50" s="348">
        <v>3.3111715299883646E-2</v>
      </c>
      <c r="D50" s="348">
        <v>2.9464897435311294E-2</v>
      </c>
      <c r="E50" s="352">
        <f t="shared" si="5"/>
        <v>-0.36468178645723515</v>
      </c>
      <c r="F50" s="350"/>
    </row>
    <row r="51" spans="1:6" ht="20.100000000000001" customHeight="1" x14ac:dyDescent="0.2">
      <c r="A51" s="108" t="s">
        <v>27</v>
      </c>
      <c r="B51" s="348" t="s">
        <v>22</v>
      </c>
      <c r="C51" s="348">
        <v>1.97738777820093E-2</v>
      </c>
      <c r="D51" s="348">
        <v>2.3096832008321688E-2</v>
      </c>
      <c r="E51" s="352">
        <f t="shared" si="5"/>
        <v>0.33229542263123885</v>
      </c>
      <c r="F51" s="350"/>
    </row>
    <row r="52" spans="1:6" ht="20.100000000000001" customHeight="1" thickBot="1" x14ac:dyDescent="0.25">
      <c r="A52" s="108" t="s">
        <v>29</v>
      </c>
      <c r="B52" s="348" t="s">
        <v>36</v>
      </c>
      <c r="C52" s="348">
        <v>2.3374516524177252E-2</v>
      </c>
      <c r="D52" s="348">
        <v>2.2794779776931246E-2</v>
      </c>
      <c r="E52" s="352">
        <f t="shared" si="5"/>
        <v>-5.7973674724600549E-2</v>
      </c>
      <c r="F52" s="350"/>
    </row>
    <row r="53" spans="1:6" ht="20.100000000000001" customHeight="1" thickBot="1" x14ac:dyDescent="0.25">
      <c r="A53" s="321" t="s">
        <v>31</v>
      </c>
      <c r="B53" s="354" t="s">
        <v>189</v>
      </c>
      <c r="C53" s="354">
        <v>0.14157360574037969</v>
      </c>
      <c r="D53" s="354">
        <v>0.13699134109027145</v>
      </c>
      <c r="E53" s="355">
        <f t="shared" si="5"/>
        <v>-0.45822646501082476</v>
      </c>
      <c r="F53" s="350"/>
    </row>
    <row r="54" spans="1:6" ht="20.100000000000001" customHeight="1" x14ac:dyDescent="0.2">
      <c r="A54" s="17"/>
      <c r="C54" s="17"/>
      <c r="D54" s="17"/>
      <c r="F54" s="346"/>
    </row>
    <row r="55" spans="1:6" ht="20.100000000000001" customHeight="1" x14ac:dyDescent="0.2">
      <c r="A55" s="465" t="s">
        <v>204</v>
      </c>
      <c r="B55" s="465"/>
      <c r="C55" s="465"/>
      <c r="D55" s="465"/>
      <c r="F55" s="346"/>
    </row>
    <row r="56" spans="1:6" ht="20.100000000000001" customHeight="1" thickBot="1" x14ac:dyDescent="0.25">
      <c r="A56" s="17"/>
      <c r="C56" s="17"/>
      <c r="D56" s="17"/>
      <c r="F56" s="346"/>
    </row>
    <row r="57" spans="1:6" ht="20.100000000000001" customHeight="1" thickBot="1" x14ac:dyDescent="0.25">
      <c r="A57" s="345" t="s">
        <v>1</v>
      </c>
      <c r="B57" s="321" t="s">
        <v>191</v>
      </c>
      <c r="C57" s="94">
        <f>+C42</f>
        <v>2021</v>
      </c>
      <c r="D57" s="94">
        <f>+D42</f>
        <v>2022</v>
      </c>
      <c r="E57" s="16" t="s">
        <v>192</v>
      </c>
      <c r="F57" s="346"/>
    </row>
    <row r="58" spans="1:6" ht="20.100000000000001" customHeight="1" x14ac:dyDescent="0.2">
      <c r="A58" s="101" t="s">
        <v>6</v>
      </c>
      <c r="B58" s="348" t="s">
        <v>78</v>
      </c>
      <c r="C58" s="348">
        <v>0.28429629564698006</v>
      </c>
      <c r="D58" s="348">
        <v>0.28911887054453922</v>
      </c>
      <c r="E58" s="349">
        <f>+(D58-C58)*100</f>
        <v>0.4822574897559162</v>
      </c>
      <c r="F58" s="350"/>
    </row>
    <row r="59" spans="1:6" ht="20.100000000000001" customHeight="1" x14ac:dyDescent="0.2">
      <c r="A59" s="108" t="s">
        <v>8</v>
      </c>
      <c r="B59" s="348" t="s">
        <v>89</v>
      </c>
      <c r="C59" s="348">
        <v>0.14925124610126794</v>
      </c>
      <c r="D59" s="348">
        <v>0.15807149264522044</v>
      </c>
      <c r="E59" s="352">
        <f>+(D59-C59)*100</f>
        <v>0.8820246543952498</v>
      </c>
      <c r="F59" s="350"/>
    </row>
    <row r="60" spans="1:6" ht="20.100000000000001" customHeight="1" x14ac:dyDescent="0.2">
      <c r="A60" s="108" t="s">
        <v>15</v>
      </c>
      <c r="B60" s="348" t="s">
        <v>65</v>
      </c>
      <c r="C60" s="348">
        <v>0.15798149901742015</v>
      </c>
      <c r="D60" s="348">
        <v>0.15158734860489448</v>
      </c>
      <c r="E60" s="352">
        <f t="shared" ref="E60:E68" si="6">+(D60-C60)*100</f>
        <v>-0.63941504125256676</v>
      </c>
      <c r="F60" s="350"/>
    </row>
    <row r="61" spans="1:6" ht="20.100000000000001" customHeight="1" x14ac:dyDescent="0.2">
      <c r="A61" s="108" t="s">
        <v>17</v>
      </c>
      <c r="B61" s="348" t="s">
        <v>87</v>
      </c>
      <c r="C61" s="348">
        <v>6.8510319625141092E-2</v>
      </c>
      <c r="D61" s="348">
        <v>6.6567766737228987E-2</v>
      </c>
      <c r="E61" s="352">
        <f t="shared" si="6"/>
        <v>-0.19425528879121051</v>
      </c>
      <c r="F61" s="350"/>
    </row>
    <row r="62" spans="1:6" ht="20.100000000000001" customHeight="1" x14ac:dyDescent="0.2">
      <c r="A62" s="108" t="s">
        <v>19</v>
      </c>
      <c r="B62" s="348" t="s">
        <v>68</v>
      </c>
      <c r="C62" s="348">
        <v>5.3349131924000558E-2</v>
      </c>
      <c r="D62" s="348">
        <v>5.245110216216807E-2</v>
      </c>
      <c r="E62" s="352">
        <f t="shared" si="6"/>
        <v>-8.9802976183248756E-2</v>
      </c>
      <c r="F62" s="350"/>
    </row>
    <row r="63" spans="1:6" ht="20.100000000000001" customHeight="1" x14ac:dyDescent="0.2">
      <c r="A63" s="108" t="s">
        <v>21</v>
      </c>
      <c r="B63" s="348" t="s">
        <v>61</v>
      </c>
      <c r="C63" s="348">
        <v>5.1618741746908441E-2</v>
      </c>
      <c r="D63" s="348">
        <v>4.577275489283706E-2</v>
      </c>
      <c r="E63" s="352">
        <f t="shared" si="6"/>
        <v>-0.58459868540713811</v>
      </c>
      <c r="F63" s="350"/>
    </row>
    <row r="64" spans="1:6" ht="20.100000000000001" customHeight="1" x14ac:dyDescent="0.2">
      <c r="A64" s="108" t="s">
        <v>23</v>
      </c>
      <c r="B64" s="348" t="s">
        <v>62</v>
      </c>
      <c r="C64" s="348">
        <v>4.4462079735413725E-2</v>
      </c>
      <c r="D64" s="348">
        <v>4.4350288251933608E-2</v>
      </c>
      <c r="E64" s="352">
        <f t="shared" si="6"/>
        <v>-1.1179148348011703E-2</v>
      </c>
      <c r="F64" s="350"/>
    </row>
    <row r="65" spans="1:6" ht="20.100000000000001" customHeight="1" x14ac:dyDescent="0.2">
      <c r="A65" s="108" t="s">
        <v>25</v>
      </c>
      <c r="B65" s="348" t="s">
        <v>70</v>
      </c>
      <c r="C65" s="348">
        <v>3.0810419915881248E-2</v>
      </c>
      <c r="D65" s="348">
        <v>3.0880825206188803E-2</v>
      </c>
      <c r="E65" s="352">
        <f t="shared" si="6"/>
        <v>7.0405290307554852E-3</v>
      </c>
      <c r="F65" s="350"/>
    </row>
    <row r="66" spans="1:6" ht="20.100000000000001" customHeight="1" x14ac:dyDescent="0.2">
      <c r="A66" s="108" t="s">
        <v>27</v>
      </c>
      <c r="B66" s="348" t="s">
        <v>72</v>
      </c>
      <c r="C66" s="348">
        <v>2.3982173651451073E-2</v>
      </c>
      <c r="D66" s="348">
        <v>2.415060675097579E-2</v>
      </c>
      <c r="E66" s="352">
        <f t="shared" si="6"/>
        <v>1.6843309952471741E-2</v>
      </c>
      <c r="F66" s="350"/>
    </row>
    <row r="67" spans="1:6" ht="20.100000000000001" customHeight="1" thickBot="1" x14ac:dyDescent="0.25">
      <c r="A67" s="108" t="s">
        <v>29</v>
      </c>
      <c r="B67" s="348" t="s">
        <v>91</v>
      </c>
      <c r="C67" s="348">
        <v>2.0260916398198044E-2</v>
      </c>
      <c r="D67" s="348">
        <v>2.2419092245215974E-2</v>
      </c>
      <c r="E67" s="352">
        <f t="shared" si="6"/>
        <v>0.21581758470179296</v>
      </c>
      <c r="F67" s="350"/>
    </row>
    <row r="68" spans="1:6" ht="20.100000000000001" customHeight="1" thickBot="1" x14ac:dyDescent="0.25">
      <c r="A68" s="321" t="s">
        <v>31</v>
      </c>
      <c r="B68" s="354" t="s">
        <v>189</v>
      </c>
      <c r="C68" s="354">
        <v>0.11547717623733766</v>
      </c>
      <c r="D68" s="354">
        <v>0.11462985195879738</v>
      </c>
      <c r="E68" s="355">
        <f t="shared" si="6"/>
        <v>-8.4732427854028458E-2</v>
      </c>
      <c r="F68" s="350"/>
    </row>
    <row r="69" spans="1:6" x14ac:dyDescent="0.2">
      <c r="C69" s="17"/>
      <c r="D69" s="17"/>
    </row>
    <row r="70" spans="1:6" x14ac:dyDescent="0.2">
      <c r="B70" s="57"/>
      <c r="C70" s="269"/>
      <c r="D70" s="269"/>
    </row>
  </sheetData>
  <mergeCells count="5">
    <mergeCell ref="A2:E2"/>
    <mergeCell ref="A12:E12"/>
    <mergeCell ref="A25:D25"/>
    <mergeCell ref="A40:D40"/>
    <mergeCell ref="A55:D55"/>
  </mergeCells>
  <conditionalFormatting sqref="F12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in="1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1A5E-528B-4751-BF02-9337167F8A0B}">
  <sheetPr>
    <pageSetUpPr fitToPage="1"/>
  </sheetPr>
  <dimension ref="A1:L56"/>
  <sheetViews>
    <sheetView showGridLines="0" topLeftCell="A7" zoomScale="80" zoomScaleNormal="80" zoomScaleSheetLayoutView="85" workbookViewId="0">
      <selection activeCell="B51" sqref="B51"/>
    </sheetView>
  </sheetViews>
  <sheetFormatPr defaultColWidth="9.140625" defaultRowHeight="12.75" x14ac:dyDescent="0.2"/>
  <cols>
    <col min="1" max="1" width="9.7109375" style="376" customWidth="1"/>
    <col min="2" max="2" width="70.5703125" style="376" customWidth="1"/>
    <col min="3" max="12" width="12" style="376" bestFit="1" customWidth="1"/>
    <col min="13" max="16384" width="9.140625" style="376"/>
  </cols>
  <sheetData>
    <row r="1" spans="1:12" ht="16.5" customHeight="1" x14ac:dyDescent="0.3">
      <c r="A1" s="516" t="s">
        <v>241</v>
      </c>
      <c r="B1" s="516"/>
      <c r="C1" s="516"/>
      <c r="D1" s="516"/>
      <c r="E1" s="516"/>
      <c r="F1" s="516"/>
    </row>
    <row r="2" spans="1:12" x14ac:dyDescent="0.2">
      <c r="B2" s="377"/>
    </row>
    <row r="3" spans="1:12" x14ac:dyDescent="0.2">
      <c r="A3" s="378"/>
      <c r="B3" s="378"/>
    </row>
    <row r="4" spans="1:12" x14ac:dyDescent="0.2">
      <c r="A4" s="379"/>
      <c r="B4" s="379" t="s">
        <v>205</v>
      </c>
      <c r="C4" s="380">
        <v>2013</v>
      </c>
      <c r="D4" s="380">
        <v>2014</v>
      </c>
      <c r="E4" s="380">
        <v>2015</v>
      </c>
      <c r="F4" s="380">
        <v>2016</v>
      </c>
      <c r="G4" s="380">
        <v>2017</v>
      </c>
      <c r="H4" s="380">
        <v>2018</v>
      </c>
      <c r="I4" s="380">
        <v>2019</v>
      </c>
      <c r="J4" s="380">
        <v>2020</v>
      </c>
      <c r="K4" s="380">
        <v>2021</v>
      </c>
      <c r="L4" s="380">
        <v>2022</v>
      </c>
    </row>
    <row r="5" spans="1:12" x14ac:dyDescent="0.2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</row>
    <row r="6" spans="1:12" x14ac:dyDescent="0.2">
      <c r="A6" s="379"/>
      <c r="B6" s="381" t="s">
        <v>242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</row>
    <row r="7" spans="1:12" x14ac:dyDescent="0.2">
      <c r="A7" s="379"/>
      <c r="B7" s="382" t="s">
        <v>7</v>
      </c>
      <c r="C7" s="379">
        <v>27</v>
      </c>
      <c r="D7" s="379">
        <v>26</v>
      </c>
      <c r="E7" s="379">
        <v>27</v>
      </c>
      <c r="F7" s="379">
        <v>27</v>
      </c>
      <c r="G7" s="379">
        <f>+F7</f>
        <v>27</v>
      </c>
      <c r="H7" s="379">
        <v>26</v>
      </c>
      <c r="I7" s="379">
        <v>25</v>
      </c>
      <c r="J7" s="379">
        <v>26</v>
      </c>
      <c r="K7" s="379">
        <v>25</v>
      </c>
      <c r="L7" s="379">
        <v>24</v>
      </c>
    </row>
    <row r="8" spans="1:12" x14ac:dyDescent="0.2">
      <c r="A8" s="379"/>
      <c r="B8" s="382" t="s">
        <v>9</v>
      </c>
      <c r="C8" s="379">
        <v>31</v>
      </c>
      <c r="D8" s="379">
        <v>30</v>
      </c>
      <c r="E8" s="379">
        <v>30</v>
      </c>
      <c r="F8" s="379">
        <v>34</v>
      </c>
      <c r="G8" s="379">
        <f>+F8</f>
        <v>34</v>
      </c>
      <c r="H8" s="379">
        <v>34</v>
      </c>
      <c r="I8" s="379">
        <v>34</v>
      </c>
      <c r="J8" s="379">
        <v>33</v>
      </c>
      <c r="K8" s="379">
        <v>30</v>
      </c>
      <c r="L8" s="379">
        <v>29</v>
      </c>
    </row>
    <row r="9" spans="1:12" x14ac:dyDescent="0.2">
      <c r="A9" s="383"/>
      <c r="B9" s="383" t="s">
        <v>10</v>
      </c>
      <c r="C9" s="384">
        <v>58</v>
      </c>
      <c r="D9" s="384">
        <v>56</v>
      </c>
      <c r="E9" s="384">
        <f t="shared" ref="E9:K9" si="0">SUM(E7:E8)</f>
        <v>57</v>
      </c>
      <c r="F9" s="384">
        <f t="shared" si="0"/>
        <v>61</v>
      </c>
      <c r="G9" s="384">
        <f t="shared" si="0"/>
        <v>61</v>
      </c>
      <c r="H9" s="384">
        <f t="shared" si="0"/>
        <v>60</v>
      </c>
      <c r="I9" s="384">
        <f t="shared" si="0"/>
        <v>59</v>
      </c>
      <c r="J9" s="384">
        <f t="shared" si="0"/>
        <v>59</v>
      </c>
      <c r="K9" s="384">
        <f t="shared" si="0"/>
        <v>55</v>
      </c>
      <c r="L9" s="384">
        <f>SUM(L7:L8)</f>
        <v>53</v>
      </c>
    </row>
    <row r="10" spans="1:12" x14ac:dyDescent="0.2">
      <c r="A10" s="379"/>
      <c r="B10" s="379"/>
      <c r="C10" s="385"/>
      <c r="D10" s="385"/>
      <c r="E10" s="385"/>
      <c r="F10" s="385"/>
      <c r="G10" s="385"/>
      <c r="H10" s="385"/>
      <c r="I10" s="385"/>
      <c r="J10" s="385"/>
      <c r="K10" s="385"/>
      <c r="L10" s="385"/>
    </row>
    <row r="11" spans="1:12" x14ac:dyDescent="0.2">
      <c r="A11" s="379"/>
      <c r="B11" s="381" t="s">
        <v>243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</row>
    <row r="12" spans="1:12" x14ac:dyDescent="0.2">
      <c r="A12" s="379"/>
      <c r="B12" s="382" t="s">
        <v>7</v>
      </c>
      <c r="C12" s="386">
        <v>3800</v>
      </c>
      <c r="D12" s="386">
        <v>3877</v>
      </c>
      <c r="E12" s="387">
        <v>3813</v>
      </c>
      <c r="F12" s="387">
        <v>3840</v>
      </c>
      <c r="G12" s="387">
        <v>3767</v>
      </c>
      <c r="H12" s="387">
        <v>3678</v>
      </c>
      <c r="I12" s="387">
        <v>3553</v>
      </c>
      <c r="J12" s="387">
        <v>3608</v>
      </c>
      <c r="K12" s="387">
        <v>3445</v>
      </c>
      <c r="L12" s="387">
        <v>3945</v>
      </c>
    </row>
    <row r="13" spans="1:12" x14ac:dyDescent="0.2">
      <c r="A13" s="379"/>
      <c r="B13" s="382" t="s">
        <v>9</v>
      </c>
      <c r="C13" s="386">
        <v>3297</v>
      </c>
      <c r="D13" s="386">
        <v>3358</v>
      </c>
      <c r="E13" s="386">
        <v>3591</v>
      </c>
      <c r="F13" s="386">
        <v>3214</v>
      </c>
      <c r="G13" s="386">
        <v>4271</v>
      </c>
      <c r="H13" s="386">
        <v>4215</v>
      </c>
      <c r="I13" s="386">
        <v>4136</v>
      </c>
      <c r="J13" s="386">
        <v>3996</v>
      </c>
      <c r="K13" s="386">
        <v>3589</v>
      </c>
      <c r="L13" s="386">
        <v>3231</v>
      </c>
    </row>
    <row r="14" spans="1:12" x14ac:dyDescent="0.2">
      <c r="A14" s="383"/>
      <c r="B14" s="383" t="s">
        <v>10</v>
      </c>
      <c r="C14" s="388">
        <f t="shared" ref="C14:H14" si="1">SUM(C12:C13)</f>
        <v>7097</v>
      </c>
      <c r="D14" s="388">
        <f t="shared" si="1"/>
        <v>7235</v>
      </c>
      <c r="E14" s="388">
        <f t="shared" si="1"/>
        <v>7404</v>
      </c>
      <c r="F14" s="388">
        <f t="shared" si="1"/>
        <v>7054</v>
      </c>
      <c r="G14" s="388">
        <f t="shared" si="1"/>
        <v>8038</v>
      </c>
      <c r="H14" s="388">
        <f t="shared" si="1"/>
        <v>7893</v>
      </c>
      <c r="I14" s="388">
        <f>SUM(I12:I13)</f>
        <v>7689</v>
      </c>
      <c r="J14" s="388">
        <f>SUM(J12:J13)</f>
        <v>7604</v>
      </c>
      <c r="K14" s="388">
        <f>SUM(K12:K13)</f>
        <v>7034</v>
      </c>
      <c r="L14" s="388">
        <f>SUM(L12:L13)</f>
        <v>7176</v>
      </c>
    </row>
    <row r="15" spans="1:12" x14ac:dyDescent="0.2">
      <c r="A15" s="379"/>
      <c r="B15" s="379"/>
      <c r="C15" s="385"/>
      <c r="D15" s="385"/>
      <c r="E15" s="385"/>
      <c r="F15" s="385"/>
      <c r="G15" s="385"/>
      <c r="H15" s="385"/>
      <c r="I15" s="385"/>
      <c r="J15" s="385"/>
      <c r="K15" s="385"/>
      <c r="L15" s="385"/>
    </row>
    <row r="16" spans="1:12" x14ac:dyDescent="0.2">
      <c r="A16" s="379"/>
      <c r="B16" s="381" t="s">
        <v>244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</row>
    <row r="17" spans="1:12" x14ac:dyDescent="0.2">
      <c r="A17" s="383"/>
      <c r="B17" s="389"/>
      <c r="C17" s="390">
        <v>0.78500000000000003</v>
      </c>
      <c r="D17" s="390">
        <v>0.69599999999999995</v>
      </c>
      <c r="E17" s="390">
        <v>0.69499999999999995</v>
      </c>
      <c r="F17" s="390">
        <v>0.65500000000000003</v>
      </c>
      <c r="G17" s="390">
        <v>0.64400000000000002</v>
      </c>
      <c r="H17" s="390">
        <v>0.64300000000000002</v>
      </c>
      <c r="I17" s="390">
        <v>0.64</v>
      </c>
      <c r="J17" s="390">
        <v>0.64500000000000002</v>
      </c>
      <c r="K17" s="390">
        <v>0.63100000000000001</v>
      </c>
      <c r="L17" s="390">
        <v>0.63200000000000001</v>
      </c>
    </row>
    <row r="18" spans="1:12" x14ac:dyDescent="0.2">
      <c r="A18" s="379"/>
      <c r="B18" s="391"/>
      <c r="C18" s="379"/>
      <c r="D18" s="379"/>
      <c r="E18" s="379"/>
      <c r="F18" s="379"/>
      <c r="G18" s="379"/>
      <c r="H18" s="379"/>
      <c r="I18" s="379"/>
      <c r="J18" s="379"/>
      <c r="K18" s="379"/>
      <c r="L18" s="379"/>
    </row>
    <row r="19" spans="1:12" x14ac:dyDescent="0.2">
      <c r="A19" s="379"/>
      <c r="B19" s="381" t="s">
        <v>245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</row>
    <row r="20" spans="1:12" x14ac:dyDescent="0.2">
      <c r="A20" s="379"/>
      <c r="B20" s="382" t="s">
        <v>7</v>
      </c>
      <c r="C20" s="386">
        <v>40555</v>
      </c>
      <c r="D20" s="386">
        <v>37186</v>
      </c>
      <c r="E20" s="386">
        <v>36029</v>
      </c>
      <c r="F20" s="386">
        <v>31402</v>
      </c>
      <c r="G20" s="386">
        <v>31710</v>
      </c>
      <c r="H20" s="386">
        <v>27577.200000000001</v>
      </c>
      <c r="I20" s="386">
        <v>26407</v>
      </c>
      <c r="J20" s="386">
        <v>24931</v>
      </c>
      <c r="K20" s="386">
        <v>25283</v>
      </c>
      <c r="L20" s="386">
        <v>21543.8</v>
      </c>
    </row>
    <row r="21" spans="1:12" x14ac:dyDescent="0.2">
      <c r="A21" s="379"/>
      <c r="B21" s="382" t="s">
        <v>9</v>
      </c>
      <c r="C21" s="386">
        <v>34508</v>
      </c>
      <c r="D21" s="386">
        <v>34064</v>
      </c>
      <c r="E21" s="386">
        <v>36097</v>
      </c>
      <c r="F21" s="386">
        <v>42185</v>
      </c>
      <c r="G21" s="386">
        <v>48772</v>
      </c>
      <c r="H21" s="386">
        <v>51411.3</v>
      </c>
      <c r="I21" s="386">
        <v>52860</v>
      </c>
      <c r="J21" s="386">
        <v>51258</v>
      </c>
      <c r="K21" s="386">
        <v>53829.599999999999</v>
      </c>
      <c r="L21" s="386">
        <v>50815.6</v>
      </c>
    </row>
    <row r="22" spans="1:12" x14ac:dyDescent="0.2">
      <c r="A22" s="383"/>
      <c r="B22" s="383" t="s">
        <v>10</v>
      </c>
      <c r="C22" s="388">
        <f t="shared" ref="C22:H22" si="2">SUM(C20:C21)</f>
        <v>75063</v>
      </c>
      <c r="D22" s="388">
        <f t="shared" si="2"/>
        <v>71250</v>
      </c>
      <c r="E22" s="388">
        <f t="shared" si="2"/>
        <v>72126</v>
      </c>
      <c r="F22" s="388">
        <f t="shared" si="2"/>
        <v>73587</v>
      </c>
      <c r="G22" s="388">
        <f t="shared" si="2"/>
        <v>80482</v>
      </c>
      <c r="H22" s="388">
        <f t="shared" si="2"/>
        <v>78988.5</v>
      </c>
      <c r="I22" s="388">
        <f>SUM(I20:I21)</f>
        <v>79267</v>
      </c>
      <c r="J22" s="388">
        <f>SUM(J20:J21)</f>
        <v>76189</v>
      </c>
      <c r="K22" s="388">
        <f>SUM(K20:K21)</f>
        <v>79112.600000000006</v>
      </c>
      <c r="L22" s="388">
        <f>SUM(L20:L21)</f>
        <v>72359.399999999994</v>
      </c>
    </row>
    <row r="23" spans="1:12" x14ac:dyDescent="0.2">
      <c r="A23" s="379"/>
      <c r="B23" s="379"/>
      <c r="C23" s="385"/>
      <c r="D23" s="385"/>
      <c r="E23" s="385"/>
      <c r="F23" s="385"/>
      <c r="G23" s="385"/>
      <c r="H23" s="385"/>
      <c r="I23" s="385"/>
      <c r="J23" s="385"/>
      <c r="K23" s="385"/>
      <c r="L23" s="385"/>
    </row>
    <row r="24" spans="1:12" x14ac:dyDescent="0.2">
      <c r="A24" s="379"/>
      <c r="B24" s="381" t="s">
        <v>246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</row>
    <row r="25" spans="1:12" x14ac:dyDescent="0.2">
      <c r="A25" s="379"/>
      <c r="B25" s="382" t="s">
        <v>7</v>
      </c>
      <c r="C25" s="386">
        <v>29952</v>
      </c>
      <c r="D25" s="386">
        <v>26409</v>
      </c>
      <c r="E25" s="386">
        <v>25347</v>
      </c>
      <c r="F25" s="386">
        <v>24079</v>
      </c>
      <c r="G25" s="386">
        <v>26279</v>
      </c>
      <c r="H25" s="386">
        <v>27304</v>
      </c>
      <c r="I25" s="386">
        <v>23052</v>
      </c>
      <c r="J25" s="386">
        <v>20921</v>
      </c>
      <c r="K25" s="386">
        <v>21089</v>
      </c>
      <c r="L25" s="386">
        <v>18870</v>
      </c>
    </row>
    <row r="26" spans="1:12" x14ac:dyDescent="0.2">
      <c r="A26" s="379"/>
      <c r="B26" s="382" t="s">
        <v>9</v>
      </c>
      <c r="C26" s="386">
        <v>17790</v>
      </c>
      <c r="D26" s="386">
        <v>17915</v>
      </c>
      <c r="E26" s="386">
        <v>20523</v>
      </c>
      <c r="F26" s="386">
        <v>24217.5</v>
      </c>
      <c r="G26" s="386">
        <v>25156</v>
      </c>
      <c r="H26" s="386">
        <v>25660</v>
      </c>
      <c r="I26" s="386">
        <v>27963</v>
      </c>
      <c r="J26" s="386">
        <v>26703</v>
      </c>
      <c r="K26" s="386">
        <v>26125</v>
      </c>
      <c r="L26" s="386">
        <v>25516</v>
      </c>
    </row>
    <row r="27" spans="1:12" x14ac:dyDescent="0.2">
      <c r="A27" s="383"/>
      <c r="B27" s="383" t="s">
        <v>10</v>
      </c>
      <c r="C27" s="388">
        <f t="shared" ref="C27:G27" si="3">SUM(C25:C26)</f>
        <v>47742</v>
      </c>
      <c r="D27" s="388">
        <f t="shared" si="3"/>
        <v>44324</v>
      </c>
      <c r="E27" s="388">
        <f t="shared" si="3"/>
        <v>45870</v>
      </c>
      <c r="F27" s="388">
        <f t="shared" si="3"/>
        <v>48296.5</v>
      </c>
      <c r="G27" s="388">
        <f t="shared" si="3"/>
        <v>51435</v>
      </c>
      <c r="H27" s="388">
        <f>SUM(H25:H26)</f>
        <v>52964</v>
      </c>
      <c r="I27" s="388">
        <f>SUM(I25:I26)</f>
        <v>51015</v>
      </c>
      <c r="J27" s="388">
        <f>SUM(J25:J26)</f>
        <v>47624</v>
      </c>
      <c r="K27" s="388">
        <f>SUM(K25:K26)</f>
        <v>47214</v>
      </c>
      <c r="L27" s="388">
        <f>SUM(L25:L26)</f>
        <v>44386</v>
      </c>
    </row>
    <row r="28" spans="1:12" x14ac:dyDescent="0.2">
      <c r="A28" s="379"/>
      <c r="B28" s="379"/>
      <c r="C28" s="385"/>
      <c r="D28" s="385"/>
      <c r="E28" s="385"/>
      <c r="F28" s="385"/>
      <c r="G28" s="385"/>
      <c r="H28" s="385"/>
      <c r="I28" s="385"/>
      <c r="J28" s="385"/>
      <c r="K28" s="385"/>
      <c r="L28" s="385"/>
    </row>
    <row r="29" spans="1:12" x14ac:dyDescent="0.2">
      <c r="A29" s="379"/>
      <c r="B29" s="381" t="s">
        <v>247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</row>
    <row r="30" spans="1:12" x14ac:dyDescent="0.2">
      <c r="A30" s="379"/>
      <c r="B30" s="382" t="s">
        <v>7</v>
      </c>
      <c r="C30" s="386">
        <v>1053.2</v>
      </c>
      <c r="D30" s="386">
        <v>966.4</v>
      </c>
      <c r="E30" s="386">
        <v>937</v>
      </c>
      <c r="F30" s="386">
        <v>817</v>
      </c>
      <c r="G30" s="386">
        <v>825</v>
      </c>
      <c r="H30" s="386">
        <v>718</v>
      </c>
      <c r="I30" s="386">
        <v>688</v>
      </c>
      <c r="J30" s="386">
        <v>650</v>
      </c>
      <c r="K30" s="386">
        <f>+(K20/$B$55)*1000</f>
        <v>666.9568428827688</v>
      </c>
      <c r="L30" s="386">
        <v>570</v>
      </c>
    </row>
    <row r="31" spans="1:12" x14ac:dyDescent="0.2">
      <c r="A31" s="379"/>
      <c r="B31" s="382" t="s">
        <v>9</v>
      </c>
      <c r="C31" s="386">
        <v>896.4</v>
      </c>
      <c r="D31" s="386">
        <v>885.3</v>
      </c>
      <c r="E31" s="386">
        <v>939</v>
      </c>
      <c r="F31" s="386">
        <v>1098</v>
      </c>
      <c r="G31" s="386">
        <v>1269</v>
      </c>
      <c r="H31" s="386">
        <v>1338</v>
      </c>
      <c r="I31" s="386">
        <v>1377</v>
      </c>
      <c r="J31" s="386">
        <v>1336</v>
      </c>
      <c r="K31" s="386">
        <v>1420</v>
      </c>
      <c r="L31" s="386">
        <v>1346</v>
      </c>
    </row>
    <row r="32" spans="1:12" x14ac:dyDescent="0.2">
      <c r="A32" s="383"/>
      <c r="B32" s="383" t="s">
        <v>10</v>
      </c>
      <c r="C32" s="386">
        <f t="shared" ref="C32:F32" si="4">SUM(C30:C31)</f>
        <v>1949.6</v>
      </c>
      <c r="D32" s="386">
        <f t="shared" si="4"/>
        <v>1851.6999999999998</v>
      </c>
      <c r="E32" s="386">
        <f t="shared" si="4"/>
        <v>1876</v>
      </c>
      <c r="F32" s="386">
        <f t="shared" si="4"/>
        <v>1915</v>
      </c>
      <c r="G32" s="386">
        <f>SUM(G30:G31)</f>
        <v>2094</v>
      </c>
      <c r="H32" s="386">
        <f>SUM(H30:H31)</f>
        <v>2056</v>
      </c>
      <c r="I32" s="386">
        <f>+I31+I30</f>
        <v>2065</v>
      </c>
      <c r="J32" s="386">
        <f>SUM(J30:J31)</f>
        <v>1986</v>
      </c>
      <c r="K32" s="386">
        <f>SUM(K30:K31)</f>
        <v>2086.9568428827688</v>
      </c>
      <c r="L32" s="386">
        <f>SUM(L30:L31)</f>
        <v>1916</v>
      </c>
    </row>
    <row r="33" spans="1:12" x14ac:dyDescent="0.2">
      <c r="A33" s="379"/>
      <c r="B33" s="379"/>
      <c r="C33" s="392"/>
      <c r="D33" s="392"/>
      <c r="E33" s="392"/>
      <c r="F33" s="392"/>
      <c r="G33" s="392"/>
      <c r="H33" s="392"/>
      <c r="I33" s="392"/>
      <c r="J33" s="392"/>
      <c r="K33" s="392"/>
      <c r="L33" s="392"/>
    </row>
    <row r="34" spans="1:12" x14ac:dyDescent="0.2">
      <c r="A34" s="379"/>
      <c r="B34" s="381" t="s">
        <v>248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79"/>
    </row>
    <row r="35" spans="1:12" x14ac:dyDescent="0.2">
      <c r="A35" s="379"/>
      <c r="B35" s="382" t="s">
        <v>249</v>
      </c>
      <c r="C35" s="386">
        <f t="shared" ref="C35:L35" si="5">+C37+C36</f>
        <v>123611</v>
      </c>
      <c r="D35" s="386">
        <f t="shared" si="5"/>
        <v>128637</v>
      </c>
      <c r="E35" s="386">
        <f t="shared" si="5"/>
        <v>127281.3</v>
      </c>
      <c r="F35" s="386">
        <f t="shared" si="5"/>
        <v>128822.3</v>
      </c>
      <c r="G35" s="386">
        <f t="shared" si="5"/>
        <v>128842.6</v>
      </c>
      <c r="H35" s="386">
        <f t="shared" si="5"/>
        <v>114922</v>
      </c>
      <c r="I35" s="386">
        <f t="shared" si="5"/>
        <v>111030</v>
      </c>
      <c r="J35" s="386">
        <f t="shared" si="5"/>
        <v>107892</v>
      </c>
      <c r="K35" s="386">
        <f t="shared" si="5"/>
        <v>98905.600000000006</v>
      </c>
      <c r="L35" s="386">
        <f t="shared" si="5"/>
        <v>77288.5</v>
      </c>
    </row>
    <row r="36" spans="1:12" x14ac:dyDescent="0.2">
      <c r="A36" s="379"/>
      <c r="B36" s="382" t="s">
        <v>250</v>
      </c>
      <c r="C36" s="386">
        <v>58975</v>
      </c>
      <c r="D36" s="386">
        <v>58604</v>
      </c>
      <c r="E36" s="386">
        <v>54709.3</v>
      </c>
      <c r="F36" s="386">
        <v>53774</v>
      </c>
      <c r="G36" s="386">
        <v>52502.8</v>
      </c>
      <c r="H36" s="386">
        <v>50256</v>
      </c>
      <c r="I36" s="386">
        <v>50099</v>
      </c>
      <c r="J36" s="386">
        <v>49543</v>
      </c>
      <c r="K36" s="386">
        <v>45326</v>
      </c>
      <c r="L36" s="386">
        <v>39896.199999999997</v>
      </c>
    </row>
    <row r="37" spans="1:12" ht="27" customHeight="1" x14ac:dyDescent="0.2">
      <c r="A37" s="379"/>
      <c r="B37" s="393" t="s">
        <v>251</v>
      </c>
      <c r="C37" s="386">
        <v>64636</v>
      </c>
      <c r="D37" s="386">
        <v>70033</v>
      </c>
      <c r="E37" s="386">
        <v>72572</v>
      </c>
      <c r="F37" s="386">
        <v>75048.3</v>
      </c>
      <c r="G37" s="386">
        <v>76339.8</v>
      </c>
      <c r="H37" s="386">
        <v>64666</v>
      </c>
      <c r="I37" s="386">
        <v>60931</v>
      </c>
      <c r="J37" s="386">
        <v>58349</v>
      </c>
      <c r="K37" s="386">
        <v>53579.6</v>
      </c>
      <c r="L37" s="386">
        <v>37392.300000000003</v>
      </c>
    </row>
    <row r="38" spans="1:12" x14ac:dyDescent="0.2">
      <c r="A38" s="379"/>
      <c r="B38" s="382" t="s">
        <v>9</v>
      </c>
      <c r="C38" s="386">
        <v>69186</v>
      </c>
      <c r="D38" s="386">
        <v>76683</v>
      </c>
      <c r="E38" s="386">
        <v>81840.3</v>
      </c>
      <c r="F38" s="386">
        <v>83121.3</v>
      </c>
      <c r="G38" s="386">
        <v>93126.8</v>
      </c>
      <c r="H38" s="386">
        <v>98024</v>
      </c>
      <c r="I38" s="386">
        <v>98722</v>
      </c>
      <c r="J38" s="386">
        <v>106798</v>
      </c>
      <c r="K38" s="386">
        <v>99537.8</v>
      </c>
      <c r="L38" s="386">
        <v>88878</v>
      </c>
    </row>
    <row r="39" spans="1:12" x14ac:dyDescent="0.2">
      <c r="A39" s="383"/>
      <c r="B39" s="384" t="s">
        <v>10</v>
      </c>
      <c r="C39" s="394">
        <f t="shared" ref="C39:L39" si="6">+C35+C38</f>
        <v>192797</v>
      </c>
      <c r="D39" s="394">
        <f t="shared" si="6"/>
        <v>205320</v>
      </c>
      <c r="E39" s="394">
        <f t="shared" si="6"/>
        <v>209121.6</v>
      </c>
      <c r="F39" s="394">
        <f t="shared" si="6"/>
        <v>211943.6</v>
      </c>
      <c r="G39" s="394">
        <f t="shared" si="6"/>
        <v>221969.40000000002</v>
      </c>
      <c r="H39" s="394">
        <f t="shared" si="6"/>
        <v>212946</v>
      </c>
      <c r="I39" s="394">
        <f t="shared" si="6"/>
        <v>209752</v>
      </c>
      <c r="J39" s="394">
        <f t="shared" si="6"/>
        <v>214690</v>
      </c>
      <c r="K39" s="394">
        <f t="shared" si="6"/>
        <v>198443.40000000002</v>
      </c>
      <c r="L39" s="394">
        <f t="shared" si="6"/>
        <v>166166.5</v>
      </c>
    </row>
    <row r="40" spans="1:12" x14ac:dyDescent="0.2">
      <c r="A40" s="379"/>
      <c r="B40" s="379"/>
      <c r="C40" s="392"/>
      <c r="D40" s="392"/>
      <c r="E40" s="392"/>
      <c r="F40" s="392"/>
      <c r="G40" s="392"/>
      <c r="H40" s="392"/>
      <c r="I40" s="392"/>
      <c r="J40" s="392"/>
      <c r="K40" s="392"/>
      <c r="L40" s="392"/>
    </row>
    <row r="41" spans="1:12" ht="24" customHeight="1" x14ac:dyDescent="0.2">
      <c r="A41" s="379"/>
      <c r="B41" s="395" t="s">
        <v>252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</row>
    <row r="42" spans="1:12" x14ac:dyDescent="0.2">
      <c r="A42" s="379"/>
      <c r="B42" s="379" t="s">
        <v>253</v>
      </c>
      <c r="C42" s="379"/>
      <c r="D42" s="379"/>
      <c r="E42" s="386"/>
      <c r="F42" s="379"/>
      <c r="G42" s="379"/>
      <c r="H42" s="379"/>
      <c r="I42" s="379"/>
      <c r="J42" s="379"/>
      <c r="K42" s="379"/>
      <c r="L42" s="379"/>
    </row>
    <row r="43" spans="1:12" x14ac:dyDescent="0.2">
      <c r="A43" s="379"/>
      <c r="B43" s="379" t="s">
        <v>299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</row>
    <row r="44" spans="1:12" x14ac:dyDescent="0.2">
      <c r="A44" s="396" t="s">
        <v>254</v>
      </c>
      <c r="B44" s="396" t="s">
        <v>255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1:12" s="520" customFormat="1" ht="15" x14ac:dyDescent="0.25">
      <c r="A45" s="521">
        <v>2011</v>
      </c>
      <c r="B45" s="521">
        <v>38538</v>
      </c>
    </row>
    <row r="46" spans="1:12" s="520" customFormat="1" ht="15" x14ac:dyDescent="0.25">
      <c r="A46" s="521">
        <v>2012</v>
      </c>
      <c r="B46" s="521">
        <v>38533</v>
      </c>
    </row>
    <row r="47" spans="1:12" x14ac:dyDescent="0.2">
      <c r="A47" s="396">
        <v>2013</v>
      </c>
      <c r="B47" s="396">
        <v>38496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</row>
    <row r="48" spans="1:12" x14ac:dyDescent="0.2">
      <c r="A48" s="396">
        <v>2014</v>
      </c>
      <c r="B48" s="396">
        <v>38479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</row>
    <row r="49" spans="1:12" x14ac:dyDescent="0.2">
      <c r="A49" s="396">
        <v>2015</v>
      </c>
      <c r="B49" s="396">
        <v>38437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79"/>
    </row>
    <row r="50" spans="1:12" x14ac:dyDescent="0.2">
      <c r="A50" s="396">
        <v>2016</v>
      </c>
      <c r="B50" s="396">
        <v>38433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  <row r="51" spans="1:12" x14ac:dyDescent="0.2">
      <c r="A51" s="396">
        <v>2017</v>
      </c>
      <c r="B51" s="396">
        <v>38434</v>
      </c>
      <c r="C51" s="379"/>
      <c r="D51" s="379"/>
      <c r="E51" s="379"/>
      <c r="F51" s="379"/>
      <c r="G51" s="379"/>
      <c r="H51" s="379"/>
      <c r="I51" s="379"/>
      <c r="J51" s="379"/>
      <c r="K51" s="379"/>
      <c r="L51" s="379"/>
    </row>
    <row r="52" spans="1:12" x14ac:dyDescent="0.2">
      <c r="A52" s="396">
        <v>2018</v>
      </c>
      <c r="B52" s="396">
        <v>38411</v>
      </c>
      <c r="C52" s="379"/>
      <c r="D52" s="379"/>
      <c r="E52" s="379"/>
      <c r="F52" s="379"/>
      <c r="G52" s="379"/>
      <c r="H52" s="379"/>
      <c r="I52" s="379"/>
      <c r="J52" s="379"/>
      <c r="K52" s="379"/>
      <c r="L52" s="379"/>
    </row>
    <row r="53" spans="1:12" x14ac:dyDescent="0.2">
      <c r="A53" s="396">
        <v>2019</v>
      </c>
      <c r="B53" s="396">
        <v>38383</v>
      </c>
      <c r="C53" s="379"/>
      <c r="D53" s="379"/>
      <c r="E53" s="379"/>
      <c r="F53" s="379"/>
      <c r="G53" s="379"/>
      <c r="H53" s="379"/>
      <c r="I53" s="379"/>
      <c r="J53" s="379"/>
      <c r="K53" s="379"/>
      <c r="L53" s="379"/>
    </row>
    <row r="54" spans="1:12" x14ac:dyDescent="0.2">
      <c r="A54" s="396">
        <v>2020</v>
      </c>
      <c r="B54" s="396">
        <v>38265</v>
      </c>
    </row>
    <row r="55" spans="1:12" x14ac:dyDescent="0.2">
      <c r="A55" s="396">
        <v>2021</v>
      </c>
      <c r="B55" s="396">
        <v>37908</v>
      </c>
    </row>
    <row r="56" spans="1:12" x14ac:dyDescent="0.2">
      <c r="A56" s="396">
        <v>2022</v>
      </c>
      <c r="B56" s="396">
        <v>37767</v>
      </c>
    </row>
  </sheetData>
  <mergeCells count="1">
    <mergeCell ref="A1:F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9C03-124C-4CA5-9A88-CB326462DE22}">
  <dimension ref="A1:L99"/>
  <sheetViews>
    <sheetView showGridLines="0" zoomScale="115" zoomScaleNormal="115" zoomScaleSheetLayoutView="130" workbookViewId="0">
      <selection activeCell="M65" sqref="M65"/>
    </sheetView>
  </sheetViews>
  <sheetFormatPr defaultColWidth="9.140625" defaultRowHeight="12.75" x14ac:dyDescent="0.2"/>
  <cols>
    <col min="1" max="1" width="4.7109375" style="241" customWidth="1"/>
    <col min="2" max="2" width="33.85546875" style="241" customWidth="1"/>
    <col min="3" max="4" width="8.28515625" style="241" customWidth="1"/>
    <col min="5" max="12" width="8.140625" style="241" customWidth="1"/>
    <col min="13" max="16384" width="9.140625" style="241"/>
  </cols>
  <sheetData>
    <row r="1" spans="1:12" ht="31.5" customHeight="1" x14ac:dyDescent="0.2">
      <c r="B1" s="517" t="s">
        <v>298</v>
      </c>
      <c r="C1" s="517"/>
      <c r="D1" s="517"/>
      <c r="E1" s="517"/>
      <c r="F1" s="517"/>
      <c r="G1" s="234"/>
      <c r="H1" s="234"/>
      <c r="K1" s="234"/>
      <c r="L1" s="234"/>
    </row>
    <row r="2" spans="1:12" ht="24" customHeight="1" thickBot="1" x14ac:dyDescent="0.25"/>
    <row r="3" spans="1:12" x14ac:dyDescent="0.2">
      <c r="A3" s="357"/>
      <c r="B3" s="358" t="s">
        <v>205</v>
      </c>
      <c r="C3" s="359">
        <v>2013</v>
      </c>
      <c r="D3" s="359">
        <v>2014</v>
      </c>
      <c r="E3" s="359">
        <v>2015</v>
      </c>
      <c r="F3" s="359">
        <v>2016</v>
      </c>
      <c r="G3" s="359">
        <v>2017</v>
      </c>
      <c r="H3" s="359">
        <v>2018</v>
      </c>
      <c r="I3" s="359">
        <v>2019</v>
      </c>
      <c r="J3" s="359">
        <v>2020</v>
      </c>
      <c r="K3" s="359">
        <v>2021</v>
      </c>
      <c r="L3" s="360">
        <v>2022</v>
      </c>
    </row>
    <row r="4" spans="1:12" x14ac:dyDescent="0.2">
      <c r="A4" s="357"/>
      <c r="B4" s="361"/>
      <c r="L4" s="357"/>
    </row>
    <row r="5" spans="1:12" x14ac:dyDescent="0.2">
      <c r="A5" s="357"/>
      <c r="B5" s="363" t="s">
        <v>206</v>
      </c>
      <c r="L5" s="357"/>
    </row>
    <row r="6" spans="1:12" x14ac:dyDescent="0.2">
      <c r="A6" s="357"/>
      <c r="B6" s="361" t="s">
        <v>207</v>
      </c>
      <c r="C6" s="365">
        <v>53.307751378934867</v>
      </c>
      <c r="D6" s="366">
        <v>37.056960478653608</v>
      </c>
      <c r="E6" s="366">
        <v>32.144924806003651</v>
      </c>
      <c r="F6" s="366">
        <v>32.700000000000003</v>
      </c>
      <c r="G6" s="366">
        <v>30.1</v>
      </c>
      <c r="H6" s="366">
        <v>36.876793527782723</v>
      </c>
      <c r="I6" s="366">
        <v>36.876793527782723</v>
      </c>
      <c r="J6" s="366">
        <v>38.372257896191257</v>
      </c>
      <c r="K6" s="366">
        <v>40.959278254159578</v>
      </c>
      <c r="L6" s="367">
        <v>45.156732111519347</v>
      </c>
    </row>
    <row r="7" spans="1:12" x14ac:dyDescent="0.2">
      <c r="A7" s="357"/>
      <c r="B7" s="361" t="s">
        <v>208</v>
      </c>
      <c r="C7" s="365">
        <v>0.32094106742308148</v>
      </c>
      <c r="D7" s="366">
        <v>0.39979595576965121</v>
      </c>
      <c r="E7" s="366">
        <v>0.4260087453477896</v>
      </c>
      <c r="F7" s="366">
        <v>0.5</v>
      </c>
      <c r="G7" s="366">
        <v>0.5</v>
      </c>
      <c r="H7" s="366">
        <v>0.51638227854646868</v>
      </c>
      <c r="I7" s="366">
        <v>0.51638227854646868</v>
      </c>
      <c r="J7" s="366">
        <v>0.52920861730860513</v>
      </c>
      <c r="K7" s="366">
        <v>0.48233543895914788</v>
      </c>
      <c r="L7" s="367">
        <v>0.47954343110011538</v>
      </c>
    </row>
    <row r="8" spans="1:12" x14ac:dyDescent="0.2">
      <c r="A8" s="357"/>
      <c r="B8" s="361" t="s">
        <v>209</v>
      </c>
      <c r="C8" s="365">
        <v>33.117978649865606</v>
      </c>
      <c r="D8" s="366">
        <v>43.951871707120318</v>
      </c>
      <c r="E8" s="366">
        <v>47.216727967925372</v>
      </c>
      <c r="F8" s="366">
        <v>43.3</v>
      </c>
      <c r="G8" s="366">
        <v>46.3</v>
      </c>
      <c r="H8" s="366">
        <v>32.198369513978356</v>
      </c>
      <c r="I8" s="366">
        <v>32.198369513978356</v>
      </c>
      <c r="J8" s="366">
        <v>28.354298729121936</v>
      </c>
      <c r="K8" s="366">
        <v>25.770645007367321</v>
      </c>
      <c r="L8" s="367">
        <v>18.797601041816193</v>
      </c>
    </row>
    <row r="9" spans="1:12" x14ac:dyDescent="0.2">
      <c r="A9" s="357"/>
      <c r="B9" s="361" t="s">
        <v>210</v>
      </c>
      <c r="C9" s="365">
        <v>0.27340472086652912</v>
      </c>
      <c r="D9" s="366">
        <v>0.3966433966361923</v>
      </c>
      <c r="E9" s="366">
        <v>0.47647457369191254</v>
      </c>
      <c r="F9" s="366">
        <v>0.6</v>
      </c>
      <c r="G9" s="366">
        <v>0.6</v>
      </c>
      <c r="H9" s="366">
        <v>0.68186974219808572</v>
      </c>
      <c r="I9" s="366">
        <v>0.68186974219808572</v>
      </c>
      <c r="J9" s="366">
        <v>0.76493958045757859</v>
      </c>
      <c r="K9" s="366">
        <v>0.72786303878681036</v>
      </c>
      <c r="L9" s="367">
        <v>0.65457163030626409</v>
      </c>
    </row>
    <row r="10" spans="1:12" x14ac:dyDescent="0.2">
      <c r="A10" s="357"/>
      <c r="B10" s="361" t="s">
        <v>211</v>
      </c>
      <c r="C10" s="365">
        <v>12.901453295870407</v>
      </c>
      <c r="D10" s="366">
        <v>18.123541136785075</v>
      </c>
      <c r="E10" s="366">
        <v>19.662362620884537</v>
      </c>
      <c r="F10" s="366">
        <v>22.8</v>
      </c>
      <c r="G10" s="366">
        <v>22.4</v>
      </c>
      <c r="H10" s="366">
        <v>29.726568418342218</v>
      </c>
      <c r="I10" s="366">
        <v>29.726568418342218</v>
      </c>
      <c r="J10" s="366">
        <v>31.979256757315028</v>
      </c>
      <c r="K10" s="366">
        <v>32.059856500963477</v>
      </c>
      <c r="L10" s="367">
        <v>34.911489989237232</v>
      </c>
    </row>
    <row r="11" spans="1:12" x14ac:dyDescent="0.2">
      <c r="A11" s="357"/>
      <c r="B11" s="361" t="s">
        <v>212</v>
      </c>
      <c r="C11" s="365">
        <v>7.8478694344901373E-2</v>
      </c>
      <c r="D11" s="366">
        <v>7.1197231942162112E-2</v>
      </c>
      <c r="E11" s="366">
        <v>7.3501286146757536E-2</v>
      </c>
      <c r="F11" s="366">
        <v>0.1</v>
      </c>
      <c r="G11" s="366">
        <v>0.1</v>
      </c>
      <c r="H11" s="366">
        <v>1.6519152149753126E-5</v>
      </c>
      <c r="I11" s="366">
        <v>1.6519152149753126E-5</v>
      </c>
      <c r="J11" s="366">
        <v>3.8419605593294668E-5</v>
      </c>
      <c r="K11" s="366">
        <v>2.1759763663089785E-5</v>
      </c>
      <c r="L11" s="367">
        <v>6.1796020842467877E-5</v>
      </c>
    </row>
    <row r="12" spans="1:12" x14ac:dyDescent="0.2">
      <c r="A12" s="357"/>
      <c r="B12" s="361"/>
      <c r="L12" s="357"/>
    </row>
    <row r="13" spans="1:12" x14ac:dyDescent="0.2">
      <c r="A13" s="357"/>
      <c r="B13" s="363" t="s">
        <v>213</v>
      </c>
      <c r="D13" s="368"/>
      <c r="E13" s="368"/>
      <c r="F13" s="368"/>
      <c r="G13" s="368"/>
      <c r="H13" s="368"/>
      <c r="I13" s="368"/>
      <c r="J13" s="368"/>
      <c r="K13" s="368"/>
      <c r="L13" s="369"/>
    </row>
    <row r="14" spans="1:12" x14ac:dyDescent="0.2">
      <c r="A14" s="357"/>
      <c r="B14" s="361" t="s">
        <v>214</v>
      </c>
      <c r="C14" s="364">
        <v>6.8236271023071184</v>
      </c>
      <c r="D14" s="368">
        <v>7.5983624788067337</v>
      </c>
      <c r="E14" s="368">
        <v>7.7806256799368017</v>
      </c>
      <c r="F14" s="368">
        <v>6.2917812399404749</v>
      </c>
      <c r="G14" s="368">
        <v>5.7740583123423024</v>
      </c>
      <c r="H14" s="368">
        <v>6.0853422992351662</v>
      </c>
      <c r="I14" s="368">
        <v>6.3542840926112563</v>
      </c>
      <c r="J14" s="368">
        <v>5.9007849429755295</v>
      </c>
      <c r="K14" s="368">
        <v>6.4233638975167002</v>
      </c>
      <c r="L14" s="369">
        <v>5.5212973767571203</v>
      </c>
    </row>
    <row r="15" spans="1:12" x14ac:dyDescent="0.2">
      <c r="A15" s="357"/>
      <c r="B15" s="361" t="s">
        <v>215</v>
      </c>
      <c r="C15" s="364">
        <v>19.617009218239655</v>
      </c>
      <c r="D15" s="368">
        <v>20.416829368497304</v>
      </c>
      <c r="E15" s="368">
        <v>19.766019868001596</v>
      </c>
      <c r="F15" s="368">
        <v>17.270277442222572</v>
      </c>
      <c r="G15" s="368">
        <v>16.468399071364146</v>
      </c>
      <c r="H15" s="368">
        <v>16.780213668629351</v>
      </c>
      <c r="I15" s="368">
        <v>17.000556707623993</v>
      </c>
      <c r="J15" s="368">
        <v>17.807758897885829</v>
      </c>
      <c r="K15" s="368">
        <v>18.870109090448089</v>
      </c>
      <c r="L15" s="369">
        <v>20.621210911665898</v>
      </c>
    </row>
    <row r="16" spans="1:12" x14ac:dyDescent="0.2">
      <c r="A16" s="357"/>
      <c r="B16" s="361" t="s">
        <v>216</v>
      </c>
      <c r="C16" s="364">
        <v>21.437335289666574</v>
      </c>
      <c r="D16" s="368">
        <v>20.032372846996786</v>
      </c>
      <c r="E16" s="368">
        <v>20.002491198189134</v>
      </c>
      <c r="F16" s="368">
        <v>20.527412313263859</v>
      </c>
      <c r="G16" s="368">
        <v>20.257314278025571</v>
      </c>
      <c r="H16" s="368">
        <v>20.521385906223365</v>
      </c>
      <c r="I16" s="368">
        <v>20.370304008251715</v>
      </c>
      <c r="J16" s="368">
        <v>20.617432763746201</v>
      </c>
      <c r="K16" s="368">
        <v>20.591656173662599</v>
      </c>
      <c r="L16" s="369">
        <v>21.656953446636098</v>
      </c>
    </row>
    <row r="17" spans="1:12" x14ac:dyDescent="0.2">
      <c r="A17" s="357"/>
      <c r="B17" s="361" t="s">
        <v>217</v>
      </c>
      <c r="C17" s="364">
        <v>34.023178980242413</v>
      </c>
      <c r="D17" s="368">
        <v>30.735124883714114</v>
      </c>
      <c r="E17" s="368">
        <v>29.881155948964082</v>
      </c>
      <c r="F17" s="368">
        <v>36.401011957184458</v>
      </c>
      <c r="G17" s="368">
        <v>39.203416624355611</v>
      </c>
      <c r="H17" s="368">
        <v>37.520127105424947</v>
      </c>
      <c r="I17" s="368">
        <v>35.070100525301491</v>
      </c>
      <c r="J17" s="368">
        <v>34.290230916028797</v>
      </c>
      <c r="K17" s="368">
        <v>31.695606987228398</v>
      </c>
      <c r="L17" s="369">
        <v>29.6096573342464</v>
      </c>
    </row>
    <row r="18" spans="1:12" x14ac:dyDescent="0.2">
      <c r="A18" s="357"/>
      <c r="B18" s="361" t="s">
        <v>218</v>
      </c>
      <c r="C18" s="364">
        <v>1.3174626506746312</v>
      </c>
      <c r="D18" s="368">
        <v>1.3858889002831469</v>
      </c>
      <c r="E18" s="368">
        <v>1.1030988641459818</v>
      </c>
      <c r="F18" s="368">
        <v>0.87697011593466268</v>
      </c>
      <c r="G18" s="368">
        <v>0.78003112416883669</v>
      </c>
      <c r="H18" s="368">
        <v>0.89680609159635394</v>
      </c>
      <c r="I18" s="368">
        <v>1.0708597623910319</v>
      </c>
      <c r="J18" s="368">
        <v>1.0370120659723783</v>
      </c>
      <c r="K18" s="368">
        <v>1.029779112450139</v>
      </c>
      <c r="L18" s="369">
        <v>1.166244270131658</v>
      </c>
    </row>
    <row r="19" spans="1:12" x14ac:dyDescent="0.2">
      <c r="A19" s="357"/>
      <c r="B19" s="361" t="s">
        <v>219</v>
      </c>
      <c r="C19" s="364">
        <v>6.6527061703465531</v>
      </c>
      <c r="D19" s="368">
        <v>7.3119688170963357</v>
      </c>
      <c r="E19" s="368">
        <v>7.3745326736246977</v>
      </c>
      <c r="F19" s="368">
        <v>5.8180942540737961</v>
      </c>
      <c r="G19" s="368">
        <v>5.0999999999999996</v>
      </c>
      <c r="H19" s="368">
        <v>5.3737443688968884</v>
      </c>
      <c r="I19" s="368">
        <v>5.6002019424992762</v>
      </c>
      <c r="J19" s="368">
        <v>5.9790642758879597</v>
      </c>
      <c r="K19" s="368">
        <v>5.9660427117739498</v>
      </c>
      <c r="L19" s="369">
        <v>6.1297970653958496</v>
      </c>
    </row>
    <row r="20" spans="1:12" x14ac:dyDescent="0.2">
      <c r="A20" s="357"/>
      <c r="B20" s="361" t="s">
        <v>220</v>
      </c>
      <c r="C20" s="364">
        <v>6.0963003835702185</v>
      </c>
      <c r="D20" s="368">
        <v>8.3458235702662318</v>
      </c>
      <c r="E20" s="368">
        <v>6.5611619204562013</v>
      </c>
      <c r="F20" s="368">
        <v>4.6646205484966252</v>
      </c>
      <c r="G20" s="368">
        <v>4.5053247142787791</v>
      </c>
      <c r="H20" s="368">
        <v>4.2787176115483421</v>
      </c>
      <c r="I20" s="368">
        <v>4.6953667900085971</v>
      </c>
      <c r="J20" s="368">
        <v>4.3208341193812299</v>
      </c>
      <c r="K20" s="368">
        <v>4.9695755068032792</v>
      </c>
      <c r="L20" s="369">
        <v>5.0452643020950987</v>
      </c>
    </row>
    <row r="21" spans="1:12" x14ac:dyDescent="0.2">
      <c r="A21" s="357"/>
      <c r="B21" s="361" t="s">
        <v>221</v>
      </c>
      <c r="C21" s="364">
        <v>1.7323417706789426</v>
      </c>
      <c r="D21" s="368">
        <v>2.0826931263623916</v>
      </c>
      <c r="E21" s="368">
        <v>2.2874629186093265</v>
      </c>
      <c r="F21" s="368">
        <v>2.6319859582966378</v>
      </c>
      <c r="G21" s="368">
        <v>2.6092007571202482</v>
      </c>
      <c r="H21" s="368">
        <v>2.8295793049445357</v>
      </c>
      <c r="I21" s="368">
        <v>3.0391809096855558</v>
      </c>
      <c r="J21" s="368">
        <v>3.1508676775481801</v>
      </c>
      <c r="K21" s="368">
        <v>3.3867866122233599</v>
      </c>
      <c r="L21" s="369">
        <v>3.69006740037553</v>
      </c>
    </row>
    <row r="22" spans="1:12" ht="13.5" thickBot="1" x14ac:dyDescent="0.25">
      <c r="A22" s="357"/>
      <c r="B22" s="370" t="s">
        <v>212</v>
      </c>
      <c r="C22" s="371">
        <v>2.3000364152413875</v>
      </c>
      <c r="D22" s="372">
        <v>2.090933989705845</v>
      </c>
      <c r="E22" s="372">
        <v>5.2434546309036527</v>
      </c>
      <c r="F22" s="372">
        <v>5.5178461705869228</v>
      </c>
      <c r="G22" s="372">
        <v>5.2318368914216649</v>
      </c>
      <c r="H22" s="372">
        <v>5.7140836435010574</v>
      </c>
      <c r="I22" s="372">
        <v>6.7991452616270971</v>
      </c>
      <c r="J22" s="372">
        <v>6.8960143405738803</v>
      </c>
      <c r="K22" s="372">
        <v>7.0670799078934801</v>
      </c>
      <c r="L22" s="373">
        <v>6.5595078926962698</v>
      </c>
    </row>
    <row r="23" spans="1:12" x14ac:dyDescent="0.2">
      <c r="B23" s="374"/>
      <c r="C23" s="368"/>
      <c r="D23" s="368"/>
      <c r="E23" s="368"/>
      <c r="F23" s="368"/>
      <c r="G23" s="368"/>
      <c r="H23" s="368"/>
      <c r="I23" s="368"/>
      <c r="J23" s="368"/>
      <c r="K23" s="368"/>
      <c r="L23" s="368"/>
    </row>
    <row r="24" spans="1:12" hidden="1" x14ac:dyDescent="0.2">
      <c r="B24" s="375"/>
      <c r="F24" s="368">
        <f>SUM(F14:F23)</f>
        <v>100.00000000000001</v>
      </c>
      <c r="G24" s="368">
        <f t="shared" ref="G24" si="0">SUM(G14:G23)</f>
        <v>99.92958177307716</v>
      </c>
      <c r="H24" s="368"/>
      <c r="I24" s="368"/>
      <c r="J24" s="368"/>
      <c r="K24" s="368"/>
      <c r="L24" s="368"/>
    </row>
    <row r="25" spans="1:12" hidden="1" x14ac:dyDescent="0.2"/>
    <row r="26" spans="1:12" ht="14.25" hidden="1" customHeight="1" x14ac:dyDescent="0.2">
      <c r="C26" s="368"/>
      <c r="D26" s="368"/>
      <c r="E26" s="368"/>
      <c r="F26" s="368"/>
      <c r="G26" s="368"/>
      <c r="H26" s="368"/>
      <c r="I26" s="368"/>
      <c r="J26" s="368"/>
      <c r="K26" s="368"/>
      <c r="L26" s="368"/>
    </row>
    <row r="27" spans="1:12" hidden="1" x14ac:dyDescent="0.2"/>
    <row r="28" spans="1:12" hidden="1" x14ac:dyDescent="0.2"/>
    <row r="29" spans="1:12" hidden="1" x14ac:dyDescent="0.2"/>
    <row r="30" spans="1:12" hidden="1" x14ac:dyDescent="0.2">
      <c r="B30" s="361" t="s">
        <v>214</v>
      </c>
      <c r="F30" s="258">
        <f>+F44+F45</f>
        <v>3025075.1756600002</v>
      </c>
      <c r="G30" s="258">
        <f t="shared" ref="G30" si="1">+G44+G45</f>
        <v>2805675.3621800002</v>
      </c>
      <c r="H30" s="258" t="s">
        <v>214</v>
      </c>
      <c r="I30" s="258"/>
      <c r="J30" s="258"/>
      <c r="K30" s="258"/>
      <c r="L30" s="258"/>
    </row>
    <row r="31" spans="1:12" hidden="1" x14ac:dyDescent="0.2">
      <c r="B31" s="361" t="s">
        <v>215</v>
      </c>
      <c r="F31" s="258">
        <f>+F51+F52</f>
        <v>8886854.2219099998</v>
      </c>
      <c r="G31" s="258">
        <f t="shared" ref="G31" si="2">+G51+G52</f>
        <v>10478773.27469</v>
      </c>
      <c r="H31" s="258" t="s">
        <v>215</v>
      </c>
      <c r="I31" s="258"/>
      <c r="J31" s="258"/>
      <c r="K31" s="258"/>
      <c r="L31" s="258"/>
    </row>
    <row r="32" spans="1:12" hidden="1" x14ac:dyDescent="0.2">
      <c r="B32" s="361" t="s">
        <v>216</v>
      </c>
      <c r="F32" s="258">
        <f>+F46</f>
        <v>9697614.6627399996</v>
      </c>
      <c r="G32" s="258">
        <f t="shared" ref="G32" si="3">+G46</f>
        <v>11005091.11516</v>
      </c>
      <c r="H32" s="258" t="s">
        <v>216</v>
      </c>
      <c r="I32" s="258"/>
      <c r="J32" s="258"/>
      <c r="K32" s="258"/>
      <c r="L32" s="258"/>
    </row>
    <row r="33" spans="2:12" hidden="1" x14ac:dyDescent="0.2">
      <c r="B33" s="361" t="s">
        <v>217</v>
      </c>
      <c r="F33" s="258">
        <f>+F53</f>
        <v>14927006.37926</v>
      </c>
      <c r="G33" s="258">
        <f t="shared" ref="G33" si="4">+G53</f>
        <v>15046298.07027</v>
      </c>
      <c r="H33" s="258" t="s">
        <v>217</v>
      </c>
      <c r="I33" s="258"/>
      <c r="J33" s="258"/>
      <c r="K33" s="258"/>
      <c r="L33" s="258"/>
    </row>
    <row r="34" spans="2:12" hidden="1" x14ac:dyDescent="0.2">
      <c r="B34" s="361" t="s">
        <v>218</v>
      </c>
      <c r="F34" s="258">
        <f>+SUM(F47:F50)+F54+F55</f>
        <v>484973.18215000001</v>
      </c>
      <c r="G34" s="258">
        <f t="shared" ref="G34" si="5">+SUM(G47:G50)+G54+G55</f>
        <v>592632.96136999992</v>
      </c>
      <c r="H34" s="258" t="s">
        <v>218</v>
      </c>
      <c r="I34" s="258"/>
      <c r="J34" s="258"/>
      <c r="K34" s="258"/>
      <c r="L34" s="258"/>
    </row>
    <row r="35" spans="2:12" hidden="1" x14ac:dyDescent="0.2">
      <c r="B35" s="361" t="s">
        <v>219</v>
      </c>
      <c r="F35" s="258">
        <f>+F56</f>
        <v>2809700.3365000002</v>
      </c>
      <c r="G35" s="258">
        <f t="shared" ref="G35" si="6">+G56</f>
        <v>3114887.5758699998</v>
      </c>
      <c r="H35" s="258" t="s">
        <v>219</v>
      </c>
      <c r="I35" s="258"/>
      <c r="J35" s="258"/>
      <c r="K35" s="258"/>
      <c r="L35" s="258"/>
    </row>
    <row r="36" spans="2:12" hidden="1" x14ac:dyDescent="0.2">
      <c r="B36" s="361" t="s">
        <v>220</v>
      </c>
      <c r="F36" s="258">
        <f>+SUM(F57:F60)</f>
        <v>2340415.3554199999</v>
      </c>
      <c r="G36" s="258">
        <f t="shared" ref="G36" si="7">+SUM(G57:G60)</f>
        <v>2563776.7325600004</v>
      </c>
      <c r="H36" s="258" t="s">
        <v>220</v>
      </c>
      <c r="I36" s="258"/>
      <c r="J36" s="258"/>
      <c r="K36" s="258"/>
      <c r="L36" s="258"/>
    </row>
    <row r="37" spans="2:12" hidden="1" x14ac:dyDescent="0.2">
      <c r="B37" s="361" t="s">
        <v>221</v>
      </c>
      <c r="F37" s="258">
        <f>+F61</f>
        <v>1595002.9095899998</v>
      </c>
      <c r="G37" s="258">
        <f t="shared" ref="G37:G38" si="8">+G61</f>
        <v>1875126.5297900001</v>
      </c>
      <c r="H37" s="258" t="s">
        <v>221</v>
      </c>
      <c r="I37" s="258"/>
      <c r="J37" s="258"/>
      <c r="K37" s="258"/>
      <c r="L37" s="258"/>
    </row>
    <row r="38" spans="2:12" ht="13.5" hidden="1" thickBot="1" x14ac:dyDescent="0.25">
      <c r="B38" s="370" t="s">
        <v>212</v>
      </c>
      <c r="F38" s="258">
        <f>+F62</f>
        <v>3328232.4238299998</v>
      </c>
      <c r="G38" s="258">
        <f t="shared" si="8"/>
        <v>3333247.3197399997</v>
      </c>
      <c r="H38" s="258" t="s">
        <v>212</v>
      </c>
      <c r="I38" s="258"/>
      <c r="J38" s="258"/>
      <c r="K38" s="258"/>
      <c r="L38" s="258"/>
    </row>
    <row r="39" spans="2:12" hidden="1" x14ac:dyDescent="0.2">
      <c r="F39" s="258">
        <f>SUM(F30:F38)</f>
        <v>47094874.647059992</v>
      </c>
      <c r="G39" s="258">
        <f t="shared" ref="G39" si="9">SUM(G30:G38)</f>
        <v>50815508.941629998</v>
      </c>
      <c r="H39" s="258"/>
      <c r="I39" s="258"/>
      <c r="J39" s="258"/>
      <c r="K39" s="258"/>
      <c r="L39" s="258"/>
    </row>
    <row r="40" spans="2:12" hidden="1" x14ac:dyDescent="0.2">
      <c r="F40" s="362">
        <f>+F39-F64</f>
        <v>0</v>
      </c>
      <c r="G40" s="362">
        <f t="shared" ref="G40" si="10">+G39-G64</f>
        <v>0</v>
      </c>
      <c r="H40" s="362"/>
      <c r="I40" s="362"/>
      <c r="J40" s="362"/>
      <c r="K40" s="362"/>
      <c r="L40" s="362"/>
    </row>
    <row r="41" spans="2:12" hidden="1" x14ac:dyDescent="0.2">
      <c r="F41" s="258"/>
      <c r="G41" s="258"/>
      <c r="H41" s="258"/>
      <c r="I41" s="258"/>
      <c r="J41" s="258"/>
      <c r="K41" s="258"/>
      <c r="L41" s="258"/>
    </row>
    <row r="42" spans="2:12" hidden="1" x14ac:dyDescent="0.2">
      <c r="F42" s="362"/>
      <c r="G42" s="362"/>
      <c r="H42" s="362"/>
      <c r="I42" s="362"/>
      <c r="J42" s="362"/>
      <c r="K42" s="362"/>
      <c r="L42" s="362"/>
    </row>
    <row r="43" spans="2:12" hidden="1" x14ac:dyDescent="0.2"/>
    <row r="44" spans="2:12" hidden="1" x14ac:dyDescent="0.2">
      <c r="E44" s="241" t="s">
        <v>222</v>
      </c>
      <c r="F44" s="362">
        <v>1981788.10323</v>
      </c>
      <c r="G44" s="362">
        <v>1728873.53825</v>
      </c>
      <c r="H44" s="362"/>
      <c r="I44" s="362"/>
      <c r="J44" s="362"/>
      <c r="K44" s="362"/>
      <c r="L44" s="362"/>
    </row>
    <row r="45" spans="2:12" hidden="1" x14ac:dyDescent="0.2">
      <c r="E45" s="241" t="s">
        <v>223</v>
      </c>
      <c r="F45" s="362">
        <v>1043287.0724299999</v>
      </c>
      <c r="G45" s="362">
        <v>1076801.82393</v>
      </c>
      <c r="H45" s="362"/>
      <c r="I45" s="362"/>
      <c r="J45" s="362"/>
      <c r="K45" s="362"/>
      <c r="L45" s="362"/>
    </row>
    <row r="46" spans="2:12" hidden="1" x14ac:dyDescent="0.2">
      <c r="E46" s="241" t="s">
        <v>224</v>
      </c>
      <c r="F46" s="362">
        <v>9697614.6627399996</v>
      </c>
      <c r="G46" s="362">
        <v>11005091.11516</v>
      </c>
      <c r="H46" s="362"/>
      <c r="I46" s="362"/>
      <c r="J46" s="362"/>
      <c r="K46" s="362"/>
      <c r="L46" s="362"/>
    </row>
    <row r="47" spans="2:12" hidden="1" x14ac:dyDescent="0.2">
      <c r="E47" s="241" t="s">
        <v>225</v>
      </c>
      <c r="F47" s="362">
        <v>92972.793900000004</v>
      </c>
      <c r="G47" s="362">
        <v>95186.266790000009</v>
      </c>
      <c r="H47" s="362"/>
      <c r="I47" s="362"/>
      <c r="J47" s="362"/>
      <c r="K47" s="362"/>
      <c r="L47" s="362"/>
    </row>
    <row r="48" spans="2:12" hidden="1" x14ac:dyDescent="0.2">
      <c r="E48" s="241" t="s">
        <v>226</v>
      </c>
      <c r="F48" s="362">
        <v>53959.265610000002</v>
      </c>
      <c r="G48" s="362">
        <v>58225.028989999999</v>
      </c>
      <c r="H48" s="362"/>
      <c r="I48" s="362"/>
      <c r="J48" s="362"/>
      <c r="K48" s="362"/>
      <c r="L48" s="362"/>
    </row>
    <row r="49" spans="5:12" hidden="1" x14ac:dyDescent="0.2">
      <c r="E49" s="241" t="s">
        <v>227</v>
      </c>
      <c r="F49" s="362">
        <v>115485.49970999999</v>
      </c>
      <c r="G49" s="362">
        <v>138645.44456999999</v>
      </c>
      <c r="H49" s="362"/>
      <c r="I49" s="362"/>
      <c r="J49" s="362"/>
      <c r="K49" s="362"/>
      <c r="L49" s="362"/>
    </row>
    <row r="50" spans="5:12" hidden="1" x14ac:dyDescent="0.2">
      <c r="E50" s="241" t="s">
        <v>228</v>
      </c>
      <c r="F50" s="362">
        <v>182277.40562000001</v>
      </c>
      <c r="G50" s="362">
        <v>233696.84575000001</v>
      </c>
      <c r="H50" s="362"/>
      <c r="I50" s="362"/>
      <c r="J50" s="362"/>
      <c r="K50" s="362"/>
      <c r="L50" s="362"/>
    </row>
    <row r="51" spans="5:12" hidden="1" x14ac:dyDescent="0.2">
      <c r="E51" s="241" t="s">
        <v>229</v>
      </c>
      <c r="F51" s="362">
        <v>4414609.1085700002</v>
      </c>
      <c r="G51" s="362">
        <v>5104253.6908</v>
      </c>
      <c r="H51" s="362"/>
      <c r="I51" s="362"/>
      <c r="J51" s="362"/>
      <c r="K51" s="362"/>
      <c r="L51" s="362"/>
    </row>
    <row r="52" spans="5:12" hidden="1" x14ac:dyDescent="0.2">
      <c r="E52" s="241" t="s">
        <v>230</v>
      </c>
      <c r="F52" s="362">
        <v>4472245.1133399997</v>
      </c>
      <c r="G52" s="362">
        <v>5374519.5838900004</v>
      </c>
      <c r="H52" s="362"/>
      <c r="I52" s="362"/>
      <c r="J52" s="362"/>
      <c r="K52" s="362"/>
      <c r="L52" s="362"/>
    </row>
    <row r="53" spans="5:12" hidden="1" x14ac:dyDescent="0.2">
      <c r="E53" s="241" t="s">
        <v>231</v>
      </c>
      <c r="F53" s="362">
        <v>14927006.37926</v>
      </c>
      <c r="G53" s="362">
        <v>15046298.07027</v>
      </c>
      <c r="H53" s="362"/>
      <c r="I53" s="362"/>
      <c r="J53" s="362"/>
      <c r="K53" s="362"/>
      <c r="L53" s="362"/>
    </row>
    <row r="54" spans="5:12" hidden="1" x14ac:dyDescent="0.2">
      <c r="E54" s="241" t="s">
        <v>232</v>
      </c>
      <c r="F54" s="362">
        <v>19059.816199999997</v>
      </c>
      <c r="G54" s="362">
        <v>31003.658219999998</v>
      </c>
      <c r="H54" s="362"/>
      <c r="I54" s="362"/>
      <c r="J54" s="362"/>
      <c r="K54" s="362"/>
      <c r="L54" s="362"/>
    </row>
    <row r="55" spans="5:12" hidden="1" x14ac:dyDescent="0.2">
      <c r="E55" s="241" t="s">
        <v>233</v>
      </c>
      <c r="F55" s="362">
        <v>21218.401109999999</v>
      </c>
      <c r="G55" s="362">
        <v>35875.717049999999</v>
      </c>
      <c r="H55" s="362"/>
      <c r="I55" s="362"/>
      <c r="J55" s="362"/>
      <c r="K55" s="362"/>
      <c r="L55" s="362"/>
    </row>
    <row r="56" spans="5:12" hidden="1" x14ac:dyDescent="0.2">
      <c r="E56" s="241" t="s">
        <v>234</v>
      </c>
      <c r="F56" s="362">
        <v>2809700.3365000002</v>
      </c>
      <c r="G56" s="362">
        <v>3114887.5758699998</v>
      </c>
      <c r="H56" s="362"/>
      <c r="I56" s="362"/>
      <c r="J56" s="362"/>
      <c r="K56" s="362"/>
      <c r="L56" s="362"/>
    </row>
    <row r="57" spans="5:12" hidden="1" x14ac:dyDescent="0.2">
      <c r="E57" s="241" t="s">
        <v>235</v>
      </c>
      <c r="F57" s="362">
        <v>592275.65296000009</v>
      </c>
      <c r="G57" s="362">
        <v>676010.68085</v>
      </c>
      <c r="H57" s="362"/>
      <c r="I57" s="362"/>
      <c r="J57" s="362"/>
      <c r="K57" s="362"/>
      <c r="L57" s="362"/>
    </row>
    <row r="58" spans="5:12" hidden="1" x14ac:dyDescent="0.2">
      <c r="E58" s="241" t="s">
        <v>236</v>
      </c>
      <c r="F58" s="362">
        <v>458906.12161999999</v>
      </c>
      <c r="G58" s="362">
        <v>561707.23930999998</v>
      </c>
      <c r="H58" s="362"/>
      <c r="I58" s="362"/>
      <c r="J58" s="362"/>
      <c r="K58" s="362"/>
      <c r="L58" s="362"/>
    </row>
    <row r="59" spans="5:12" hidden="1" x14ac:dyDescent="0.2">
      <c r="E59" s="241" t="s">
        <v>237</v>
      </c>
      <c r="F59" s="362">
        <v>1205370.9410399999</v>
      </c>
      <c r="G59" s="362">
        <v>1245714.9044100002</v>
      </c>
      <c r="H59" s="362"/>
      <c r="I59" s="362"/>
      <c r="J59" s="362"/>
      <c r="K59" s="362"/>
      <c r="L59" s="362"/>
    </row>
    <row r="60" spans="5:12" hidden="1" x14ac:dyDescent="0.2">
      <c r="E60" s="241" t="s">
        <v>238</v>
      </c>
      <c r="F60" s="362">
        <v>83862.63979999999</v>
      </c>
      <c r="G60" s="362">
        <v>80343.907989999992</v>
      </c>
      <c r="H60" s="362"/>
      <c r="I60" s="362"/>
      <c r="J60" s="362"/>
      <c r="K60" s="362"/>
      <c r="L60" s="362"/>
    </row>
    <row r="61" spans="5:12" hidden="1" x14ac:dyDescent="0.2">
      <c r="E61" s="241" t="s">
        <v>239</v>
      </c>
      <c r="F61" s="362">
        <v>1595002.9095899998</v>
      </c>
      <c r="G61" s="362">
        <v>1875126.5297900001</v>
      </c>
      <c r="H61" s="362"/>
      <c r="I61" s="362"/>
      <c r="J61" s="362"/>
      <c r="K61" s="362"/>
      <c r="L61" s="362"/>
    </row>
    <row r="62" spans="5:12" hidden="1" x14ac:dyDescent="0.2">
      <c r="E62" s="241" t="s">
        <v>240</v>
      </c>
      <c r="F62" s="362">
        <v>3328232.4238299998</v>
      </c>
      <c r="G62" s="362">
        <v>3333247.3197399997</v>
      </c>
      <c r="H62" s="362"/>
      <c r="I62" s="362"/>
      <c r="J62" s="362"/>
      <c r="K62" s="362"/>
      <c r="L62" s="362"/>
    </row>
    <row r="63" spans="5:12" hidden="1" x14ac:dyDescent="0.2">
      <c r="F63" s="362"/>
      <c r="G63" s="362"/>
      <c r="H63" s="362"/>
      <c r="I63" s="362"/>
      <c r="J63" s="362"/>
      <c r="K63" s="362"/>
      <c r="L63" s="362"/>
    </row>
    <row r="64" spans="5:12" hidden="1" x14ac:dyDescent="0.2">
      <c r="F64" s="362">
        <f>SUM(F44:F63)</f>
        <v>47094874.647059992</v>
      </c>
      <c r="G64" s="362">
        <f t="shared" ref="G64" si="11">SUM(G44:G63)</f>
        <v>50815508.941629991</v>
      </c>
      <c r="H64" s="362"/>
      <c r="I64" s="362"/>
      <c r="J64" s="362"/>
      <c r="K64" s="362"/>
      <c r="L64" s="362"/>
    </row>
    <row r="65" spans="3:12" x14ac:dyDescent="0.2">
      <c r="F65" s="362"/>
      <c r="G65" s="362"/>
      <c r="H65" s="362"/>
      <c r="I65" s="362"/>
      <c r="J65" s="362"/>
      <c r="K65" s="362"/>
      <c r="L65" s="362"/>
    </row>
    <row r="66" spans="3:12" x14ac:dyDescent="0.2">
      <c r="C66" s="368"/>
      <c r="L66" s="368"/>
    </row>
    <row r="86" spans="7:7" x14ac:dyDescent="0.2">
      <c r="G86" s="99"/>
    </row>
    <row r="99" spans="7:7" x14ac:dyDescent="0.2">
      <c r="G99" s="362"/>
    </row>
  </sheetData>
  <mergeCells count="1">
    <mergeCell ref="B1:F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451C-33BA-4CAA-A861-B446BACC4814}">
  <dimension ref="A2:L301"/>
  <sheetViews>
    <sheetView showGridLines="0" zoomScale="80" zoomScaleNormal="80" zoomScaleSheetLayoutView="85" workbookViewId="0">
      <selection activeCell="D198" sqref="D198"/>
    </sheetView>
  </sheetViews>
  <sheetFormatPr defaultColWidth="9.140625" defaultRowHeight="12.75" x14ac:dyDescent="0.2"/>
  <cols>
    <col min="1" max="1" width="3.7109375" style="112" customWidth="1"/>
    <col min="2" max="2" width="52.28515625" style="17" customWidth="1"/>
    <col min="3" max="3" width="21.7109375" style="17" customWidth="1"/>
    <col min="4" max="4" width="21.5703125" style="17" customWidth="1"/>
    <col min="5" max="5" width="19" style="17" customWidth="1"/>
    <col min="6" max="6" width="14" style="17" customWidth="1"/>
    <col min="7" max="7" width="15.7109375" style="17" customWidth="1"/>
    <col min="8" max="9" width="13.28515625" style="17" customWidth="1"/>
    <col min="10" max="16384" width="9.140625" style="17"/>
  </cols>
  <sheetData>
    <row r="2" spans="1:7" s="99" customFormat="1" ht="18" customHeight="1" x14ac:dyDescent="0.2">
      <c r="A2" s="465" t="s">
        <v>127</v>
      </c>
      <c r="B2" s="465"/>
      <c r="C2" s="465"/>
      <c r="D2" s="465"/>
      <c r="E2" s="465"/>
    </row>
    <row r="3" spans="1:7" s="99" customFormat="1" ht="18" customHeight="1" thickBot="1" x14ac:dyDescent="0.25">
      <c r="A3" s="100"/>
      <c r="B3" s="100"/>
      <c r="C3" s="100"/>
      <c r="D3" s="100"/>
    </row>
    <row r="4" spans="1:7" ht="18" customHeight="1" thickBot="1" x14ac:dyDescent="0.25">
      <c r="A4" s="101" t="s">
        <v>1</v>
      </c>
      <c r="B4" s="102" t="s">
        <v>2</v>
      </c>
      <c r="C4" s="103" t="s">
        <v>128</v>
      </c>
      <c r="D4" s="104"/>
      <c r="E4" s="105" t="s">
        <v>4</v>
      </c>
    </row>
    <row r="5" spans="1:7" ht="18" customHeight="1" thickBot="1" x14ac:dyDescent="0.25">
      <c r="A5" s="106"/>
      <c r="B5" s="15"/>
      <c r="C5" s="51">
        <f>+'4.1.1. Składka'!C5</f>
        <v>2021</v>
      </c>
      <c r="D5" s="51">
        <f>+'4.1.1. Składka'!D5</f>
        <v>2022</v>
      </c>
      <c r="E5" s="16" t="s">
        <v>5</v>
      </c>
    </row>
    <row r="6" spans="1:7" ht="18" customHeight="1" x14ac:dyDescent="0.2">
      <c r="A6" s="101" t="s">
        <v>6</v>
      </c>
      <c r="B6" s="107" t="s">
        <v>7</v>
      </c>
      <c r="C6" s="19">
        <f>+C38</f>
        <v>18450994.867540002</v>
      </c>
      <c r="D6" s="19">
        <f t="shared" ref="D6" si="0">+D38</f>
        <v>18869968.907499995</v>
      </c>
      <c r="E6" s="78">
        <f>+D6/C6</f>
        <v>1.0227073956156736</v>
      </c>
      <c r="F6" s="21"/>
      <c r="G6" s="22"/>
    </row>
    <row r="7" spans="1:7" ht="18" customHeight="1" thickBot="1" x14ac:dyDescent="0.25">
      <c r="A7" s="108" t="s">
        <v>8</v>
      </c>
      <c r="B7" s="57" t="s">
        <v>9</v>
      </c>
      <c r="C7" s="25">
        <f>+C73</f>
        <v>22856492.989559997</v>
      </c>
      <c r="D7" s="25">
        <f t="shared" ref="D7" si="1">+D73</f>
        <v>25515702.274130002</v>
      </c>
      <c r="E7" s="59">
        <f>+D7/C7</f>
        <v>1.1163437140502979</v>
      </c>
      <c r="F7" s="21"/>
      <c r="G7" s="22"/>
    </row>
    <row r="8" spans="1:7" s="99" customFormat="1" ht="18" customHeight="1" thickBot="1" x14ac:dyDescent="0.25">
      <c r="A8" s="109"/>
      <c r="B8" s="110" t="s">
        <v>129</v>
      </c>
      <c r="C8" s="29">
        <f>SUM(C6:C7)</f>
        <v>41307487.857099995</v>
      </c>
      <c r="D8" s="29">
        <f>SUM(D6:D7)</f>
        <v>44385671.18163</v>
      </c>
      <c r="E8" s="111">
        <f>+D8/C8</f>
        <v>1.0745187733318167</v>
      </c>
      <c r="F8" s="21"/>
      <c r="G8" s="22"/>
    </row>
    <row r="9" spans="1:7" ht="18" customHeight="1" x14ac:dyDescent="0.2">
      <c r="C9" s="40"/>
      <c r="D9" s="40"/>
      <c r="F9" s="40"/>
      <c r="G9" s="22"/>
    </row>
    <row r="10" spans="1:7" s="113" customFormat="1" ht="18" customHeight="1" x14ac:dyDescent="0.2">
      <c r="A10" s="465" t="s">
        <v>130</v>
      </c>
      <c r="B10" s="465"/>
      <c r="C10" s="465"/>
      <c r="D10" s="465"/>
      <c r="E10" s="465"/>
      <c r="G10" s="22"/>
    </row>
    <row r="11" spans="1:7" s="99" customFormat="1" ht="18" customHeight="1" thickBot="1" x14ac:dyDescent="0.25">
      <c r="A11" s="100"/>
      <c r="B11" s="100"/>
      <c r="C11" s="100"/>
      <c r="D11" s="100"/>
      <c r="G11" s="22"/>
    </row>
    <row r="12" spans="1:7" ht="18" customHeight="1" thickBot="1" x14ac:dyDescent="0.25">
      <c r="A12" s="101" t="s">
        <v>1</v>
      </c>
      <c r="B12" s="102" t="s">
        <v>12</v>
      </c>
      <c r="C12" s="114" t="s">
        <v>128</v>
      </c>
      <c r="D12" s="115"/>
      <c r="E12" s="105" t="s">
        <v>4</v>
      </c>
      <c r="G12" s="22"/>
    </row>
    <row r="13" spans="1:7" ht="18" customHeight="1" thickBot="1" x14ac:dyDescent="0.25">
      <c r="A13" s="15"/>
      <c r="B13" s="15"/>
      <c r="C13" s="36">
        <f>+C5</f>
        <v>2021</v>
      </c>
      <c r="D13" s="36">
        <f>+D5</f>
        <v>2022</v>
      </c>
      <c r="E13" s="36" t="str">
        <f>+E5</f>
        <v>22/21</v>
      </c>
      <c r="G13" s="22"/>
    </row>
    <row r="14" spans="1:7" ht="18" customHeight="1" x14ac:dyDescent="0.2">
      <c r="A14" s="10" t="s">
        <v>6</v>
      </c>
      <c r="B14" s="37" t="s">
        <v>13</v>
      </c>
      <c r="C14" s="25">
        <v>476345.63555000001</v>
      </c>
      <c r="D14" s="25">
        <v>452346.52484000003</v>
      </c>
      <c r="E14" s="26">
        <f t="shared" ref="E14:E37" si="2">+IFERROR(IF(D14/C14&gt;0,D14/C14,"X"),"X")</f>
        <v>0.94961828361817557</v>
      </c>
      <c r="F14" s="21"/>
      <c r="G14" s="22"/>
    </row>
    <row r="15" spans="1:7" ht="18" customHeight="1" x14ac:dyDescent="0.2">
      <c r="A15" s="23" t="s">
        <v>8</v>
      </c>
      <c r="B15" s="37" t="s">
        <v>14</v>
      </c>
      <c r="C15" s="25">
        <v>1981842.7189499999</v>
      </c>
      <c r="D15" s="25">
        <v>2063788.6253500001</v>
      </c>
      <c r="E15" s="26">
        <f t="shared" si="2"/>
        <v>1.0413483399143884</v>
      </c>
      <c r="F15" s="21"/>
      <c r="G15" s="22"/>
    </row>
    <row r="16" spans="1:7" ht="18" customHeight="1" x14ac:dyDescent="0.2">
      <c r="A16" s="23" t="s">
        <v>15</v>
      </c>
      <c r="B16" s="37" t="s">
        <v>16</v>
      </c>
      <c r="C16" s="25">
        <v>370822.79204999999</v>
      </c>
      <c r="D16" s="25">
        <v>208896.60581000001</v>
      </c>
      <c r="E16" s="26">
        <f t="shared" si="2"/>
        <v>0.56333270308215944</v>
      </c>
      <c r="F16" s="21"/>
      <c r="G16" s="22"/>
    </row>
    <row r="17" spans="1:7" ht="18" customHeight="1" x14ac:dyDescent="0.2">
      <c r="A17" s="23" t="s">
        <v>17</v>
      </c>
      <c r="B17" s="37" t="s">
        <v>18</v>
      </c>
      <c r="C17" s="25">
        <v>42415.20261</v>
      </c>
      <c r="D17" s="25">
        <v>39462.718739999997</v>
      </c>
      <c r="E17" s="26">
        <f t="shared" si="2"/>
        <v>0.93039090495104904</v>
      </c>
      <c r="F17" s="21"/>
      <c r="G17" s="22"/>
    </row>
    <row r="18" spans="1:7" ht="18" customHeight="1" x14ac:dyDescent="0.2">
      <c r="A18" s="23" t="s">
        <v>19</v>
      </c>
      <c r="B18" s="37" t="s">
        <v>20</v>
      </c>
      <c r="C18" s="25">
        <v>905423.06350000005</v>
      </c>
      <c r="D18" s="25">
        <v>992668.56149999995</v>
      </c>
      <c r="E18" s="26">
        <f t="shared" si="2"/>
        <v>1.096358820000392</v>
      </c>
      <c r="F18" s="21"/>
      <c r="G18" s="22"/>
    </row>
    <row r="19" spans="1:7" ht="18" customHeight="1" x14ac:dyDescent="0.2">
      <c r="A19" s="23" t="s">
        <v>21</v>
      </c>
      <c r="B19" s="37" t="s">
        <v>22</v>
      </c>
      <c r="C19" s="25">
        <v>240244.66213000001</v>
      </c>
      <c r="D19" s="25">
        <v>278015.11722000001</v>
      </c>
      <c r="E19" s="26">
        <f t="shared" si="2"/>
        <v>1.1572166255646581</v>
      </c>
      <c r="F19" s="21"/>
      <c r="G19" s="22"/>
    </row>
    <row r="20" spans="1:7" ht="18" customHeight="1" x14ac:dyDescent="0.2">
      <c r="A20" s="23" t="s">
        <v>23</v>
      </c>
      <c r="B20" s="37" t="s">
        <v>24</v>
      </c>
      <c r="C20" s="25">
        <v>480941.68520000001</v>
      </c>
      <c r="D20" s="25">
        <v>232907.26318000001</v>
      </c>
      <c r="E20" s="26">
        <f t="shared" si="2"/>
        <v>0.48427339602127717</v>
      </c>
      <c r="F20" s="21"/>
      <c r="G20" s="22"/>
    </row>
    <row r="21" spans="1:7" ht="18" customHeight="1" x14ac:dyDescent="0.2">
      <c r="A21" s="23" t="s">
        <v>25</v>
      </c>
      <c r="B21" s="37" t="s">
        <v>26</v>
      </c>
      <c r="C21" s="25">
        <v>915045.51182000001</v>
      </c>
      <c r="D21" s="25">
        <v>933521.48991</v>
      </c>
      <c r="E21" s="26">
        <f t="shared" si="2"/>
        <v>1.0201913214712695</v>
      </c>
      <c r="F21" s="21"/>
      <c r="G21" s="22"/>
    </row>
    <row r="22" spans="1:7" ht="18" customHeight="1" x14ac:dyDescent="0.2">
      <c r="A22" s="23" t="s">
        <v>27</v>
      </c>
      <c r="B22" s="37" t="s">
        <v>28</v>
      </c>
      <c r="C22" s="25">
        <v>12305.60088</v>
      </c>
      <c r="D22" s="25">
        <v>11265.614100000001</v>
      </c>
      <c r="E22" s="26">
        <f t="shared" si="2"/>
        <v>0.91548671290889461</v>
      </c>
      <c r="F22" s="21"/>
      <c r="G22" s="22"/>
    </row>
    <row r="23" spans="1:7" ht="17.100000000000001" customHeight="1" x14ac:dyDescent="0.2">
      <c r="A23" s="23" t="s">
        <v>29</v>
      </c>
      <c r="B23" s="37" t="s">
        <v>30</v>
      </c>
      <c r="C23" s="25">
        <v>1088681.36891</v>
      </c>
      <c r="D23" s="25">
        <v>1214943.8376499999</v>
      </c>
      <c r="E23" s="26">
        <f t="shared" si="2"/>
        <v>1.115977431363977</v>
      </c>
      <c r="F23" s="21"/>
      <c r="G23" s="22"/>
    </row>
    <row r="24" spans="1:7" ht="18" customHeight="1" x14ac:dyDescent="0.2">
      <c r="A24" s="23" t="s">
        <v>31</v>
      </c>
      <c r="B24" s="37" t="s">
        <v>32</v>
      </c>
      <c r="C24" s="25">
        <v>854625.70675999997</v>
      </c>
      <c r="D24" s="25">
        <v>796877.96106</v>
      </c>
      <c r="E24" s="26">
        <f t="shared" si="2"/>
        <v>0.9324291964971082</v>
      </c>
      <c r="F24" s="21"/>
      <c r="G24" s="22"/>
    </row>
    <row r="25" spans="1:7" ht="18" customHeight="1" x14ac:dyDescent="0.2">
      <c r="A25" s="23" t="s">
        <v>33</v>
      </c>
      <c r="B25" s="37" t="s">
        <v>34</v>
      </c>
      <c r="C25" s="25">
        <v>1066298.8326300001</v>
      </c>
      <c r="D25" s="25">
        <v>2186341.6562299998</v>
      </c>
      <c r="E25" s="26">
        <f t="shared" si="2"/>
        <v>2.0504023725107543</v>
      </c>
      <c r="F25" s="21"/>
      <c r="G25" s="22"/>
    </row>
    <row r="26" spans="1:7" ht="18" customHeight="1" x14ac:dyDescent="0.2">
      <c r="A26" s="23" t="s">
        <v>35</v>
      </c>
      <c r="B26" s="37" t="s">
        <v>36</v>
      </c>
      <c r="C26" s="25">
        <v>544519.52616000001</v>
      </c>
      <c r="D26" s="25">
        <v>362286.66279999999</v>
      </c>
      <c r="E26" s="26">
        <f t="shared" si="2"/>
        <v>0.66533272985613146</v>
      </c>
      <c r="F26" s="21"/>
      <c r="G26" s="22"/>
    </row>
    <row r="27" spans="1:7" ht="18" customHeight="1" x14ac:dyDescent="0.2">
      <c r="A27" s="23" t="s">
        <v>37</v>
      </c>
      <c r="B27" s="37" t="s">
        <v>38</v>
      </c>
      <c r="C27" s="25">
        <v>42672.910470000003</v>
      </c>
      <c r="D27" s="25">
        <v>40426.300049999998</v>
      </c>
      <c r="E27" s="26">
        <f t="shared" si="2"/>
        <v>0.94735277263125928</v>
      </c>
      <c r="F27" s="21"/>
      <c r="G27" s="22"/>
    </row>
    <row r="28" spans="1:7" ht="18" customHeight="1" x14ac:dyDescent="0.2">
      <c r="A28" s="23" t="s">
        <v>39</v>
      </c>
      <c r="B28" s="37" t="s">
        <v>40</v>
      </c>
      <c r="C28" s="25">
        <v>10819.401519999999</v>
      </c>
      <c r="D28" s="25">
        <v>13511.67661</v>
      </c>
      <c r="E28" s="26">
        <f t="shared" si="2"/>
        <v>1.2488377092783964</v>
      </c>
      <c r="F28" s="21"/>
      <c r="G28" s="22"/>
    </row>
    <row r="29" spans="1:7" ht="18" customHeight="1" x14ac:dyDescent="0.2">
      <c r="A29" s="23" t="s">
        <v>41</v>
      </c>
      <c r="B29" s="37" t="s">
        <v>42</v>
      </c>
      <c r="C29" s="25">
        <v>6936347.9035499999</v>
      </c>
      <c r="D29" s="25">
        <v>6576721.4331299998</v>
      </c>
      <c r="E29" s="26">
        <f t="shared" si="2"/>
        <v>0.94815334014086228</v>
      </c>
      <c r="F29" s="21"/>
      <c r="G29" s="22"/>
    </row>
    <row r="30" spans="1:7" ht="18" customHeight="1" x14ac:dyDescent="0.2">
      <c r="A30" s="23" t="s">
        <v>43</v>
      </c>
      <c r="B30" s="37" t="s">
        <v>44</v>
      </c>
      <c r="C30" s="25">
        <v>10505.127699999999</v>
      </c>
      <c r="D30" s="25">
        <v>13261.39883</v>
      </c>
      <c r="E30" s="26">
        <f t="shared" si="2"/>
        <v>1.2623738814712362</v>
      </c>
      <c r="F30" s="21"/>
      <c r="G30" s="22"/>
    </row>
    <row r="31" spans="1:7" ht="18" customHeight="1" x14ac:dyDescent="0.2">
      <c r="A31" s="23" t="s">
        <v>45</v>
      </c>
      <c r="B31" s="37" t="s">
        <v>46</v>
      </c>
      <c r="C31" s="25">
        <v>21909.723450000001</v>
      </c>
      <c r="D31" s="25">
        <v>20572.394509999998</v>
      </c>
      <c r="E31" s="26">
        <f t="shared" si="2"/>
        <v>0.93896185211776362</v>
      </c>
      <c r="F31" s="21"/>
      <c r="G31" s="22"/>
    </row>
    <row r="32" spans="1:7" ht="18" customHeight="1" x14ac:dyDescent="0.2">
      <c r="A32" s="23" t="s">
        <v>47</v>
      </c>
      <c r="B32" s="37" t="s">
        <v>48</v>
      </c>
      <c r="C32" s="25">
        <v>72907.417289999998</v>
      </c>
      <c r="D32" s="25">
        <v>80409.415040000007</v>
      </c>
      <c r="E32" s="26">
        <f t="shared" si="2"/>
        <v>1.1028975929864544</v>
      </c>
      <c r="F32" s="21"/>
      <c r="G32" s="22"/>
    </row>
    <row r="33" spans="1:7" ht="18" customHeight="1" x14ac:dyDescent="0.2">
      <c r="A33" s="23" t="s">
        <v>49</v>
      </c>
      <c r="B33" s="37" t="s">
        <v>50</v>
      </c>
      <c r="C33" s="25">
        <v>19221.94241</v>
      </c>
      <c r="D33" s="25">
        <v>19702.08034</v>
      </c>
      <c r="E33" s="26">
        <f t="shared" si="2"/>
        <v>1.0249786374216903</v>
      </c>
      <c r="F33" s="21"/>
      <c r="G33" s="22"/>
    </row>
    <row r="34" spans="1:7" ht="18" customHeight="1" x14ac:dyDescent="0.2">
      <c r="A34" s="23" t="s">
        <v>51</v>
      </c>
      <c r="B34" s="37" t="s">
        <v>52</v>
      </c>
      <c r="C34" s="25">
        <v>1052442.4142</v>
      </c>
      <c r="D34" s="25">
        <v>938307.05056</v>
      </c>
      <c r="E34" s="26">
        <f t="shared" si="2"/>
        <v>0.89155191571525705</v>
      </c>
      <c r="F34" s="21"/>
      <c r="G34" s="22"/>
    </row>
    <row r="35" spans="1:7" ht="18" customHeight="1" x14ac:dyDescent="0.2">
      <c r="A35" s="23" t="s">
        <v>53</v>
      </c>
      <c r="B35" s="37" t="s">
        <v>54</v>
      </c>
      <c r="C35" s="25">
        <v>157165.09714999999</v>
      </c>
      <c r="D35" s="25">
        <v>178232.05942999999</v>
      </c>
      <c r="E35" s="26">
        <f t="shared" si="2"/>
        <v>1.1340435164169655</v>
      </c>
      <c r="F35" s="21"/>
      <c r="G35" s="22"/>
    </row>
    <row r="36" spans="1:7" ht="18" customHeight="1" x14ac:dyDescent="0.2">
      <c r="A36" s="23" t="s">
        <v>55</v>
      </c>
      <c r="B36" s="37" t="s">
        <v>56</v>
      </c>
      <c r="C36" s="25">
        <v>309586.73223000002</v>
      </c>
      <c r="D36" s="25">
        <v>407199.44383</v>
      </c>
      <c r="E36" s="26">
        <f t="shared" si="2"/>
        <v>1.3153000482187363</v>
      </c>
      <c r="F36" s="21"/>
      <c r="G36" s="22"/>
    </row>
    <row r="37" spans="1:7" s="99" customFormat="1" ht="18" customHeight="1" thickBot="1" x14ac:dyDescent="0.25">
      <c r="A37" s="23" t="s">
        <v>57</v>
      </c>
      <c r="B37" s="37" t="s">
        <v>58</v>
      </c>
      <c r="C37" s="25">
        <v>837903.89041999995</v>
      </c>
      <c r="D37" s="25">
        <v>808303.01677999995</v>
      </c>
      <c r="E37" s="26">
        <f t="shared" si="2"/>
        <v>0.96467271010621214</v>
      </c>
      <c r="F37" s="21"/>
      <c r="G37" s="22"/>
    </row>
    <row r="38" spans="1:7" s="99" customFormat="1" ht="18" customHeight="1" thickBot="1" x14ac:dyDescent="0.25">
      <c r="A38" s="27"/>
      <c r="B38" s="41" t="s">
        <v>10</v>
      </c>
      <c r="C38" s="29">
        <f>SUM(C14:C37)</f>
        <v>18450994.867540002</v>
      </c>
      <c r="D38" s="29">
        <f>SUM(D14:D37)</f>
        <v>18869968.907499995</v>
      </c>
      <c r="E38" s="30">
        <f t="shared" ref="E38" si="3">+IF(C38=0,"X",D38/C38)</f>
        <v>1.0227073956156736</v>
      </c>
      <c r="F38" s="21"/>
      <c r="G38" s="43"/>
    </row>
    <row r="39" spans="1:7" s="99" customFormat="1" ht="18" customHeight="1" x14ac:dyDescent="0.2">
      <c r="A39" s="116"/>
      <c r="C39" s="117"/>
      <c r="D39" s="117"/>
      <c r="E39" s="118"/>
      <c r="F39" s="119"/>
      <c r="G39" s="120"/>
    </row>
    <row r="40" spans="1:7" s="99" customFormat="1" ht="18" customHeight="1" x14ac:dyDescent="0.2">
      <c r="A40" s="465" t="s">
        <v>131</v>
      </c>
      <c r="B40" s="465"/>
      <c r="C40" s="465"/>
      <c r="D40" s="465"/>
      <c r="E40" s="465"/>
      <c r="F40" s="119"/>
      <c r="G40" s="43"/>
    </row>
    <row r="41" spans="1:7" s="99" customFormat="1" ht="18" customHeight="1" thickBot="1" x14ac:dyDescent="0.25">
      <c r="A41" s="100"/>
      <c r="B41" s="100"/>
      <c r="C41" s="100"/>
      <c r="D41" s="100"/>
      <c r="E41" s="100"/>
      <c r="F41" s="119"/>
      <c r="G41" s="22"/>
    </row>
    <row r="42" spans="1:7" s="99" customFormat="1" ht="18" customHeight="1" thickBot="1" x14ac:dyDescent="0.25">
      <c r="A42" s="101" t="s">
        <v>1</v>
      </c>
      <c r="B42" s="121" t="s">
        <v>12</v>
      </c>
      <c r="C42" s="114" t="s">
        <v>128</v>
      </c>
      <c r="D42" s="115"/>
      <c r="E42" s="105" t="s">
        <v>4</v>
      </c>
      <c r="F42" s="119"/>
      <c r="G42" s="22"/>
    </row>
    <row r="43" spans="1:7" ht="18" customHeight="1" thickBot="1" x14ac:dyDescent="0.25">
      <c r="A43" s="23"/>
      <c r="B43" s="122"/>
      <c r="C43" s="36">
        <f>+C5</f>
        <v>2021</v>
      </c>
      <c r="D43" s="36">
        <f>+D5</f>
        <v>2022</v>
      </c>
      <c r="E43" s="36" t="str">
        <f>+E5</f>
        <v>22/21</v>
      </c>
      <c r="G43" s="22"/>
    </row>
    <row r="44" spans="1:7" ht="18" customHeight="1" x14ac:dyDescent="0.2">
      <c r="A44" s="10" t="s">
        <v>6</v>
      </c>
      <c r="B44" s="17" t="s">
        <v>60</v>
      </c>
      <c r="C44" s="38">
        <v>112248.69351</v>
      </c>
      <c r="D44" s="25">
        <v>169169.93539</v>
      </c>
      <c r="E44" s="26">
        <f t="shared" ref="E44:E72" si="4">+IFERROR(IF(D44/C44&gt;0,D44/C44,"X"),"X")</f>
        <v>1.5070993710490628</v>
      </c>
      <c r="F44" s="21"/>
      <c r="G44" s="22"/>
    </row>
    <row r="45" spans="1:7" ht="18" customHeight="1" x14ac:dyDescent="0.2">
      <c r="A45" s="23" t="s">
        <v>8</v>
      </c>
      <c r="B45" s="17" t="s">
        <v>61</v>
      </c>
      <c r="C45" s="38">
        <v>1263284.5478999999</v>
      </c>
      <c r="D45" s="25">
        <v>1233189.3024599999</v>
      </c>
      <c r="E45" s="26">
        <f t="shared" si="4"/>
        <v>0.97617698602422687</v>
      </c>
      <c r="F45" s="21"/>
      <c r="G45" s="22"/>
    </row>
    <row r="46" spans="1:7" ht="18" customHeight="1" x14ac:dyDescent="0.2">
      <c r="A46" s="23" t="s">
        <v>15</v>
      </c>
      <c r="B46" s="17" t="s">
        <v>62</v>
      </c>
      <c r="C46" s="38">
        <v>1210993.6673300001</v>
      </c>
      <c r="D46" s="25">
        <v>1349704.6921900001</v>
      </c>
      <c r="E46" s="26">
        <f t="shared" si="4"/>
        <v>1.1145431463451252</v>
      </c>
      <c r="F46" s="21"/>
      <c r="G46" s="22"/>
    </row>
    <row r="47" spans="1:7" ht="18" customHeight="1" x14ac:dyDescent="0.2">
      <c r="A47" s="23" t="s">
        <v>17</v>
      </c>
      <c r="B47" s="17" t="s">
        <v>63</v>
      </c>
      <c r="C47" s="38">
        <v>8026.2393000000002</v>
      </c>
      <c r="D47" s="25">
        <v>12566.27715</v>
      </c>
      <c r="E47" s="26">
        <f t="shared" si="4"/>
        <v>1.5656494505465341</v>
      </c>
      <c r="F47" s="21"/>
      <c r="G47" s="22"/>
    </row>
    <row r="48" spans="1:7" ht="18" customHeight="1" x14ac:dyDescent="0.2">
      <c r="A48" s="23" t="s">
        <v>19</v>
      </c>
      <c r="B48" s="17" t="s">
        <v>64</v>
      </c>
      <c r="C48" s="38">
        <v>17010.243849999999</v>
      </c>
      <c r="D48" s="25">
        <v>15958.340759999999</v>
      </c>
      <c r="E48" s="26">
        <f t="shared" si="4"/>
        <v>0.93816061078983304</v>
      </c>
      <c r="F48" s="21"/>
      <c r="G48" s="22"/>
    </row>
    <row r="49" spans="1:7" ht="18" customHeight="1" x14ac:dyDescent="0.2">
      <c r="A49" s="23" t="s">
        <v>21</v>
      </c>
      <c r="B49" s="17" t="s">
        <v>65</v>
      </c>
      <c r="C49" s="38">
        <v>3582421.9313699999</v>
      </c>
      <c r="D49" s="25">
        <v>3931243.4951200001</v>
      </c>
      <c r="E49" s="26">
        <f t="shared" si="4"/>
        <v>1.0973703183021222</v>
      </c>
      <c r="F49" s="21"/>
      <c r="G49" s="22"/>
    </row>
    <row r="50" spans="1:7" ht="18" customHeight="1" x14ac:dyDescent="0.2">
      <c r="A50" s="23" t="s">
        <v>23</v>
      </c>
      <c r="B50" s="17" t="s">
        <v>66</v>
      </c>
      <c r="C50" s="38">
        <v>57469.869259999999</v>
      </c>
      <c r="D50" s="25">
        <v>93402.086039999995</v>
      </c>
      <c r="E50" s="26">
        <f t="shared" si="4"/>
        <v>1.6252357494922895</v>
      </c>
      <c r="F50" s="21"/>
      <c r="G50" s="22"/>
    </row>
    <row r="51" spans="1:7" ht="18" customHeight="1" x14ac:dyDescent="0.2">
      <c r="A51" s="23" t="s">
        <v>25</v>
      </c>
      <c r="B51" s="17" t="s">
        <v>67</v>
      </c>
      <c r="C51" s="38">
        <v>66406.512170000002</v>
      </c>
      <c r="D51" s="25">
        <v>81575.103510000001</v>
      </c>
      <c r="E51" s="26">
        <f t="shared" si="4"/>
        <v>1.2284202383821718</v>
      </c>
      <c r="F51" s="21"/>
      <c r="G51" s="22"/>
    </row>
    <row r="52" spans="1:7" ht="18" customHeight="1" x14ac:dyDescent="0.2">
      <c r="A52" s="23" t="s">
        <v>27</v>
      </c>
      <c r="B52" s="17" t="s">
        <v>68</v>
      </c>
      <c r="C52" s="38">
        <v>1168356.3493300001</v>
      </c>
      <c r="D52" s="25">
        <v>1305525.7421500001</v>
      </c>
      <c r="E52" s="26">
        <f t="shared" si="4"/>
        <v>1.1174037295202448</v>
      </c>
      <c r="F52" s="21"/>
      <c r="G52" s="22"/>
    </row>
    <row r="53" spans="1:7" ht="18" customHeight="1" x14ac:dyDescent="0.2">
      <c r="A53" s="23" t="s">
        <v>29</v>
      </c>
      <c r="B53" s="17" t="s">
        <v>69</v>
      </c>
      <c r="C53" s="38">
        <v>45245.323490000002</v>
      </c>
      <c r="D53" s="25">
        <v>57801.920180000001</v>
      </c>
      <c r="E53" s="26">
        <f t="shared" si="4"/>
        <v>1.2775225309810245</v>
      </c>
      <c r="F53" s="21"/>
      <c r="G53" s="22"/>
    </row>
    <row r="54" spans="1:7" ht="18" customHeight="1" x14ac:dyDescent="0.2">
      <c r="A54" s="23" t="s">
        <v>31</v>
      </c>
      <c r="B54" s="17" t="s">
        <v>70</v>
      </c>
      <c r="C54" s="38">
        <v>730822.42668999999</v>
      </c>
      <c r="D54" s="25">
        <v>891877.22164999996</v>
      </c>
      <c r="E54" s="26">
        <f t="shared" si="4"/>
        <v>1.2203747300003371</v>
      </c>
      <c r="F54" s="21"/>
      <c r="G54" s="22"/>
    </row>
    <row r="55" spans="1:7" ht="18" customHeight="1" x14ac:dyDescent="0.2">
      <c r="A55" s="23" t="s">
        <v>33</v>
      </c>
      <c r="B55" s="17" t="s">
        <v>71</v>
      </c>
      <c r="C55" s="38">
        <v>18325.68706</v>
      </c>
      <c r="D55" s="25">
        <v>26264.404849999999</v>
      </c>
      <c r="E55" s="26">
        <f t="shared" si="4"/>
        <v>1.4332016455376488</v>
      </c>
      <c r="F55" s="21"/>
      <c r="G55" s="22"/>
    </row>
    <row r="56" spans="1:7" ht="18" customHeight="1" x14ac:dyDescent="0.2">
      <c r="A56" s="23" t="s">
        <v>35</v>
      </c>
      <c r="B56" s="17" t="s">
        <v>72</v>
      </c>
      <c r="C56" s="38">
        <v>688630.97042000003</v>
      </c>
      <c r="D56" s="25">
        <v>739343.63266999996</v>
      </c>
      <c r="E56" s="26">
        <f t="shared" si="4"/>
        <v>1.0736427265521764</v>
      </c>
      <c r="F56" s="21"/>
      <c r="G56" s="22"/>
    </row>
    <row r="57" spans="1:7" ht="18" customHeight="1" x14ac:dyDescent="0.2">
      <c r="A57" s="23" t="s">
        <v>37</v>
      </c>
      <c r="B57" s="17" t="s">
        <v>73</v>
      </c>
      <c r="C57" s="38">
        <v>12213.56338</v>
      </c>
      <c r="D57" s="25">
        <v>17124.720829999998</v>
      </c>
      <c r="E57" s="26">
        <f t="shared" si="4"/>
        <v>1.4021068460693573</v>
      </c>
      <c r="F57" s="21"/>
      <c r="G57" s="22"/>
    </row>
    <row r="58" spans="1:7" ht="18" customHeight="1" x14ac:dyDescent="0.2">
      <c r="A58" s="23" t="s">
        <v>39</v>
      </c>
      <c r="B58" s="17" t="s">
        <v>74</v>
      </c>
      <c r="C58" s="38">
        <v>327.04836999999998</v>
      </c>
      <c r="D58" s="25">
        <v>331.81849999999997</v>
      </c>
      <c r="E58" s="26">
        <f t="shared" si="4"/>
        <v>1.014585396037901</v>
      </c>
      <c r="F58" s="21"/>
      <c r="G58" s="22"/>
    </row>
    <row r="59" spans="1:7" ht="18" customHeight="1" x14ac:dyDescent="0.2">
      <c r="A59" s="23" t="s">
        <v>41</v>
      </c>
      <c r="B59" s="17" t="s">
        <v>75</v>
      </c>
      <c r="C59" s="38">
        <v>70466.54234</v>
      </c>
      <c r="D59" s="25">
        <v>119343.46418</v>
      </c>
      <c r="E59" s="26">
        <f t="shared" si="4"/>
        <v>1.693618846858834</v>
      </c>
      <c r="F59" s="21"/>
      <c r="G59" s="22"/>
    </row>
    <row r="60" spans="1:7" ht="18" customHeight="1" x14ac:dyDescent="0.2">
      <c r="A60" s="23" t="s">
        <v>43</v>
      </c>
      <c r="B60" s="17" t="s">
        <v>76</v>
      </c>
      <c r="C60" s="38">
        <v>25887.26568</v>
      </c>
      <c r="D60" s="25">
        <v>61600.348550000002</v>
      </c>
      <c r="E60" s="26">
        <f t="shared" si="4"/>
        <v>2.3795618012137618</v>
      </c>
      <c r="F60" s="21"/>
      <c r="G60" s="22"/>
    </row>
    <row r="61" spans="1:7" ht="18" customHeight="1" x14ac:dyDescent="0.2">
      <c r="A61" s="23" t="s">
        <v>45</v>
      </c>
      <c r="B61" s="17" t="s">
        <v>77</v>
      </c>
      <c r="C61" s="38">
        <v>280702.02098999999</v>
      </c>
      <c r="D61" s="25">
        <v>379296.24301999999</v>
      </c>
      <c r="E61" s="26">
        <f t="shared" si="4"/>
        <v>1.3512415823807424</v>
      </c>
      <c r="F61" s="21"/>
      <c r="G61" s="22"/>
    </row>
    <row r="62" spans="1:7" ht="18" customHeight="1" x14ac:dyDescent="0.2">
      <c r="A62" s="23" t="s">
        <v>47</v>
      </c>
      <c r="B62" s="17" t="s">
        <v>78</v>
      </c>
      <c r="C62" s="38">
        <v>6974233.4276599996</v>
      </c>
      <c r="D62" s="25">
        <v>7441580.98697</v>
      </c>
      <c r="E62" s="26">
        <f t="shared" si="4"/>
        <v>1.0670105989651117</v>
      </c>
      <c r="F62" s="21"/>
      <c r="G62" s="22"/>
    </row>
    <row r="63" spans="1:7" ht="18" customHeight="1" x14ac:dyDescent="0.2">
      <c r="A63" s="23" t="s">
        <v>49</v>
      </c>
      <c r="B63" s="17" t="s">
        <v>79</v>
      </c>
      <c r="C63" s="38">
        <v>179548.32532</v>
      </c>
      <c r="D63" s="25">
        <v>326523.60256000003</v>
      </c>
      <c r="E63" s="26">
        <f t="shared" si="4"/>
        <v>1.8185833923989729</v>
      </c>
      <c r="F63" s="21"/>
      <c r="G63" s="22"/>
    </row>
    <row r="64" spans="1:7" ht="18" customHeight="1" x14ac:dyDescent="0.2">
      <c r="A64" s="23" t="s">
        <v>51</v>
      </c>
      <c r="B64" s="17" t="s">
        <v>80</v>
      </c>
      <c r="C64" s="38">
        <v>29088.68705</v>
      </c>
      <c r="D64" s="25">
        <v>37480.124799999998</v>
      </c>
      <c r="E64" s="26">
        <f t="shared" si="4"/>
        <v>1.2884777073498062</v>
      </c>
      <c r="F64" s="21"/>
      <c r="G64" s="22"/>
    </row>
    <row r="65" spans="1:7" ht="18" customHeight="1" x14ac:dyDescent="0.2">
      <c r="A65" s="23" t="s">
        <v>53</v>
      </c>
      <c r="B65" s="17" t="s">
        <v>81</v>
      </c>
      <c r="C65" s="38">
        <v>17408.389340000002</v>
      </c>
      <c r="D65" s="25">
        <v>21489.854169999999</v>
      </c>
      <c r="E65" s="26">
        <f t="shared" si="4"/>
        <v>1.2344539032466284</v>
      </c>
      <c r="F65" s="21"/>
      <c r="G65" s="22"/>
    </row>
    <row r="66" spans="1:7" ht="18" customHeight="1" x14ac:dyDescent="0.2">
      <c r="A66" s="23" t="s">
        <v>55</v>
      </c>
      <c r="B66" s="17" t="s">
        <v>82</v>
      </c>
      <c r="C66" s="38">
        <v>27914.093690000002</v>
      </c>
      <c r="D66" s="25">
        <v>46055.947059999999</v>
      </c>
      <c r="E66" s="26">
        <f t="shared" si="4"/>
        <v>1.6499173346437241</v>
      </c>
      <c r="F66" s="21"/>
      <c r="G66" s="22"/>
    </row>
    <row r="67" spans="1:7" ht="18" customHeight="1" x14ac:dyDescent="0.2">
      <c r="A67" s="23" t="s">
        <v>57</v>
      </c>
      <c r="B67" s="17" t="s">
        <v>83</v>
      </c>
      <c r="C67" s="38">
        <v>421759.57604999997</v>
      </c>
      <c r="D67" s="25">
        <v>453491.59563</v>
      </c>
      <c r="E67" s="26">
        <f t="shared" si="4"/>
        <v>1.0752372237215977</v>
      </c>
      <c r="F67" s="21"/>
      <c r="G67" s="22"/>
    </row>
    <row r="68" spans="1:7" ht="18" customHeight="1" x14ac:dyDescent="0.2">
      <c r="A68" s="23" t="s">
        <v>84</v>
      </c>
      <c r="B68" s="17" t="s">
        <v>85</v>
      </c>
      <c r="C68" s="38">
        <v>238907.72708000001</v>
      </c>
      <c r="D68" s="25">
        <v>263258.89926999999</v>
      </c>
      <c r="E68" s="26">
        <f t="shared" si="4"/>
        <v>1.1019271016790755</v>
      </c>
      <c r="F68" s="21"/>
      <c r="G68" s="22"/>
    </row>
    <row r="69" spans="1:7" ht="18" customHeight="1" x14ac:dyDescent="0.2">
      <c r="A69" s="23" t="s">
        <v>86</v>
      </c>
      <c r="B69" s="17" t="s">
        <v>87</v>
      </c>
      <c r="C69" s="38">
        <v>1621925.65631</v>
      </c>
      <c r="D69" s="25">
        <v>1788652.33935</v>
      </c>
      <c r="E69" s="26">
        <f t="shared" si="4"/>
        <v>1.102795514943216</v>
      </c>
      <c r="F69" s="21"/>
      <c r="G69" s="22"/>
    </row>
    <row r="70" spans="1:7" ht="18" customHeight="1" x14ac:dyDescent="0.2">
      <c r="A70" s="23" t="s">
        <v>88</v>
      </c>
      <c r="B70" s="17" t="s">
        <v>89</v>
      </c>
      <c r="C70" s="38">
        <v>3446450.5132399998</v>
      </c>
      <c r="D70" s="25">
        <v>4056692.81721</v>
      </c>
      <c r="E70" s="26">
        <f t="shared" si="4"/>
        <v>1.1770639971836743</v>
      </c>
      <c r="F70" s="21"/>
      <c r="G70" s="22"/>
    </row>
    <row r="71" spans="1:7" ht="18" customHeight="1" x14ac:dyDescent="0.2">
      <c r="A71" s="23" t="s">
        <v>90</v>
      </c>
      <c r="B71" s="17" t="s">
        <v>91</v>
      </c>
      <c r="C71" s="38">
        <v>476872.52681000001</v>
      </c>
      <c r="D71" s="25">
        <v>533943.22207999998</v>
      </c>
      <c r="E71" s="26">
        <f t="shared" si="4"/>
        <v>1.1196770458801009</v>
      </c>
      <c r="F71" s="21"/>
      <c r="G71" s="22"/>
    </row>
    <row r="72" spans="1:7" ht="18" customHeight="1" thickBot="1" x14ac:dyDescent="0.25">
      <c r="A72" s="23" t="s">
        <v>92</v>
      </c>
      <c r="B72" s="17" t="s">
        <v>93</v>
      </c>
      <c r="C72" s="38">
        <v>63545.164570000001</v>
      </c>
      <c r="D72" s="25">
        <v>61214.135829999999</v>
      </c>
      <c r="E72" s="26">
        <f t="shared" si="4"/>
        <v>0.96331697689708251</v>
      </c>
      <c r="F72" s="21"/>
      <c r="G72" s="22"/>
    </row>
    <row r="73" spans="1:7" s="99" customFormat="1" ht="18" customHeight="1" thickBot="1" x14ac:dyDescent="0.25">
      <c r="A73" s="27"/>
      <c r="B73" s="41" t="s">
        <v>10</v>
      </c>
      <c r="C73" s="123">
        <f>SUM(C44:C72)</f>
        <v>22856492.989559997</v>
      </c>
      <c r="D73" s="123">
        <f>SUM(D44:D72)</f>
        <v>25515702.274130002</v>
      </c>
      <c r="E73" s="30">
        <f t="shared" ref="E73" si="5">+IF(C73=0,"X",D73/C73)</f>
        <v>1.1163437140502979</v>
      </c>
    </row>
    <row r="74" spans="1:7" ht="18" customHeight="1" x14ac:dyDescent="0.2">
      <c r="C74" s="124"/>
      <c r="D74" s="124"/>
      <c r="E74" s="118"/>
    </row>
    <row r="75" spans="1:7" ht="18" customHeight="1" x14ac:dyDescent="0.2">
      <c r="A75" s="465" t="s">
        <v>132</v>
      </c>
      <c r="B75" s="465"/>
      <c r="C75" s="465"/>
      <c r="D75" s="465"/>
      <c r="E75" s="465"/>
      <c r="F75" s="465"/>
      <c r="G75" s="125"/>
    </row>
    <row r="76" spans="1:7" ht="18" customHeight="1" thickBot="1" x14ac:dyDescent="0.25">
      <c r="A76" s="17"/>
    </row>
    <row r="77" spans="1:7" ht="18" customHeight="1" x14ac:dyDescent="0.2">
      <c r="A77" s="101"/>
      <c r="B77" s="101"/>
      <c r="C77" s="466" t="s">
        <v>128</v>
      </c>
      <c r="D77" s="467"/>
      <c r="E77" s="470" t="s">
        <v>133</v>
      </c>
      <c r="F77" s="472" t="s">
        <v>134</v>
      </c>
      <c r="G77" s="473"/>
    </row>
    <row r="78" spans="1:7" ht="36" customHeight="1" thickBot="1" x14ac:dyDescent="0.25">
      <c r="A78" s="126" t="s">
        <v>1</v>
      </c>
      <c r="B78" s="108" t="s">
        <v>95</v>
      </c>
      <c r="C78" s="468"/>
      <c r="D78" s="469"/>
      <c r="E78" s="471"/>
      <c r="F78" s="474"/>
      <c r="G78" s="475"/>
    </row>
    <row r="79" spans="1:7" ht="18" customHeight="1" thickBot="1" x14ac:dyDescent="0.25">
      <c r="A79" s="15"/>
      <c r="B79" s="15"/>
      <c r="C79" s="51">
        <f>+C5</f>
        <v>2021</v>
      </c>
      <c r="D79" s="36">
        <f>+D5</f>
        <v>2022</v>
      </c>
      <c r="E79" s="36" t="str">
        <f>+E5</f>
        <v>22/21</v>
      </c>
      <c r="F79" s="36">
        <f>+C79</f>
        <v>2021</v>
      </c>
      <c r="G79" s="36">
        <f>+D79</f>
        <v>2022</v>
      </c>
    </row>
    <row r="80" spans="1:7" ht="18" customHeight="1" x14ac:dyDescent="0.2">
      <c r="A80" s="10"/>
      <c r="B80" s="52"/>
      <c r="C80" s="53"/>
      <c r="D80" s="54"/>
      <c r="E80" s="59"/>
      <c r="F80" s="56"/>
      <c r="G80" s="56"/>
    </row>
    <row r="81" spans="1:12" x14ac:dyDescent="0.2">
      <c r="A81" s="23" t="s">
        <v>6</v>
      </c>
      <c r="B81" s="58" t="s">
        <v>97</v>
      </c>
      <c r="C81" s="25">
        <v>7487586.6575299995</v>
      </c>
      <c r="D81" s="25">
        <v>6756134.3390500005</v>
      </c>
      <c r="E81" s="26">
        <f t="shared" ref="E81:E86" si="6">+IF(C81=0,"X",D81/C81)</f>
        <v>0.90231133849457312</v>
      </c>
      <c r="F81" s="59">
        <f>+C81/C89</f>
        <v>0.40580937295162184</v>
      </c>
      <c r="G81" s="59">
        <f>+D81/D89</f>
        <v>0.35803632598274854</v>
      </c>
      <c r="H81" s="21"/>
      <c r="I81" s="21"/>
      <c r="J81" s="22"/>
      <c r="K81" s="21"/>
      <c r="L81" s="22"/>
    </row>
    <row r="82" spans="1:12" x14ac:dyDescent="0.2">
      <c r="A82" s="23" t="s">
        <v>8</v>
      </c>
      <c r="B82" s="58" t="s">
        <v>98</v>
      </c>
      <c r="C82" s="25">
        <v>123803.66077</v>
      </c>
      <c r="D82" s="25">
        <v>130322.89736</v>
      </c>
      <c r="E82" s="26">
        <f t="shared" si="6"/>
        <v>1.0526578660877508</v>
      </c>
      <c r="F82" s="59">
        <f>+C82/C89</f>
        <v>6.7098637043036735E-3</v>
      </c>
      <c r="G82" s="59">
        <f>+D82/D89</f>
        <v>6.9063652409200446E-3</v>
      </c>
      <c r="H82" s="21"/>
      <c r="I82" s="21"/>
      <c r="J82" s="22"/>
      <c r="K82" s="21"/>
      <c r="L82" s="22"/>
    </row>
    <row r="83" spans="1:12" ht="25.5" x14ac:dyDescent="0.2">
      <c r="A83" s="23" t="s">
        <v>15</v>
      </c>
      <c r="B83" s="58" t="s">
        <v>99</v>
      </c>
      <c r="C83" s="25">
        <v>7996346.4829299999</v>
      </c>
      <c r="D83" s="25">
        <v>8914104.1624699999</v>
      </c>
      <c r="E83" s="26">
        <f t="shared" si="6"/>
        <v>1.1147721251823142</v>
      </c>
      <c r="F83" s="59">
        <f>+C83/C89</f>
        <v>0.43338294440684122</v>
      </c>
      <c r="G83" s="59">
        <f>+D83/D89</f>
        <v>0.47239633547710969</v>
      </c>
      <c r="H83" s="21"/>
      <c r="I83" s="21"/>
      <c r="J83" s="22"/>
      <c r="K83" s="21"/>
      <c r="L83" s="22"/>
    </row>
    <row r="84" spans="1:12" x14ac:dyDescent="0.2">
      <c r="A84" s="23" t="s">
        <v>17</v>
      </c>
      <c r="B84" s="58" t="s">
        <v>100</v>
      </c>
      <c r="C84" s="25">
        <v>92244.081359999996</v>
      </c>
      <c r="D84" s="25">
        <v>100797.74971999999</v>
      </c>
      <c r="E84" s="26">
        <f t="shared" si="6"/>
        <v>1.0927286415983448</v>
      </c>
      <c r="F84" s="59">
        <f>+C84/C89</f>
        <v>4.9994096265389377E-3</v>
      </c>
      <c r="G84" s="59">
        <f>+D84/D89</f>
        <v>5.3417019505494368E-3</v>
      </c>
      <c r="H84" s="21"/>
      <c r="I84" s="21"/>
      <c r="J84" s="22"/>
      <c r="K84" s="21"/>
      <c r="L84" s="22"/>
    </row>
    <row r="85" spans="1:12" ht="25.5" x14ac:dyDescent="0.2">
      <c r="A85" s="23" t="s">
        <v>19</v>
      </c>
      <c r="B85" s="58" t="s">
        <v>101</v>
      </c>
      <c r="C85" s="25">
        <v>2751013.98495</v>
      </c>
      <c r="D85" s="25">
        <v>2968609.7589000002</v>
      </c>
      <c r="E85" s="26">
        <f t="shared" si="6"/>
        <v>1.0790965713516556</v>
      </c>
      <c r="F85" s="59">
        <f>+C85/C89</f>
        <v>0.14909840931069437</v>
      </c>
      <c r="G85" s="59">
        <f>+D85/D89</f>
        <v>0.15731927134867218</v>
      </c>
      <c r="H85" s="21"/>
      <c r="I85" s="21"/>
      <c r="J85" s="22"/>
      <c r="K85" s="21"/>
      <c r="L85" s="22"/>
    </row>
    <row r="86" spans="1:12" x14ac:dyDescent="0.2">
      <c r="A86" s="23" t="s">
        <v>21</v>
      </c>
      <c r="B86" s="60" t="s">
        <v>102</v>
      </c>
      <c r="C86" s="25">
        <v>0</v>
      </c>
      <c r="D86" s="25">
        <v>0</v>
      </c>
      <c r="E86" s="26" t="str">
        <f t="shared" si="6"/>
        <v>X</v>
      </c>
      <c r="F86" s="59">
        <f>+C86/C89</f>
        <v>0</v>
      </c>
      <c r="G86" s="59">
        <f>+D86/D89</f>
        <v>0</v>
      </c>
      <c r="H86" s="21"/>
      <c r="I86" s="21"/>
      <c r="J86" s="22"/>
      <c r="K86" s="21"/>
      <c r="L86" s="22"/>
    </row>
    <row r="87" spans="1:12" ht="18" customHeight="1" thickBot="1" x14ac:dyDescent="0.25">
      <c r="A87" s="23"/>
      <c r="B87" s="61"/>
      <c r="C87" s="62"/>
      <c r="D87" s="127"/>
      <c r="E87" s="55"/>
      <c r="F87" s="56"/>
      <c r="G87" s="56"/>
      <c r="J87" s="22"/>
      <c r="L87" s="22"/>
    </row>
    <row r="88" spans="1:12" ht="18" customHeight="1" x14ac:dyDescent="0.2">
      <c r="A88" s="10"/>
      <c r="B88" s="63"/>
      <c r="C88" s="25"/>
      <c r="D88" s="128"/>
      <c r="E88" s="20"/>
      <c r="F88" s="64"/>
      <c r="G88" s="64"/>
      <c r="J88" s="22"/>
      <c r="L88" s="22"/>
    </row>
    <row r="89" spans="1:12" ht="18" customHeight="1" x14ac:dyDescent="0.2">
      <c r="A89" s="65"/>
      <c r="B89" s="66" t="s">
        <v>10</v>
      </c>
      <c r="C89" s="67">
        <f>+SUM(C81:C86)</f>
        <v>18450994.867539998</v>
      </c>
      <c r="D89" s="67">
        <f t="shared" ref="D89" si="7">+SUM(D81:D86)</f>
        <v>18869968.907500003</v>
      </c>
      <c r="E89" s="68">
        <f t="shared" ref="E89" si="8">+IF(C89=0,"X",D89/C89)</f>
        <v>1.0227073956156743</v>
      </c>
      <c r="F89" s="56">
        <f>SUM(F81:F86)</f>
        <v>1</v>
      </c>
      <c r="G89" s="56">
        <f>SUM(G81:G86)</f>
        <v>0.99999999999999989</v>
      </c>
      <c r="H89" s="21"/>
      <c r="I89" s="21"/>
      <c r="J89" s="22"/>
      <c r="K89" s="21"/>
      <c r="L89" s="22"/>
    </row>
    <row r="90" spans="1:12" ht="18" customHeight="1" thickBot="1" x14ac:dyDescent="0.25">
      <c r="A90" s="15"/>
      <c r="B90" s="69"/>
      <c r="C90" s="62"/>
      <c r="D90" s="70"/>
      <c r="E90" s="90"/>
      <c r="F90" s="72"/>
      <c r="G90" s="129"/>
    </row>
    <row r="91" spans="1:12" ht="18" customHeight="1" x14ac:dyDescent="0.2">
      <c r="C91" s="130"/>
      <c r="D91" s="130"/>
      <c r="E91" s="118"/>
    </row>
    <row r="92" spans="1:12" ht="18" customHeight="1" x14ac:dyDescent="0.2">
      <c r="A92" s="465" t="s">
        <v>135</v>
      </c>
      <c r="B92" s="465"/>
      <c r="C92" s="465"/>
      <c r="D92" s="465"/>
      <c r="E92" s="465"/>
      <c r="F92" s="465"/>
      <c r="G92" s="465"/>
    </row>
    <row r="93" spans="1:12" ht="18" customHeight="1" thickBot="1" x14ac:dyDescent="0.25">
      <c r="A93" s="17"/>
      <c r="C93" s="40"/>
      <c r="D93" s="40"/>
      <c r="F93" s="40"/>
      <c r="G93" s="40"/>
    </row>
    <row r="94" spans="1:12" ht="18" customHeight="1" x14ac:dyDescent="0.2">
      <c r="A94" s="101"/>
      <c r="B94" s="101"/>
      <c r="C94" s="466" t="s">
        <v>128</v>
      </c>
      <c r="D94" s="467"/>
      <c r="E94" s="470" t="s">
        <v>133</v>
      </c>
      <c r="F94" s="472" t="s">
        <v>134</v>
      </c>
      <c r="G94" s="473"/>
    </row>
    <row r="95" spans="1:12" ht="39" customHeight="1" thickBot="1" x14ac:dyDescent="0.25">
      <c r="A95" s="126" t="s">
        <v>1</v>
      </c>
      <c r="B95" s="108" t="s">
        <v>95</v>
      </c>
      <c r="C95" s="468"/>
      <c r="D95" s="469"/>
      <c r="E95" s="471"/>
      <c r="F95" s="474"/>
      <c r="G95" s="475"/>
    </row>
    <row r="96" spans="1:12" ht="18" customHeight="1" thickBot="1" x14ac:dyDescent="0.25">
      <c r="A96" s="15"/>
      <c r="B96" s="15"/>
      <c r="C96" s="51">
        <f>+C5</f>
        <v>2021</v>
      </c>
      <c r="D96" s="51">
        <f>+D5</f>
        <v>2022</v>
      </c>
      <c r="E96" s="51" t="str">
        <f>+E5</f>
        <v>22/21</v>
      </c>
      <c r="F96" s="36">
        <f>+C96</f>
        <v>2021</v>
      </c>
      <c r="G96" s="36">
        <f>+D96</f>
        <v>2022</v>
      </c>
    </row>
    <row r="97" spans="1:12" ht="18" customHeight="1" x14ac:dyDescent="0.2">
      <c r="A97" s="53"/>
      <c r="B97" s="76"/>
      <c r="C97" s="77"/>
      <c r="D97" s="77"/>
      <c r="E97" s="78"/>
      <c r="F97" s="78"/>
      <c r="G97" s="78"/>
    </row>
    <row r="98" spans="1:12" ht="25.5" x14ac:dyDescent="0.2">
      <c r="A98" s="23" t="s">
        <v>6</v>
      </c>
      <c r="B98" s="79" t="s">
        <v>104</v>
      </c>
      <c r="C98" s="25">
        <v>309110.44154999999</v>
      </c>
      <c r="D98" s="25">
        <v>336316.95293000003</v>
      </c>
      <c r="E98" s="26">
        <f t="shared" ref="E98:E116" si="9">+IF(C98=0,"X",D98/C98)</f>
        <v>1.0880155042436483</v>
      </c>
      <c r="F98" s="59">
        <f>+C98/C119</f>
        <v>1.3523966327269045E-2</v>
      </c>
      <c r="G98" s="59">
        <f>+D98/D119</f>
        <v>1.3180783711795194E-2</v>
      </c>
      <c r="H98" s="21"/>
      <c r="I98" s="21"/>
      <c r="J98" s="22"/>
      <c r="K98" s="21"/>
      <c r="L98" s="22"/>
    </row>
    <row r="99" spans="1:12" x14ac:dyDescent="0.2">
      <c r="A99" s="23" t="s">
        <v>8</v>
      </c>
      <c r="B99" s="79" t="s">
        <v>105</v>
      </c>
      <c r="C99" s="25">
        <v>311137.27254000003</v>
      </c>
      <c r="D99" s="25">
        <v>401151.55293000001</v>
      </c>
      <c r="E99" s="26">
        <f t="shared" si="9"/>
        <v>1.2893072876006126</v>
      </c>
      <c r="F99" s="59">
        <f>+C99/C119</f>
        <v>1.3612642704302371E-2</v>
      </c>
      <c r="G99" s="59">
        <f>+D99/D119</f>
        <v>1.5721752378987607E-2</v>
      </c>
      <c r="H99" s="21"/>
      <c r="I99" s="21"/>
      <c r="J99" s="22"/>
      <c r="K99" s="21"/>
      <c r="L99" s="22"/>
    </row>
    <row r="100" spans="1:12" ht="25.5" x14ac:dyDescent="0.2">
      <c r="A100" s="23" t="s">
        <v>15</v>
      </c>
      <c r="B100" s="79" t="s">
        <v>106</v>
      </c>
      <c r="C100" s="25">
        <v>6000933.0247200001</v>
      </c>
      <c r="D100" s="25">
        <v>6412358.8557000002</v>
      </c>
      <c r="E100" s="26">
        <f t="shared" si="9"/>
        <v>1.0685603104192614</v>
      </c>
      <c r="F100" s="59">
        <f>+C100/C119</f>
        <v>0.26254828452756312</v>
      </c>
      <c r="G100" s="59">
        <f>+D100/D119</f>
        <v>0.25131030244849994</v>
      </c>
      <c r="H100" s="21"/>
      <c r="I100" s="21"/>
      <c r="J100" s="22"/>
      <c r="K100" s="21"/>
      <c r="L100" s="22"/>
    </row>
    <row r="101" spans="1:12" x14ac:dyDescent="0.2">
      <c r="A101" s="23" t="s">
        <v>17</v>
      </c>
      <c r="B101" s="79" t="s">
        <v>107</v>
      </c>
      <c r="C101" s="25">
        <v>-5445.7723900000001</v>
      </c>
      <c r="D101" s="25">
        <v>34300.803570000004</v>
      </c>
      <c r="E101" s="26">
        <f t="shared" si="9"/>
        <v>-6.2986113104885026</v>
      </c>
      <c r="F101" s="59">
        <f>+C101/C119</f>
        <v>-2.3825931618171657E-4</v>
      </c>
      <c r="G101" s="59">
        <f>+D101/D119</f>
        <v>1.3443017637325095E-3</v>
      </c>
      <c r="H101" s="21"/>
      <c r="I101" s="21"/>
      <c r="J101" s="22"/>
      <c r="K101" s="21"/>
      <c r="L101" s="22"/>
    </row>
    <row r="102" spans="1:12" x14ac:dyDescent="0.2">
      <c r="A102" s="23" t="s">
        <v>19</v>
      </c>
      <c r="B102" s="79" t="s">
        <v>108</v>
      </c>
      <c r="C102" s="25">
        <v>53129.17873</v>
      </c>
      <c r="D102" s="25">
        <v>36318.14647</v>
      </c>
      <c r="E102" s="26">
        <f t="shared" si="9"/>
        <v>0.68358192876586932</v>
      </c>
      <c r="F102" s="59">
        <f>+C102/C119</f>
        <v>2.3244676580223365E-3</v>
      </c>
      <c r="G102" s="59">
        <f>+D102/D119</f>
        <v>1.4233645650744331E-3</v>
      </c>
      <c r="H102" s="21"/>
      <c r="I102" s="21"/>
      <c r="J102" s="22"/>
      <c r="K102" s="21"/>
      <c r="L102" s="22"/>
    </row>
    <row r="103" spans="1:12" x14ac:dyDescent="0.2">
      <c r="A103" s="23" t="s">
        <v>21</v>
      </c>
      <c r="B103" s="79" t="s">
        <v>109</v>
      </c>
      <c r="C103" s="25">
        <v>43700.39443</v>
      </c>
      <c r="D103" s="25">
        <v>34002.711880000003</v>
      </c>
      <c r="E103" s="26">
        <f t="shared" si="9"/>
        <v>0.77808707046033865</v>
      </c>
      <c r="F103" s="59">
        <f>+C103/C119</f>
        <v>1.9119466162196867E-3</v>
      </c>
      <c r="G103" s="59">
        <f>+D103/D119</f>
        <v>1.3326190874417569E-3</v>
      </c>
      <c r="H103" s="21"/>
      <c r="I103" s="21"/>
      <c r="J103" s="22"/>
      <c r="K103" s="21"/>
      <c r="L103" s="22"/>
    </row>
    <row r="104" spans="1:12" x14ac:dyDescent="0.2">
      <c r="A104" s="23" t="s">
        <v>23</v>
      </c>
      <c r="B104" s="79" t="s">
        <v>110</v>
      </c>
      <c r="C104" s="25">
        <v>65169.538719999997</v>
      </c>
      <c r="D104" s="25">
        <v>79584.407059999998</v>
      </c>
      <c r="E104" s="26">
        <f t="shared" si="9"/>
        <v>1.2211902772848107</v>
      </c>
      <c r="F104" s="59">
        <f>+C104/C119</f>
        <v>2.8512483848604441E-3</v>
      </c>
      <c r="G104" s="59">
        <f>+D104/D119</f>
        <v>3.1190365134750099E-3</v>
      </c>
      <c r="H104" s="21"/>
      <c r="I104" s="21"/>
      <c r="J104" s="22"/>
      <c r="K104" s="21"/>
      <c r="L104" s="22"/>
    </row>
    <row r="105" spans="1:12" ht="25.5" x14ac:dyDescent="0.2">
      <c r="A105" s="23" t="s">
        <v>25</v>
      </c>
      <c r="B105" s="79" t="s">
        <v>111</v>
      </c>
      <c r="C105" s="25">
        <v>2020453.24382</v>
      </c>
      <c r="D105" s="25">
        <v>2364059.2904000003</v>
      </c>
      <c r="E105" s="26">
        <f t="shared" si="9"/>
        <v>1.1700638446502016</v>
      </c>
      <c r="F105" s="59">
        <f>+C105/C119</f>
        <v>8.8397342704527593E-2</v>
      </c>
      <c r="G105" s="59">
        <f>+D105/D119</f>
        <v>9.2651155159305942E-2</v>
      </c>
      <c r="H105" s="21"/>
      <c r="I105" s="21"/>
      <c r="J105" s="22"/>
      <c r="K105" s="21"/>
      <c r="L105" s="22"/>
    </row>
    <row r="106" spans="1:12" ht="25.5" x14ac:dyDescent="0.2">
      <c r="A106" s="23" t="s">
        <v>27</v>
      </c>
      <c r="B106" s="79" t="s">
        <v>112</v>
      </c>
      <c r="C106" s="25">
        <v>1368745.6357499999</v>
      </c>
      <c r="D106" s="25">
        <v>1827129.5840799999</v>
      </c>
      <c r="E106" s="26">
        <f t="shared" si="9"/>
        <v>1.3348934501470247</v>
      </c>
      <c r="F106" s="59">
        <f>+C106/C119</f>
        <v>5.9884324177658828E-2</v>
      </c>
      <c r="G106" s="59">
        <f>+D106/D119</f>
        <v>7.1608046074898138E-2</v>
      </c>
      <c r="H106" s="21"/>
      <c r="I106" s="21"/>
      <c r="J106" s="22"/>
      <c r="K106" s="21"/>
      <c r="L106" s="22"/>
    </row>
    <row r="107" spans="1:12" ht="25.5" x14ac:dyDescent="0.2">
      <c r="A107" s="23" t="s">
        <v>29</v>
      </c>
      <c r="B107" s="79" t="s">
        <v>113</v>
      </c>
      <c r="C107" s="25">
        <v>9292416.9782400001</v>
      </c>
      <c r="D107" s="25">
        <v>9851480.9558700006</v>
      </c>
      <c r="E107" s="26">
        <f t="shared" si="9"/>
        <v>1.0601634622014011</v>
      </c>
      <c r="F107" s="59">
        <f>+C107/C119</f>
        <v>0.40655480184525955</v>
      </c>
      <c r="G107" s="59">
        <f>+D107/D119</f>
        <v>0.38609483877911582</v>
      </c>
      <c r="H107" s="21"/>
      <c r="I107" s="21"/>
      <c r="J107" s="22"/>
      <c r="K107" s="21"/>
      <c r="L107" s="22"/>
    </row>
    <row r="108" spans="1:12" ht="38.25" x14ac:dyDescent="0.2">
      <c r="A108" s="23" t="s">
        <v>31</v>
      </c>
      <c r="B108" s="79" t="s">
        <v>114</v>
      </c>
      <c r="C108" s="25">
        <v>4434.3083699999997</v>
      </c>
      <c r="D108" s="25">
        <v>17412.498970000001</v>
      </c>
      <c r="E108" s="26">
        <f t="shared" si="9"/>
        <v>3.9267677204867018</v>
      </c>
      <c r="F108" s="59">
        <f>+C108/C119</f>
        <v>1.9400650712378785E-4</v>
      </c>
      <c r="G108" s="59">
        <f>+D108/D119</f>
        <v>6.8242287760378274E-4</v>
      </c>
      <c r="H108" s="21"/>
      <c r="I108" s="21"/>
      <c r="J108" s="22"/>
      <c r="K108" s="21"/>
      <c r="L108" s="22"/>
    </row>
    <row r="109" spans="1:12" ht="25.5" x14ac:dyDescent="0.2">
      <c r="A109" s="23" t="s">
        <v>33</v>
      </c>
      <c r="B109" s="79" t="s">
        <v>115</v>
      </c>
      <c r="C109" s="25">
        <v>6306.3447999999999</v>
      </c>
      <c r="D109" s="25">
        <v>6457.3865700000006</v>
      </c>
      <c r="E109" s="26">
        <f t="shared" si="9"/>
        <v>1.0239507630473996</v>
      </c>
      <c r="F109" s="59">
        <f>+C109/C119</f>
        <v>2.7591042960466519E-4</v>
      </c>
      <c r="G109" s="59">
        <f>+D109/D119</f>
        <v>2.5307500850347046E-4</v>
      </c>
      <c r="H109" s="21"/>
      <c r="I109" s="21"/>
      <c r="J109" s="22"/>
      <c r="K109" s="21"/>
      <c r="L109" s="22"/>
    </row>
    <row r="110" spans="1:12" ht="25.5" x14ac:dyDescent="0.2">
      <c r="A110" s="23" t="s">
        <v>35</v>
      </c>
      <c r="B110" s="79" t="s">
        <v>116</v>
      </c>
      <c r="C110" s="25">
        <v>1140088.03883</v>
      </c>
      <c r="D110" s="25">
        <v>1265034.87056</v>
      </c>
      <c r="E110" s="26">
        <f t="shared" si="9"/>
        <v>1.1095940203514678</v>
      </c>
      <c r="F110" s="59">
        <f>+C110/C119</f>
        <v>4.988026988006198E-2</v>
      </c>
      <c r="G110" s="59">
        <f>+D110/D119</f>
        <v>4.9578681275102697E-2</v>
      </c>
      <c r="H110" s="21"/>
      <c r="I110" s="21"/>
      <c r="J110" s="22"/>
      <c r="K110" s="21"/>
      <c r="L110" s="22"/>
    </row>
    <row r="111" spans="1:12" x14ac:dyDescent="0.2">
      <c r="A111" s="23" t="s">
        <v>37</v>
      </c>
      <c r="B111" s="79" t="s">
        <v>117</v>
      </c>
      <c r="C111" s="25">
        <v>81137.514150000003</v>
      </c>
      <c r="D111" s="25">
        <v>128850.61526999999</v>
      </c>
      <c r="E111" s="26">
        <f t="shared" si="9"/>
        <v>1.588052291468927</v>
      </c>
      <c r="F111" s="59">
        <f>+C111/C119</f>
        <v>3.5498671728480657E-3</v>
      </c>
      <c r="G111" s="59">
        <f>+D111/D119</f>
        <v>5.0498557274901773E-3</v>
      </c>
      <c r="H111" s="21"/>
      <c r="I111" s="21"/>
      <c r="J111" s="22"/>
      <c r="K111" s="21"/>
      <c r="L111" s="22"/>
    </row>
    <row r="112" spans="1:12" x14ac:dyDescent="0.2">
      <c r="A112" s="23" t="s">
        <v>39</v>
      </c>
      <c r="B112" s="79" t="s">
        <v>118</v>
      </c>
      <c r="C112" s="25">
        <v>64000.855430000003</v>
      </c>
      <c r="D112" s="25">
        <v>94796.42297</v>
      </c>
      <c r="E112" s="26">
        <f t="shared" si="9"/>
        <v>1.4811743113915439</v>
      </c>
      <c r="F112" s="59">
        <f>+C112/C119</f>
        <v>2.8001170371714165E-3</v>
      </c>
      <c r="G112" s="59">
        <f>+D112/D119</f>
        <v>3.7152190424355113E-3</v>
      </c>
      <c r="H112" s="21"/>
      <c r="I112" s="21"/>
      <c r="J112" s="22"/>
      <c r="K112" s="21"/>
      <c r="L112" s="22"/>
    </row>
    <row r="113" spans="1:12" x14ac:dyDescent="0.2">
      <c r="A113" s="23" t="s">
        <v>41</v>
      </c>
      <c r="B113" s="79" t="s">
        <v>119</v>
      </c>
      <c r="C113" s="25">
        <v>177724.26251</v>
      </c>
      <c r="D113" s="25">
        <v>214113.65344999998</v>
      </c>
      <c r="E113" s="26">
        <f t="shared" si="9"/>
        <v>1.2047519591645652</v>
      </c>
      <c r="F113" s="59">
        <f>+C113/C119</f>
        <v>7.775657560034838E-3</v>
      </c>
      <c r="G113" s="59">
        <f>+D113/D119</f>
        <v>8.3914466139151812E-3</v>
      </c>
      <c r="H113" s="21"/>
      <c r="I113" s="21"/>
      <c r="J113" s="22"/>
      <c r="K113" s="21"/>
      <c r="L113" s="22"/>
    </row>
    <row r="114" spans="1:12" x14ac:dyDescent="0.2">
      <c r="A114" s="23" t="s">
        <v>43</v>
      </c>
      <c r="B114" s="79" t="s">
        <v>120</v>
      </c>
      <c r="C114" s="25">
        <v>13147.279470000001</v>
      </c>
      <c r="D114" s="25">
        <v>13130.49206</v>
      </c>
      <c r="E114" s="26">
        <f t="shared" si="9"/>
        <v>0.99872312670934649</v>
      </c>
      <c r="F114" s="59">
        <f>+C114/C119</f>
        <v>5.752098310102383E-4</v>
      </c>
      <c r="G114" s="59">
        <f>+D114/D119</f>
        <v>5.1460437651005479E-4</v>
      </c>
      <c r="H114" s="21"/>
      <c r="I114" s="21"/>
      <c r="J114" s="22"/>
      <c r="K114" s="21"/>
      <c r="L114" s="22"/>
    </row>
    <row r="115" spans="1:12" ht="38.25" x14ac:dyDescent="0.2">
      <c r="A115" s="23" t="s">
        <v>45</v>
      </c>
      <c r="B115" s="79" t="s">
        <v>136</v>
      </c>
      <c r="C115" s="25">
        <v>708070.63819000009</v>
      </c>
      <c r="D115" s="25">
        <v>872908.10583000001</v>
      </c>
      <c r="E115" s="26">
        <f t="shared" si="9"/>
        <v>1.232798055376741</v>
      </c>
      <c r="F115" s="59">
        <f>+C115/C119</f>
        <v>3.0978971205864347E-2</v>
      </c>
      <c r="G115" s="59">
        <f>+D115/D119</f>
        <v>3.4210624361873311E-2</v>
      </c>
      <c r="H115" s="21"/>
      <c r="I115" s="21"/>
      <c r="J115" s="22"/>
      <c r="K115" s="21"/>
      <c r="L115" s="22"/>
    </row>
    <row r="116" spans="1:12" x14ac:dyDescent="0.2">
      <c r="A116" s="23" t="s">
        <v>47</v>
      </c>
      <c r="B116" s="79" t="s">
        <v>122</v>
      </c>
      <c r="C116" s="25">
        <v>1202233.81168</v>
      </c>
      <c r="D116" s="25">
        <v>1526294.9675699999</v>
      </c>
      <c r="E116" s="26">
        <f t="shared" si="9"/>
        <v>1.2695491947919491</v>
      </c>
      <c r="F116" s="59">
        <f>+C116/C119</f>
        <v>5.2599224746779298E-2</v>
      </c>
      <c r="G116" s="59">
        <f>+D116/D119</f>
        <v>5.9817870234239651E-2</v>
      </c>
      <c r="H116" s="21"/>
      <c r="I116" s="21"/>
      <c r="J116" s="22"/>
      <c r="K116" s="21"/>
      <c r="L116" s="22"/>
    </row>
    <row r="117" spans="1:12" ht="18" customHeight="1" thickBot="1" x14ac:dyDescent="0.25">
      <c r="A117" s="15"/>
      <c r="B117" s="1"/>
      <c r="C117" s="25"/>
      <c r="D117" s="25"/>
      <c r="E117" s="55"/>
      <c r="F117" s="59"/>
      <c r="G117" s="59"/>
      <c r="J117" s="22"/>
      <c r="L117" s="22"/>
    </row>
    <row r="118" spans="1:12" ht="18" customHeight="1" x14ac:dyDescent="0.2">
      <c r="A118" s="82"/>
      <c r="B118" s="53"/>
      <c r="C118" s="19"/>
      <c r="D118" s="19"/>
      <c r="E118" s="20"/>
      <c r="F118" s="78"/>
      <c r="G118" s="78"/>
      <c r="J118" s="22"/>
      <c r="L118" s="22"/>
    </row>
    <row r="119" spans="1:12" ht="18" customHeight="1" x14ac:dyDescent="0.2">
      <c r="A119" s="65"/>
      <c r="B119" s="131" t="s">
        <v>10</v>
      </c>
      <c r="C119" s="67">
        <f>SUM(C98:C118)</f>
        <v>22856492.989540003</v>
      </c>
      <c r="D119" s="67">
        <f>SUM(D98:D118)</f>
        <v>25515702.274139997</v>
      </c>
      <c r="E119" s="68">
        <f t="shared" ref="E119" si="10">+IF(C119=0,"X",D119/C119)</f>
        <v>1.1163437140517116</v>
      </c>
      <c r="F119" s="56">
        <f>SUM(F98:F116)</f>
        <v>0.99999999999999989</v>
      </c>
      <c r="G119" s="56">
        <f>SUM(G98:G116)</f>
        <v>1.0000000000000002</v>
      </c>
      <c r="H119" s="21"/>
      <c r="I119" s="21"/>
      <c r="J119" s="22"/>
      <c r="K119" s="21"/>
      <c r="L119" s="22"/>
    </row>
    <row r="120" spans="1:12" ht="18" customHeight="1" thickBot="1" x14ac:dyDescent="0.25">
      <c r="A120" s="87"/>
      <c r="B120" s="87"/>
      <c r="C120" s="62"/>
      <c r="D120" s="62"/>
      <c r="E120" s="90"/>
      <c r="F120" s="90"/>
      <c r="G120" s="90"/>
    </row>
    <row r="121" spans="1:12" ht="18" customHeight="1" x14ac:dyDescent="0.2">
      <c r="C121" s="43"/>
      <c r="D121" s="43"/>
      <c r="E121" s="22"/>
      <c r="F121" s="40"/>
      <c r="G121" s="40"/>
    </row>
    <row r="122" spans="1:12" ht="18" customHeight="1" x14ac:dyDescent="0.2">
      <c r="A122" s="478" t="s">
        <v>137</v>
      </c>
      <c r="B122" s="478"/>
      <c r="C122" s="478"/>
      <c r="D122" s="478"/>
      <c r="E122" s="478"/>
    </row>
    <row r="123" spans="1:12" ht="18" customHeight="1" thickBot="1" x14ac:dyDescent="0.25">
      <c r="A123" s="116"/>
      <c r="B123" s="116"/>
      <c r="C123" s="116"/>
      <c r="D123" s="116"/>
      <c r="E123" s="116"/>
    </row>
    <row r="124" spans="1:12" ht="31.5" customHeight="1" thickBot="1" x14ac:dyDescent="0.25">
      <c r="A124" s="101" t="s">
        <v>1</v>
      </c>
      <c r="B124" s="121" t="s">
        <v>2</v>
      </c>
      <c r="C124" s="476" t="s">
        <v>138</v>
      </c>
      <c r="D124" s="477"/>
      <c r="E124" s="105" t="s">
        <v>4</v>
      </c>
    </row>
    <row r="125" spans="1:12" ht="18.75" customHeight="1" thickBot="1" x14ac:dyDescent="0.25">
      <c r="A125" s="106"/>
      <c r="B125" s="132"/>
      <c r="C125" s="51">
        <f>+C5</f>
        <v>2021</v>
      </c>
      <c r="D125" s="51">
        <f>+D5</f>
        <v>2022</v>
      </c>
      <c r="E125" s="51" t="str">
        <f>+E5</f>
        <v>22/21</v>
      </c>
    </row>
    <row r="126" spans="1:12" ht="18" customHeight="1" x14ac:dyDescent="0.2">
      <c r="A126" s="101" t="s">
        <v>6</v>
      </c>
      <c r="B126" s="107" t="s">
        <v>7</v>
      </c>
      <c r="C126" s="19">
        <f>+C158</f>
        <v>18186748.986419998</v>
      </c>
      <c r="D126" s="19">
        <f>+D158</f>
        <v>18611838.601089999</v>
      </c>
      <c r="E126" s="20">
        <f>+D126/C126</f>
        <v>1.0233735900235614</v>
      </c>
      <c r="F126" s="21"/>
      <c r="G126" s="22"/>
    </row>
    <row r="127" spans="1:12" ht="18" customHeight="1" thickBot="1" x14ac:dyDescent="0.25">
      <c r="A127" s="108" t="s">
        <v>8</v>
      </c>
      <c r="B127" s="57" t="s">
        <v>9</v>
      </c>
      <c r="C127" s="25">
        <f>+C194</f>
        <v>19461806.896129996</v>
      </c>
      <c r="D127" s="25">
        <f>+D194</f>
        <v>21255235.040300004</v>
      </c>
      <c r="E127" s="26">
        <f>+D127/C127</f>
        <v>1.092151163236885</v>
      </c>
      <c r="F127" s="21"/>
      <c r="G127" s="22"/>
    </row>
    <row r="128" spans="1:12" ht="18" customHeight="1" thickBot="1" x14ac:dyDescent="0.25">
      <c r="A128" s="109"/>
      <c r="B128" s="110" t="s">
        <v>10</v>
      </c>
      <c r="C128" s="29">
        <f>SUM(C126:C127)</f>
        <v>37648555.882549994</v>
      </c>
      <c r="D128" s="29">
        <f>SUM(D126:D127)</f>
        <v>39867073.641390003</v>
      </c>
      <c r="E128" s="30">
        <f>+D128/C128</f>
        <v>1.0589270346985151</v>
      </c>
      <c r="F128" s="21"/>
      <c r="G128" s="22"/>
    </row>
    <row r="129" spans="1:7" ht="18" customHeight="1" x14ac:dyDescent="0.2">
      <c r="C129" s="22"/>
      <c r="D129" s="22"/>
      <c r="G129" s="22"/>
    </row>
    <row r="130" spans="1:7" ht="18" customHeight="1" x14ac:dyDescent="0.2">
      <c r="A130" s="465" t="s">
        <v>139</v>
      </c>
      <c r="B130" s="465"/>
      <c r="C130" s="465"/>
      <c r="D130" s="465"/>
      <c r="E130" s="465"/>
      <c r="G130" s="22"/>
    </row>
    <row r="131" spans="1:7" ht="18" customHeight="1" thickBot="1" x14ac:dyDescent="0.25">
      <c r="A131" s="100"/>
      <c r="B131" s="100"/>
      <c r="C131" s="100"/>
      <c r="D131" s="100"/>
      <c r="E131" s="99"/>
      <c r="G131" s="22"/>
    </row>
    <row r="132" spans="1:7" ht="31.5" customHeight="1" thickBot="1" x14ac:dyDescent="0.25">
      <c r="A132" s="101" t="s">
        <v>1</v>
      </c>
      <c r="B132" s="121" t="s">
        <v>12</v>
      </c>
      <c r="C132" s="476" t="s">
        <v>138</v>
      </c>
      <c r="D132" s="477"/>
      <c r="E132" s="105" t="s">
        <v>4</v>
      </c>
      <c r="G132" s="22"/>
    </row>
    <row r="133" spans="1:7" ht="18" customHeight="1" thickBot="1" x14ac:dyDescent="0.25">
      <c r="A133" s="15"/>
      <c r="B133" s="15"/>
      <c r="C133" s="36">
        <f>+C5</f>
        <v>2021</v>
      </c>
      <c r="D133" s="36">
        <f>+D5</f>
        <v>2022</v>
      </c>
      <c r="E133" s="36" t="str">
        <f>+E5</f>
        <v>22/21</v>
      </c>
      <c r="G133" s="22"/>
    </row>
    <row r="134" spans="1:7" ht="18" customHeight="1" x14ac:dyDescent="0.2">
      <c r="A134" s="10" t="s">
        <v>6</v>
      </c>
      <c r="B134" s="37" t="s">
        <v>13</v>
      </c>
      <c r="C134" s="25">
        <v>475880.07854999998</v>
      </c>
      <c r="D134" s="25">
        <v>451795.37498999998</v>
      </c>
      <c r="E134" s="26">
        <f t="shared" ref="E134:E157" si="11">+IFERROR(IF(D134/C134&gt;0,D134/C134,"X"),"X")</f>
        <v>0.94938913258696234</v>
      </c>
      <c r="F134" s="21"/>
      <c r="G134" s="22"/>
    </row>
    <row r="135" spans="1:7" ht="18" customHeight="1" x14ac:dyDescent="0.2">
      <c r="A135" s="23" t="s">
        <v>8</v>
      </c>
      <c r="B135" s="37" t="s">
        <v>14</v>
      </c>
      <c r="C135" s="25">
        <v>1956070.3271300001</v>
      </c>
      <c r="D135" s="25">
        <v>2033117.97811</v>
      </c>
      <c r="E135" s="26">
        <f t="shared" si="11"/>
        <v>1.0393889983971314</v>
      </c>
      <c r="F135" s="21"/>
      <c r="G135" s="22"/>
    </row>
    <row r="136" spans="1:7" ht="18" customHeight="1" x14ac:dyDescent="0.2">
      <c r="A136" s="23" t="s">
        <v>15</v>
      </c>
      <c r="B136" s="37" t="s">
        <v>16</v>
      </c>
      <c r="C136" s="25">
        <v>367628.30458</v>
      </c>
      <c r="D136" s="25">
        <v>205018.92108</v>
      </c>
      <c r="E136" s="26">
        <f t="shared" si="11"/>
        <v>0.55767991345015056</v>
      </c>
      <c r="F136" s="21"/>
      <c r="G136" s="22"/>
    </row>
    <row r="137" spans="1:7" ht="18" customHeight="1" x14ac:dyDescent="0.2">
      <c r="A137" s="23" t="s">
        <v>17</v>
      </c>
      <c r="B137" s="37" t="s">
        <v>18</v>
      </c>
      <c r="C137" s="25">
        <v>41171.102339999998</v>
      </c>
      <c r="D137" s="25">
        <v>38628.163509999998</v>
      </c>
      <c r="E137" s="26">
        <f t="shared" si="11"/>
        <v>0.93823486169984349</v>
      </c>
      <c r="F137" s="21"/>
      <c r="G137" s="22"/>
    </row>
    <row r="138" spans="1:7" ht="18" customHeight="1" x14ac:dyDescent="0.2">
      <c r="A138" s="23" t="s">
        <v>19</v>
      </c>
      <c r="B138" s="37" t="s">
        <v>20</v>
      </c>
      <c r="C138" s="25">
        <v>891307.20943000005</v>
      </c>
      <c r="D138" s="25">
        <v>983018.62040999997</v>
      </c>
      <c r="E138" s="26">
        <f t="shared" si="11"/>
        <v>1.1028953990382848</v>
      </c>
      <c r="F138" s="21"/>
      <c r="G138" s="22"/>
    </row>
    <row r="139" spans="1:7" ht="18" customHeight="1" x14ac:dyDescent="0.2">
      <c r="A139" s="23" t="s">
        <v>21</v>
      </c>
      <c r="B139" s="37" t="s">
        <v>22</v>
      </c>
      <c r="C139" s="25">
        <v>229276.82418</v>
      </c>
      <c r="D139" s="25">
        <v>259782.80134999999</v>
      </c>
      <c r="E139" s="26">
        <f t="shared" si="11"/>
        <v>1.1330530343793075</v>
      </c>
      <c r="F139" s="21"/>
      <c r="G139" s="22"/>
    </row>
    <row r="140" spans="1:7" ht="18" customHeight="1" x14ac:dyDescent="0.2">
      <c r="A140" s="23" t="s">
        <v>23</v>
      </c>
      <c r="B140" s="37" t="s">
        <v>24</v>
      </c>
      <c r="C140" s="25">
        <v>480573.76120000001</v>
      </c>
      <c r="D140" s="25">
        <v>232907.26318000001</v>
      </c>
      <c r="E140" s="26">
        <f t="shared" si="11"/>
        <v>0.48464415243651054</v>
      </c>
      <c r="F140" s="21"/>
      <c r="G140" s="22"/>
    </row>
    <row r="141" spans="1:7" ht="18" customHeight="1" x14ac:dyDescent="0.2">
      <c r="A141" s="23" t="s">
        <v>25</v>
      </c>
      <c r="B141" s="37" t="s">
        <v>26</v>
      </c>
      <c r="C141" s="25">
        <v>780217.10323000001</v>
      </c>
      <c r="D141" s="25">
        <v>814274.87941000005</v>
      </c>
      <c r="E141" s="26">
        <f t="shared" si="11"/>
        <v>1.0436516657209964</v>
      </c>
      <c r="F141" s="21"/>
      <c r="G141" s="22"/>
    </row>
    <row r="142" spans="1:7" ht="18" customHeight="1" x14ac:dyDescent="0.2">
      <c r="A142" s="23" t="s">
        <v>27</v>
      </c>
      <c r="B142" s="37" t="s">
        <v>28</v>
      </c>
      <c r="C142" s="25">
        <v>11418.4467</v>
      </c>
      <c r="D142" s="25">
        <v>10848.297200000001</v>
      </c>
      <c r="E142" s="26">
        <f t="shared" si="11"/>
        <v>0.9500676830238215</v>
      </c>
      <c r="F142" s="21"/>
      <c r="G142" s="22"/>
    </row>
    <row r="143" spans="1:7" ht="18" customHeight="1" x14ac:dyDescent="0.2">
      <c r="A143" s="23" t="s">
        <v>29</v>
      </c>
      <c r="B143" s="37" t="s">
        <v>30</v>
      </c>
      <c r="C143" s="25">
        <v>1078997.9922199999</v>
      </c>
      <c r="D143" s="25">
        <v>1205867.67396</v>
      </c>
      <c r="E143" s="26">
        <f t="shared" si="11"/>
        <v>1.1175810174391245</v>
      </c>
      <c r="F143" s="21"/>
      <c r="G143" s="22"/>
    </row>
    <row r="144" spans="1:7" ht="18" customHeight="1" x14ac:dyDescent="0.2">
      <c r="A144" s="23" t="s">
        <v>31</v>
      </c>
      <c r="B144" s="37" t="s">
        <v>32</v>
      </c>
      <c r="C144" s="25">
        <v>848702.46037999995</v>
      </c>
      <c r="D144" s="25">
        <v>792668.42365000001</v>
      </c>
      <c r="E144" s="26">
        <f t="shared" si="11"/>
        <v>0.93397681832463275</v>
      </c>
      <c r="F144" s="21"/>
      <c r="G144" s="22"/>
    </row>
    <row r="145" spans="1:7" ht="18" customHeight="1" x14ac:dyDescent="0.2">
      <c r="A145" s="23" t="s">
        <v>33</v>
      </c>
      <c r="B145" s="37" t="s">
        <v>34</v>
      </c>
      <c r="C145" s="25">
        <v>1066298.8326300001</v>
      </c>
      <c r="D145" s="25">
        <v>2186341.6562299998</v>
      </c>
      <c r="E145" s="26">
        <f t="shared" si="11"/>
        <v>2.0504023725107543</v>
      </c>
      <c r="F145" s="21"/>
      <c r="G145" s="22"/>
    </row>
    <row r="146" spans="1:7" ht="18" customHeight="1" x14ac:dyDescent="0.2">
      <c r="A146" s="23" t="s">
        <v>35</v>
      </c>
      <c r="B146" s="37" t="s">
        <v>36</v>
      </c>
      <c r="C146" s="25">
        <v>538618.04683999997</v>
      </c>
      <c r="D146" s="25">
        <v>355253.87819999998</v>
      </c>
      <c r="E146" s="26">
        <f t="shared" si="11"/>
        <v>0.65956549410890886</v>
      </c>
      <c r="F146" s="21"/>
      <c r="G146" s="22"/>
    </row>
    <row r="147" spans="1:7" ht="18" customHeight="1" x14ac:dyDescent="0.2">
      <c r="A147" s="23" t="s">
        <v>37</v>
      </c>
      <c r="B147" s="37" t="s">
        <v>38</v>
      </c>
      <c r="C147" s="25">
        <v>42545.568469999998</v>
      </c>
      <c r="D147" s="25">
        <v>40426.300049999998</v>
      </c>
      <c r="E147" s="26">
        <f t="shared" si="11"/>
        <v>0.95018826880890417</v>
      </c>
      <c r="F147" s="21"/>
      <c r="G147" s="22"/>
    </row>
    <row r="148" spans="1:7" ht="18" customHeight="1" x14ac:dyDescent="0.2">
      <c r="A148" s="23" t="s">
        <v>39</v>
      </c>
      <c r="B148" s="37" t="s">
        <v>40</v>
      </c>
      <c r="C148" s="25">
        <v>10819.401519999999</v>
      </c>
      <c r="D148" s="25">
        <v>13511.67661</v>
      </c>
      <c r="E148" s="26">
        <f t="shared" si="11"/>
        <v>1.2488377092783964</v>
      </c>
      <c r="F148" s="21"/>
      <c r="G148" s="22"/>
    </row>
    <row r="149" spans="1:7" ht="18" customHeight="1" x14ac:dyDescent="0.2">
      <c r="A149" s="23" t="s">
        <v>41</v>
      </c>
      <c r="B149" s="37" t="s">
        <v>42</v>
      </c>
      <c r="C149" s="25">
        <v>6936347.9035499999</v>
      </c>
      <c r="D149" s="25">
        <v>6576708.9331299998</v>
      </c>
      <c r="E149" s="26">
        <f t="shared" si="11"/>
        <v>0.94815153803978924</v>
      </c>
      <c r="F149" s="21"/>
      <c r="G149" s="22"/>
    </row>
    <row r="150" spans="1:7" ht="18" customHeight="1" x14ac:dyDescent="0.2">
      <c r="A150" s="23" t="s">
        <v>43</v>
      </c>
      <c r="B150" s="37" t="s">
        <v>44</v>
      </c>
      <c r="C150" s="25">
        <v>10505.127699999999</v>
      </c>
      <c r="D150" s="25">
        <v>13261.39883</v>
      </c>
      <c r="E150" s="26">
        <f t="shared" si="11"/>
        <v>1.2623738814712362</v>
      </c>
      <c r="F150" s="21"/>
      <c r="G150" s="22"/>
    </row>
    <row r="151" spans="1:7" ht="18" customHeight="1" x14ac:dyDescent="0.2">
      <c r="A151" s="23" t="s">
        <v>45</v>
      </c>
      <c r="B151" s="37" t="s">
        <v>46</v>
      </c>
      <c r="C151" s="25">
        <v>20225.398239999999</v>
      </c>
      <c r="D151" s="25">
        <v>18944.851579999999</v>
      </c>
      <c r="E151" s="26">
        <f t="shared" si="11"/>
        <v>0.93668620786573942</v>
      </c>
      <c r="F151" s="21"/>
      <c r="G151" s="22"/>
    </row>
    <row r="152" spans="1:7" ht="18" customHeight="1" x14ac:dyDescent="0.2">
      <c r="A152" s="23" t="s">
        <v>47</v>
      </c>
      <c r="B152" s="37" t="s">
        <v>48</v>
      </c>
      <c r="C152" s="25">
        <v>66829.472500000003</v>
      </c>
      <c r="D152" s="25">
        <v>73686.310589999994</v>
      </c>
      <c r="E152" s="26">
        <f t="shared" si="11"/>
        <v>1.1026020082681334</v>
      </c>
      <c r="F152" s="21"/>
      <c r="G152" s="22"/>
    </row>
    <row r="153" spans="1:7" ht="18" customHeight="1" x14ac:dyDescent="0.2">
      <c r="A153" s="23" t="s">
        <v>49</v>
      </c>
      <c r="B153" s="37" t="s">
        <v>50</v>
      </c>
      <c r="C153" s="25">
        <v>19108.488000000001</v>
      </c>
      <c r="D153" s="25">
        <v>19689.57516</v>
      </c>
      <c r="E153" s="26">
        <f t="shared" si="11"/>
        <v>1.0304098974235951</v>
      </c>
      <c r="F153" s="21"/>
      <c r="G153" s="22"/>
    </row>
    <row r="154" spans="1:7" ht="18" customHeight="1" x14ac:dyDescent="0.2">
      <c r="A154" s="23" t="s">
        <v>51</v>
      </c>
      <c r="B154" s="37" t="s">
        <v>52</v>
      </c>
      <c r="C154" s="25">
        <v>1022077.56533</v>
      </c>
      <c r="D154" s="25">
        <v>901401.71412999998</v>
      </c>
      <c r="E154" s="26">
        <f t="shared" si="11"/>
        <v>0.88193082864406946</v>
      </c>
      <c r="F154" s="21"/>
      <c r="G154" s="22"/>
    </row>
    <row r="155" spans="1:7" ht="18" customHeight="1" x14ac:dyDescent="0.2">
      <c r="A155" s="23" t="s">
        <v>53</v>
      </c>
      <c r="B155" s="37" t="s">
        <v>54</v>
      </c>
      <c r="C155" s="25">
        <v>149416.20129999999</v>
      </c>
      <c r="D155" s="25">
        <v>174076.47448</v>
      </c>
      <c r="E155" s="26">
        <f t="shared" si="11"/>
        <v>1.1650441716858184</v>
      </c>
      <c r="F155" s="21"/>
      <c r="G155" s="22"/>
    </row>
    <row r="156" spans="1:7" ht="18" customHeight="1" x14ac:dyDescent="0.2">
      <c r="A156" s="23" t="s">
        <v>55</v>
      </c>
      <c r="B156" s="37" t="s">
        <v>56</v>
      </c>
      <c r="C156" s="25">
        <v>309181.28418999998</v>
      </c>
      <c r="D156" s="25">
        <v>407067.92579000001</v>
      </c>
      <c r="E156" s="26">
        <f t="shared" si="11"/>
        <v>1.3165995052269921</v>
      </c>
      <c r="F156" s="21"/>
      <c r="G156" s="22"/>
    </row>
    <row r="157" spans="1:7" ht="18" customHeight="1" thickBot="1" x14ac:dyDescent="0.25">
      <c r="A157" s="23" t="s">
        <v>57</v>
      </c>
      <c r="B157" s="37" t="s">
        <v>58</v>
      </c>
      <c r="C157" s="25">
        <v>833532.08620999998</v>
      </c>
      <c r="D157" s="25">
        <v>803539.50945999997</v>
      </c>
      <c r="E157" s="26">
        <f t="shared" si="11"/>
        <v>0.96401748985288171</v>
      </c>
      <c r="F157" s="21"/>
      <c r="G157" s="22"/>
    </row>
    <row r="158" spans="1:7" ht="18" customHeight="1" thickBot="1" x14ac:dyDescent="0.25">
      <c r="A158" s="133"/>
      <c r="B158" s="134" t="s">
        <v>10</v>
      </c>
      <c r="C158" s="29">
        <f>SUM(C134:C157)</f>
        <v>18186748.986419998</v>
      </c>
      <c r="D158" s="29">
        <f>SUM(D134:D157)</f>
        <v>18611838.601089999</v>
      </c>
      <c r="E158" s="30">
        <f>+D158/C158</f>
        <v>1.0233735900235614</v>
      </c>
      <c r="F158" s="21"/>
      <c r="G158" s="22"/>
    </row>
    <row r="159" spans="1:7" ht="18" customHeight="1" x14ac:dyDescent="0.2">
      <c r="C159" s="135"/>
      <c r="D159" s="135"/>
      <c r="E159" s="22"/>
      <c r="G159" s="22"/>
    </row>
    <row r="160" spans="1:7" ht="18" customHeight="1" x14ac:dyDescent="0.2">
      <c r="C160" s="22"/>
      <c r="D160" s="22"/>
      <c r="G160" s="22"/>
    </row>
    <row r="161" spans="1:7" ht="18" customHeight="1" x14ac:dyDescent="0.2">
      <c r="A161" s="465" t="s">
        <v>140</v>
      </c>
      <c r="B161" s="465"/>
      <c r="C161" s="465"/>
      <c r="D161" s="465"/>
      <c r="E161" s="465"/>
      <c r="G161" s="22"/>
    </row>
    <row r="162" spans="1:7" ht="18" customHeight="1" thickBot="1" x14ac:dyDescent="0.25">
      <c r="A162" s="116"/>
      <c r="B162" s="116"/>
      <c r="C162" s="116"/>
      <c r="D162" s="116"/>
      <c r="E162" s="116"/>
      <c r="G162" s="22"/>
    </row>
    <row r="163" spans="1:7" ht="31.5" customHeight="1" thickBot="1" x14ac:dyDescent="0.25">
      <c r="A163" s="101" t="s">
        <v>1</v>
      </c>
      <c r="B163" s="101" t="s">
        <v>12</v>
      </c>
      <c r="C163" s="476" t="s">
        <v>138</v>
      </c>
      <c r="D163" s="477"/>
      <c r="E163" s="105" t="s">
        <v>4</v>
      </c>
      <c r="G163" s="22"/>
    </row>
    <row r="164" spans="1:7" ht="18" customHeight="1" thickBot="1" x14ac:dyDescent="0.25">
      <c r="A164" s="15"/>
      <c r="B164" s="15"/>
      <c r="C164" s="36">
        <f>+C5</f>
        <v>2021</v>
      </c>
      <c r="D164" s="36">
        <f>+D5</f>
        <v>2022</v>
      </c>
      <c r="E164" s="36" t="str">
        <f>+E5</f>
        <v>22/21</v>
      </c>
      <c r="G164" s="22"/>
    </row>
    <row r="165" spans="1:7" ht="18" customHeight="1" x14ac:dyDescent="0.2">
      <c r="A165" s="10" t="s">
        <v>6</v>
      </c>
      <c r="B165" s="17" t="s">
        <v>60</v>
      </c>
      <c r="C165" s="38">
        <v>47649.267950000001</v>
      </c>
      <c r="D165" s="25">
        <v>79772.873449999999</v>
      </c>
      <c r="E165" s="26">
        <f t="shared" ref="E165:E193" si="12">+IFERROR(IF(D165/C165&gt;0,D165/C165,"X"),"X")</f>
        <v>1.6741678704006195</v>
      </c>
      <c r="F165" s="21"/>
      <c r="G165" s="22"/>
    </row>
    <row r="166" spans="1:7" ht="18" customHeight="1" x14ac:dyDescent="0.2">
      <c r="A166" s="23" t="s">
        <v>8</v>
      </c>
      <c r="B166" s="17" t="s">
        <v>61</v>
      </c>
      <c r="C166" s="38">
        <v>1143640.27929</v>
      </c>
      <c r="D166" s="25">
        <v>1109422.82739</v>
      </c>
      <c r="E166" s="26">
        <f t="shared" si="12"/>
        <v>0.9700802319403764</v>
      </c>
      <c r="F166" s="21"/>
      <c r="G166" s="22"/>
    </row>
    <row r="167" spans="1:7" ht="18" customHeight="1" x14ac:dyDescent="0.2">
      <c r="A167" s="23" t="s">
        <v>15</v>
      </c>
      <c r="B167" s="17" t="s">
        <v>62</v>
      </c>
      <c r="C167" s="38">
        <v>901967.32498000003</v>
      </c>
      <c r="D167" s="25">
        <v>989005.93204999994</v>
      </c>
      <c r="E167" s="26">
        <f t="shared" si="12"/>
        <v>1.096498625459553</v>
      </c>
      <c r="F167" s="21"/>
      <c r="G167" s="22"/>
    </row>
    <row r="168" spans="1:7" ht="18" customHeight="1" x14ac:dyDescent="0.2">
      <c r="A168" s="23" t="s">
        <v>17</v>
      </c>
      <c r="B168" s="17" t="s">
        <v>63</v>
      </c>
      <c r="C168" s="38">
        <v>6659.4919399999999</v>
      </c>
      <c r="D168" s="25">
        <v>12391.265880000001</v>
      </c>
      <c r="E168" s="26">
        <f t="shared" si="12"/>
        <v>1.8606923758811549</v>
      </c>
      <c r="F168" s="21"/>
      <c r="G168" s="22"/>
    </row>
    <row r="169" spans="1:7" ht="18" customHeight="1" x14ac:dyDescent="0.2">
      <c r="A169" s="23" t="s">
        <v>19</v>
      </c>
      <c r="B169" s="17" t="s">
        <v>64</v>
      </c>
      <c r="C169" s="38">
        <v>17010.243849999999</v>
      </c>
      <c r="D169" s="25">
        <v>15958.340759999999</v>
      </c>
      <c r="E169" s="26">
        <f t="shared" si="12"/>
        <v>0.93816061078983304</v>
      </c>
      <c r="F169" s="21"/>
      <c r="G169" s="22"/>
    </row>
    <row r="170" spans="1:7" ht="18" customHeight="1" x14ac:dyDescent="0.2">
      <c r="A170" s="23" t="s">
        <v>21</v>
      </c>
      <c r="B170" s="17" t="s">
        <v>65</v>
      </c>
      <c r="C170" s="38">
        <v>3326567.5780099998</v>
      </c>
      <c r="D170" s="25">
        <v>3637261.6950500002</v>
      </c>
      <c r="E170" s="26">
        <f t="shared" si="12"/>
        <v>1.0933978071252237</v>
      </c>
      <c r="F170" s="21"/>
      <c r="G170" s="22"/>
    </row>
    <row r="171" spans="1:7" ht="18" customHeight="1" x14ac:dyDescent="0.2">
      <c r="A171" s="23" t="s">
        <v>23</v>
      </c>
      <c r="B171" s="17" t="s">
        <v>66</v>
      </c>
      <c r="C171" s="38">
        <v>15849.27447</v>
      </c>
      <c r="D171" s="25">
        <v>23146.153129999999</v>
      </c>
      <c r="E171" s="26">
        <f t="shared" si="12"/>
        <v>1.4603919677087907</v>
      </c>
      <c r="F171" s="21"/>
      <c r="G171" s="22"/>
    </row>
    <row r="172" spans="1:7" ht="18" customHeight="1" x14ac:dyDescent="0.2">
      <c r="A172" s="23" t="s">
        <v>25</v>
      </c>
      <c r="B172" s="17" t="s">
        <v>67</v>
      </c>
      <c r="C172" s="38">
        <v>60987.159160000003</v>
      </c>
      <c r="D172" s="25">
        <v>67935.326130000001</v>
      </c>
      <c r="E172" s="26">
        <f t="shared" si="12"/>
        <v>1.1139283591119806</v>
      </c>
      <c r="F172" s="21"/>
      <c r="G172" s="22"/>
    </row>
    <row r="173" spans="1:7" ht="18" customHeight="1" x14ac:dyDescent="0.2">
      <c r="A173" s="23" t="s">
        <v>27</v>
      </c>
      <c r="B173" s="17" t="s">
        <v>68</v>
      </c>
      <c r="C173" s="38">
        <v>657584.28364000004</v>
      </c>
      <c r="D173" s="25">
        <v>717353.40203999996</v>
      </c>
      <c r="E173" s="26">
        <f t="shared" si="12"/>
        <v>1.0908919508677324</v>
      </c>
      <c r="F173" s="21"/>
      <c r="G173" s="22"/>
    </row>
    <row r="174" spans="1:7" ht="18" customHeight="1" x14ac:dyDescent="0.2">
      <c r="A174" s="23" t="s">
        <v>29</v>
      </c>
      <c r="B174" s="17" t="s">
        <v>69</v>
      </c>
      <c r="C174" s="38">
        <v>41129.159959999997</v>
      </c>
      <c r="D174" s="25">
        <v>51689.571620000002</v>
      </c>
      <c r="E174" s="26">
        <f t="shared" si="12"/>
        <v>1.2567621529413802</v>
      </c>
      <c r="F174" s="21"/>
      <c r="G174" s="22"/>
    </row>
    <row r="175" spans="1:7" ht="18" customHeight="1" x14ac:dyDescent="0.2">
      <c r="A175" s="23" t="s">
        <v>31</v>
      </c>
      <c r="B175" s="17" t="s">
        <v>70</v>
      </c>
      <c r="C175" s="38">
        <v>540116.65480000002</v>
      </c>
      <c r="D175" s="25">
        <v>611139.81663999998</v>
      </c>
      <c r="E175" s="26">
        <f t="shared" si="12"/>
        <v>1.1314959670449325</v>
      </c>
      <c r="F175" s="21"/>
      <c r="G175" s="22"/>
    </row>
    <row r="176" spans="1:7" ht="18" customHeight="1" x14ac:dyDescent="0.2">
      <c r="A176" s="23" t="s">
        <v>33</v>
      </c>
      <c r="B176" s="17" t="s">
        <v>71</v>
      </c>
      <c r="C176" s="38">
        <v>12507.07791</v>
      </c>
      <c r="D176" s="25">
        <v>17373.44988</v>
      </c>
      <c r="E176" s="26">
        <f t="shared" si="12"/>
        <v>1.389089442395582</v>
      </c>
      <c r="F176" s="21"/>
      <c r="G176" s="22"/>
    </row>
    <row r="177" spans="1:7" ht="18" customHeight="1" x14ac:dyDescent="0.2">
      <c r="A177" s="23" t="s">
        <v>35</v>
      </c>
      <c r="B177" s="17" t="s">
        <v>72</v>
      </c>
      <c r="C177" s="38">
        <v>288149.26746</v>
      </c>
      <c r="D177" s="25">
        <v>307290.38669999997</v>
      </c>
      <c r="E177" s="26">
        <f t="shared" si="12"/>
        <v>1.066427790737511</v>
      </c>
      <c r="F177" s="21"/>
      <c r="G177" s="22"/>
    </row>
    <row r="178" spans="1:7" ht="18" customHeight="1" x14ac:dyDescent="0.2">
      <c r="A178" s="23" t="s">
        <v>37</v>
      </c>
      <c r="B178" s="17" t="s">
        <v>73</v>
      </c>
      <c r="C178" s="38">
        <v>3332.97966</v>
      </c>
      <c r="D178" s="25">
        <v>3487.7939200000001</v>
      </c>
      <c r="E178" s="26">
        <f t="shared" si="12"/>
        <v>1.0464492063536925</v>
      </c>
      <c r="F178" s="21"/>
      <c r="G178" s="22"/>
    </row>
    <row r="179" spans="1:7" ht="18" customHeight="1" x14ac:dyDescent="0.2">
      <c r="A179" s="23" t="s">
        <v>39</v>
      </c>
      <c r="B179" s="17" t="s">
        <v>74</v>
      </c>
      <c r="C179" s="38">
        <v>247.19754</v>
      </c>
      <c r="D179" s="25">
        <v>331.52424999999999</v>
      </c>
      <c r="E179" s="26">
        <f t="shared" si="12"/>
        <v>1.3411308623864138</v>
      </c>
      <c r="F179" s="21"/>
      <c r="G179" s="22"/>
    </row>
    <row r="180" spans="1:7" ht="18" customHeight="1" x14ac:dyDescent="0.2">
      <c r="A180" s="23" t="s">
        <v>41</v>
      </c>
      <c r="B180" s="17" t="s">
        <v>75</v>
      </c>
      <c r="C180" s="38">
        <v>53408.425669999997</v>
      </c>
      <c r="D180" s="25">
        <v>89199.467090000006</v>
      </c>
      <c r="E180" s="26">
        <f t="shared" si="12"/>
        <v>1.6701384841625122</v>
      </c>
      <c r="F180" s="21"/>
      <c r="G180" s="22"/>
    </row>
    <row r="181" spans="1:7" ht="18" customHeight="1" x14ac:dyDescent="0.2">
      <c r="A181" s="23" t="s">
        <v>43</v>
      </c>
      <c r="B181" s="17" t="s">
        <v>76</v>
      </c>
      <c r="C181" s="38">
        <v>14336.86693</v>
      </c>
      <c r="D181" s="25">
        <v>15387.69361</v>
      </c>
      <c r="E181" s="26">
        <f t="shared" si="12"/>
        <v>1.0732954197824867</v>
      </c>
      <c r="F181" s="21"/>
      <c r="G181" s="22"/>
    </row>
    <row r="182" spans="1:7" ht="18" customHeight="1" x14ac:dyDescent="0.2">
      <c r="A182" s="23" t="s">
        <v>45</v>
      </c>
      <c r="B182" s="17" t="s">
        <v>77</v>
      </c>
      <c r="C182" s="38">
        <v>271710.70620999997</v>
      </c>
      <c r="D182" s="25">
        <v>372457.37926000002</v>
      </c>
      <c r="E182" s="26">
        <f t="shared" si="12"/>
        <v>1.3707865415216096</v>
      </c>
      <c r="F182" s="21"/>
      <c r="G182" s="22"/>
    </row>
    <row r="183" spans="1:7" ht="18" customHeight="1" x14ac:dyDescent="0.2">
      <c r="A183" s="23" t="s">
        <v>47</v>
      </c>
      <c r="B183" s="17" t="s">
        <v>78</v>
      </c>
      <c r="C183" s="38">
        <v>6846633.6345499996</v>
      </c>
      <c r="D183" s="25">
        <v>7189713.7468600003</v>
      </c>
      <c r="E183" s="26">
        <f t="shared" si="12"/>
        <v>1.0501093136601796</v>
      </c>
      <c r="F183" s="21"/>
      <c r="G183" s="22"/>
    </row>
    <row r="184" spans="1:7" ht="18" customHeight="1" x14ac:dyDescent="0.2">
      <c r="A184" s="23" t="s">
        <v>49</v>
      </c>
      <c r="B184" s="17" t="s">
        <v>79</v>
      </c>
      <c r="C184" s="38">
        <v>64956.430829999998</v>
      </c>
      <c r="D184" s="25">
        <v>79712.175399999993</v>
      </c>
      <c r="E184" s="26">
        <f t="shared" si="12"/>
        <v>1.227163721612381</v>
      </c>
      <c r="F184" s="21"/>
      <c r="G184" s="22"/>
    </row>
    <row r="185" spans="1:7" ht="18" customHeight="1" x14ac:dyDescent="0.2">
      <c r="A185" s="23" t="s">
        <v>51</v>
      </c>
      <c r="B185" s="17" t="s">
        <v>80</v>
      </c>
      <c r="C185" s="38">
        <v>29083.348399999999</v>
      </c>
      <c r="D185" s="25">
        <v>37464.4571</v>
      </c>
      <c r="E185" s="26">
        <f t="shared" si="12"/>
        <v>1.2881755080168142</v>
      </c>
      <c r="F185" s="21"/>
      <c r="G185" s="22"/>
    </row>
    <row r="186" spans="1:7" ht="18" customHeight="1" x14ac:dyDescent="0.2">
      <c r="A186" s="23" t="s">
        <v>53</v>
      </c>
      <c r="B186" s="17" t="s">
        <v>81</v>
      </c>
      <c r="C186" s="38">
        <v>16992.551309999999</v>
      </c>
      <c r="D186" s="25">
        <v>21341.812610000001</v>
      </c>
      <c r="E186" s="26">
        <f t="shared" si="12"/>
        <v>1.2559510470591013</v>
      </c>
      <c r="F186" s="21"/>
      <c r="G186" s="22"/>
    </row>
    <row r="187" spans="1:7" ht="18" customHeight="1" x14ac:dyDescent="0.2">
      <c r="A187" s="23" t="s">
        <v>55</v>
      </c>
      <c r="B187" s="17" t="s">
        <v>82</v>
      </c>
      <c r="C187" s="38">
        <v>27739.441040000002</v>
      </c>
      <c r="D187" s="25">
        <v>45832.928469999999</v>
      </c>
      <c r="E187" s="26">
        <f t="shared" si="12"/>
        <v>1.6522657541624348</v>
      </c>
      <c r="F187" s="21"/>
      <c r="G187" s="22"/>
    </row>
    <row r="188" spans="1:7" ht="18" customHeight="1" x14ac:dyDescent="0.2">
      <c r="A188" s="23" t="s">
        <v>57</v>
      </c>
      <c r="B188" s="17" t="s">
        <v>83</v>
      </c>
      <c r="C188" s="38">
        <v>202063.87930999999</v>
      </c>
      <c r="D188" s="25">
        <v>203285.6703</v>
      </c>
      <c r="E188" s="26">
        <f t="shared" si="12"/>
        <v>1.0060465581190075</v>
      </c>
      <c r="F188" s="21"/>
      <c r="G188" s="22"/>
    </row>
    <row r="189" spans="1:7" ht="18" customHeight="1" x14ac:dyDescent="0.2">
      <c r="A189" s="23" t="s">
        <v>84</v>
      </c>
      <c r="B189" s="17" t="s">
        <v>85</v>
      </c>
      <c r="C189" s="38">
        <v>109038.52422000001</v>
      </c>
      <c r="D189" s="25">
        <v>125260.96388</v>
      </c>
      <c r="E189" s="26">
        <f t="shared" si="12"/>
        <v>1.1487771388694608</v>
      </c>
      <c r="F189" s="21"/>
      <c r="G189" s="22"/>
    </row>
    <row r="190" spans="1:7" ht="18" customHeight="1" x14ac:dyDescent="0.2">
      <c r="A190" s="23" t="s">
        <v>86</v>
      </c>
      <c r="B190" s="17" t="s">
        <v>87</v>
      </c>
      <c r="C190" s="38">
        <v>1002221.34841</v>
      </c>
      <c r="D190" s="25">
        <v>1033843.83209</v>
      </c>
      <c r="E190" s="26">
        <f t="shared" si="12"/>
        <v>1.0315523948179395</v>
      </c>
      <c r="F190" s="21"/>
      <c r="G190" s="22"/>
    </row>
    <row r="191" spans="1:7" ht="18" customHeight="1" x14ac:dyDescent="0.2">
      <c r="A191" s="23" t="s">
        <v>88</v>
      </c>
      <c r="B191" s="17" t="s">
        <v>89</v>
      </c>
      <c r="C191" s="38">
        <v>3343293.8250600002</v>
      </c>
      <c r="D191" s="25">
        <v>3944044.5695600002</v>
      </c>
      <c r="E191" s="26">
        <f t="shared" si="12"/>
        <v>1.1796882882374895</v>
      </c>
      <c r="F191" s="21"/>
      <c r="G191" s="22"/>
    </row>
    <row r="192" spans="1:7" ht="18" customHeight="1" x14ac:dyDescent="0.2">
      <c r="A192" s="23" t="s">
        <v>90</v>
      </c>
      <c r="B192" s="17" t="s">
        <v>91</v>
      </c>
      <c r="C192" s="38">
        <v>353385.50900000002</v>
      </c>
      <c r="D192" s="25">
        <v>392915.84934999997</v>
      </c>
      <c r="E192" s="26">
        <f t="shared" si="12"/>
        <v>1.1118618034504633</v>
      </c>
      <c r="F192" s="21"/>
      <c r="G192" s="22"/>
    </row>
    <row r="193" spans="1:9" ht="18" customHeight="1" thickBot="1" x14ac:dyDescent="0.25">
      <c r="A193" s="23" t="s">
        <v>92</v>
      </c>
      <c r="B193" s="17" t="s">
        <v>93</v>
      </c>
      <c r="C193" s="38">
        <v>63545.164570000001</v>
      </c>
      <c r="D193" s="25">
        <v>61214.135829999999</v>
      </c>
      <c r="E193" s="26">
        <f t="shared" si="12"/>
        <v>0.96331697689708251</v>
      </c>
      <c r="F193" s="21"/>
      <c r="G193" s="22"/>
    </row>
    <row r="194" spans="1:9" s="99" customFormat="1" ht="18" customHeight="1" thickBot="1" x14ac:dyDescent="0.25">
      <c r="A194" s="27"/>
      <c r="B194" s="41" t="s">
        <v>10</v>
      </c>
      <c r="C194" s="29">
        <f>SUM(C165:C193)</f>
        <v>19461806.896129996</v>
      </c>
      <c r="D194" s="29">
        <f>SUM(D165:D193)</f>
        <v>21255235.040300004</v>
      </c>
      <c r="E194" s="30">
        <f>+D194/C194</f>
        <v>1.092151163236885</v>
      </c>
      <c r="F194" s="21"/>
      <c r="G194" s="22"/>
    </row>
    <row r="195" spans="1:9" x14ac:dyDescent="0.2">
      <c r="A195" s="96"/>
      <c r="B195" s="66"/>
      <c r="C195" s="43"/>
      <c r="D195" s="43"/>
      <c r="E195" s="22"/>
      <c r="I195" s="40"/>
    </row>
    <row r="196" spans="1:9" x14ac:dyDescent="0.2">
      <c r="A196" s="96"/>
      <c r="B196" s="66"/>
      <c r="C196" s="22"/>
      <c r="D196" s="22"/>
      <c r="E196" s="3"/>
      <c r="I196" s="40"/>
    </row>
    <row r="197" spans="1:9" x14ac:dyDescent="0.2">
      <c r="A197" s="96"/>
      <c r="B197" s="66"/>
      <c r="C197" s="136"/>
      <c r="D197" s="136"/>
      <c r="E197" s="3"/>
      <c r="I197" s="40"/>
    </row>
    <row r="198" spans="1:9" x14ac:dyDescent="0.2">
      <c r="A198" s="96"/>
      <c r="C198" s="93"/>
      <c r="E198" s="3"/>
      <c r="I198" s="40"/>
    </row>
    <row r="199" spans="1:9" x14ac:dyDescent="0.2">
      <c r="A199" s="96"/>
      <c r="C199" s="40"/>
      <c r="D199" s="40"/>
      <c r="E199" s="3"/>
      <c r="I199" s="40"/>
    </row>
    <row r="200" spans="1:9" x14ac:dyDescent="0.2">
      <c r="C200" s="40"/>
      <c r="D200" s="40"/>
      <c r="I200" s="40"/>
    </row>
    <row r="201" spans="1:9" x14ac:dyDescent="0.2">
      <c r="C201" s="40"/>
      <c r="D201" s="40"/>
    </row>
    <row r="214" spans="8:9" x14ac:dyDescent="0.2">
      <c r="H214" s="1"/>
    </row>
    <row r="215" spans="8:9" x14ac:dyDescent="0.2">
      <c r="H215" s="1"/>
      <c r="I215" s="31"/>
    </row>
    <row r="216" spans="8:9" x14ac:dyDescent="0.2">
      <c r="H216" s="1"/>
      <c r="I216" s="31"/>
    </row>
    <row r="217" spans="8:9" x14ac:dyDescent="0.2">
      <c r="H217" s="1"/>
      <c r="I217" s="31"/>
    </row>
    <row r="218" spans="8:9" x14ac:dyDescent="0.2">
      <c r="H218" s="1"/>
      <c r="I218" s="31"/>
    </row>
    <row r="219" spans="8:9" x14ac:dyDescent="0.2">
      <c r="H219" s="1"/>
      <c r="I219" s="31"/>
    </row>
    <row r="220" spans="8:9" x14ac:dyDescent="0.2">
      <c r="H220" s="1"/>
      <c r="I220" s="31"/>
    </row>
    <row r="221" spans="8:9" x14ac:dyDescent="0.2">
      <c r="H221" s="1"/>
      <c r="I221" s="31"/>
    </row>
    <row r="222" spans="8:9" x14ac:dyDescent="0.2">
      <c r="H222" s="1"/>
      <c r="I222" s="31"/>
    </row>
    <row r="223" spans="8:9" x14ac:dyDescent="0.2">
      <c r="H223" s="1"/>
      <c r="I223" s="31"/>
    </row>
    <row r="224" spans="8:9" x14ac:dyDescent="0.2">
      <c r="H224" s="61"/>
      <c r="I224" s="31"/>
    </row>
    <row r="225" spans="3:9" x14ac:dyDescent="0.2">
      <c r="H225" s="1"/>
      <c r="I225" s="31"/>
    </row>
    <row r="226" spans="3:9" x14ac:dyDescent="0.2">
      <c r="H226" s="1"/>
      <c r="I226" s="31"/>
    </row>
    <row r="227" spans="3:9" x14ac:dyDescent="0.2">
      <c r="H227" s="1"/>
      <c r="I227" s="31"/>
    </row>
    <row r="228" spans="3:9" x14ac:dyDescent="0.2">
      <c r="H228" s="1"/>
      <c r="I228" s="31"/>
    </row>
    <row r="229" spans="3:9" x14ac:dyDescent="0.2">
      <c r="H229" s="1"/>
      <c r="I229" s="31"/>
    </row>
    <row r="230" spans="3:9" x14ac:dyDescent="0.2">
      <c r="H230" s="1"/>
      <c r="I230" s="31"/>
    </row>
    <row r="231" spans="3:9" x14ac:dyDescent="0.2">
      <c r="H231" s="1"/>
      <c r="I231" s="31"/>
    </row>
    <row r="232" spans="3:9" x14ac:dyDescent="0.2">
      <c r="H232" s="1"/>
      <c r="I232" s="31"/>
    </row>
    <row r="233" spans="3:9" x14ac:dyDescent="0.2">
      <c r="H233" s="1"/>
      <c r="I233" s="31"/>
    </row>
    <row r="234" spans="3:9" x14ac:dyDescent="0.2">
      <c r="H234" s="1"/>
      <c r="I234" s="31"/>
    </row>
    <row r="235" spans="3:9" x14ac:dyDescent="0.2">
      <c r="C235" s="93"/>
      <c r="H235" s="1"/>
      <c r="I235" s="31"/>
    </row>
    <row r="236" spans="3:9" x14ac:dyDescent="0.2">
      <c r="C236" s="40"/>
      <c r="D236" s="40"/>
      <c r="H236" s="1"/>
      <c r="I236" s="31"/>
    </row>
    <row r="237" spans="3:9" x14ac:dyDescent="0.2">
      <c r="C237" s="40"/>
      <c r="D237" s="40"/>
      <c r="H237" s="1"/>
      <c r="I237" s="31"/>
    </row>
    <row r="238" spans="3:9" x14ac:dyDescent="0.2">
      <c r="C238" s="40"/>
      <c r="D238" s="40"/>
      <c r="H238" s="1"/>
      <c r="I238" s="31"/>
    </row>
    <row r="239" spans="3:9" x14ac:dyDescent="0.2">
      <c r="C239" s="40"/>
      <c r="D239" s="40"/>
      <c r="H239" s="1"/>
      <c r="I239" s="31"/>
    </row>
    <row r="240" spans="3:9" x14ac:dyDescent="0.2">
      <c r="C240" s="40"/>
      <c r="D240" s="40"/>
      <c r="H240" s="1"/>
      <c r="I240" s="31"/>
    </row>
    <row r="241" spans="3:9" x14ac:dyDescent="0.2">
      <c r="C241" s="40"/>
      <c r="D241" s="40"/>
      <c r="H241" s="1"/>
      <c r="I241" s="31"/>
    </row>
    <row r="242" spans="3:9" x14ac:dyDescent="0.2">
      <c r="H242" s="1"/>
      <c r="I242" s="31"/>
    </row>
    <row r="244" spans="3:9" x14ac:dyDescent="0.2">
      <c r="I244" s="40"/>
    </row>
    <row r="279" spans="3:4" x14ac:dyDescent="0.2">
      <c r="C279" s="93"/>
    </row>
    <row r="280" spans="3:4" x14ac:dyDescent="0.2">
      <c r="C280" s="40"/>
      <c r="D280" s="40"/>
    </row>
    <row r="281" spans="3:4" x14ac:dyDescent="0.2">
      <c r="C281" s="40"/>
      <c r="D281" s="40"/>
    </row>
    <row r="282" spans="3:4" x14ac:dyDescent="0.2">
      <c r="C282" s="40"/>
      <c r="D282" s="40"/>
    </row>
    <row r="283" spans="3:4" x14ac:dyDescent="0.2">
      <c r="C283" s="40"/>
      <c r="D283" s="40"/>
    </row>
    <row r="284" spans="3:4" x14ac:dyDescent="0.2">
      <c r="C284" s="40"/>
      <c r="D284" s="40"/>
    </row>
    <row r="285" spans="3:4" x14ac:dyDescent="0.2">
      <c r="C285" s="40"/>
      <c r="D285" s="40"/>
    </row>
    <row r="286" spans="3:4" x14ac:dyDescent="0.2">
      <c r="C286" s="40"/>
      <c r="D286" s="40"/>
    </row>
    <row r="287" spans="3:4" x14ac:dyDescent="0.2">
      <c r="C287" s="40"/>
      <c r="D287" s="40"/>
    </row>
    <row r="288" spans="3:4" x14ac:dyDescent="0.2">
      <c r="C288" s="40"/>
      <c r="D288" s="40"/>
    </row>
    <row r="289" spans="3:4" x14ac:dyDescent="0.2">
      <c r="C289" s="40"/>
      <c r="D289" s="40"/>
    </row>
    <row r="290" spans="3:4" x14ac:dyDescent="0.2">
      <c r="C290" s="40"/>
      <c r="D290" s="40"/>
    </row>
    <row r="291" spans="3:4" x14ac:dyDescent="0.2">
      <c r="C291" s="40"/>
      <c r="D291" s="40"/>
    </row>
    <row r="292" spans="3:4" x14ac:dyDescent="0.2">
      <c r="C292" s="40"/>
      <c r="D292" s="40"/>
    </row>
    <row r="293" spans="3:4" x14ac:dyDescent="0.2">
      <c r="C293" s="40"/>
      <c r="D293" s="40"/>
    </row>
    <row r="294" spans="3:4" x14ac:dyDescent="0.2">
      <c r="C294" s="40"/>
      <c r="D294" s="40"/>
    </row>
    <row r="295" spans="3:4" x14ac:dyDescent="0.2">
      <c r="C295" s="40"/>
      <c r="D295" s="40"/>
    </row>
    <row r="296" spans="3:4" x14ac:dyDescent="0.2">
      <c r="C296" s="40"/>
      <c r="D296" s="40"/>
    </row>
    <row r="297" spans="3:4" x14ac:dyDescent="0.2">
      <c r="C297" s="40"/>
      <c r="D297" s="40"/>
    </row>
    <row r="298" spans="3:4" x14ac:dyDescent="0.2">
      <c r="C298" s="40"/>
      <c r="D298" s="40"/>
    </row>
    <row r="301" spans="3:4" ht="12" customHeight="1" x14ac:dyDescent="0.2"/>
  </sheetData>
  <mergeCells count="17">
    <mergeCell ref="A130:E130"/>
    <mergeCell ref="C132:D132"/>
    <mergeCell ref="A161:E161"/>
    <mergeCell ref="C163:D163"/>
    <mergeCell ref="A92:G92"/>
    <mergeCell ref="C94:D95"/>
    <mergeCell ref="E94:E95"/>
    <mergeCell ref="F94:G95"/>
    <mergeCell ref="A122:E122"/>
    <mergeCell ref="C124:D124"/>
    <mergeCell ref="A2:E2"/>
    <mergeCell ref="A10:E10"/>
    <mergeCell ref="A40:E40"/>
    <mergeCell ref="A75:F75"/>
    <mergeCell ref="C77:D78"/>
    <mergeCell ref="E77:E78"/>
    <mergeCell ref="F77:G78"/>
  </mergeCells>
  <conditionalFormatting sqref="G6:G72 J81:J89 L81:L89 J98:J119 L98:L119 G126:G194 C129:D129 C160:D160 C196:D196">
    <cfRule type="cellIs" dxfId="1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38" max="6" man="1"/>
    <brk id="91" max="6" man="1"/>
    <brk id="121" max="6" man="1"/>
    <brk id="15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0B2F-7B37-4A5C-9A2A-DFE626D4EA42}">
  <dimension ref="A2:R249"/>
  <sheetViews>
    <sheetView showGridLines="0" zoomScale="85" zoomScaleNormal="85" zoomScaleSheetLayoutView="100" workbookViewId="0">
      <selection activeCell="M11" sqref="M11"/>
    </sheetView>
  </sheetViews>
  <sheetFormatPr defaultColWidth="9.140625" defaultRowHeight="12.75" x14ac:dyDescent="0.2"/>
  <cols>
    <col min="1" max="1" width="6" style="159" customWidth="1"/>
    <col min="2" max="2" width="31.42578125" style="146" customWidth="1"/>
    <col min="3" max="3" width="19.28515625" style="153" customWidth="1"/>
    <col min="4" max="4" width="18.85546875" style="153" customWidth="1"/>
    <col min="5" max="5" width="12.5703125" style="153" customWidth="1"/>
    <col min="6" max="6" width="2.42578125" style="153" customWidth="1"/>
    <col min="7" max="16384" width="9.140625" style="153"/>
  </cols>
  <sheetData>
    <row r="2" spans="1:18" s="138" customFormat="1" ht="18" customHeight="1" x14ac:dyDescent="0.2">
      <c r="A2" s="479" t="s">
        <v>141</v>
      </c>
      <c r="B2" s="479"/>
      <c r="C2" s="479"/>
      <c r="D2" s="479"/>
      <c r="E2" s="479"/>
      <c r="F2" s="137"/>
    </row>
    <row r="3" spans="1:18" s="138" customFormat="1" ht="18" customHeight="1" thickBot="1" x14ac:dyDescent="0.25">
      <c r="A3" s="139"/>
      <c r="B3" s="139"/>
      <c r="C3" s="139"/>
      <c r="D3" s="139"/>
      <c r="E3" s="139"/>
      <c r="F3" s="137"/>
    </row>
    <row r="4" spans="1:18" s="146" customFormat="1" ht="18" customHeight="1" thickBot="1" x14ac:dyDescent="0.25">
      <c r="A4" s="140" t="s">
        <v>1</v>
      </c>
      <c r="B4" s="141" t="s">
        <v>2</v>
      </c>
      <c r="C4" s="142" t="s">
        <v>142</v>
      </c>
      <c r="D4" s="143"/>
      <c r="E4" s="144" t="s">
        <v>4</v>
      </c>
      <c r="F4" s="145"/>
    </row>
    <row r="5" spans="1:18" s="146" customFormat="1" ht="18" customHeight="1" thickBot="1" x14ac:dyDescent="0.25">
      <c r="A5" s="147"/>
      <c r="B5" s="148"/>
      <c r="C5" s="36">
        <f>+'4.1.2 Odszkodowania'!C5</f>
        <v>2021</v>
      </c>
      <c r="D5" s="36">
        <f>+'4.1.2 Odszkodowania'!D5</f>
        <v>2022</v>
      </c>
      <c r="E5" s="16" t="s">
        <v>5</v>
      </c>
    </row>
    <row r="6" spans="1:18" ht="18" customHeight="1" x14ac:dyDescent="0.2">
      <c r="A6" s="140" t="s">
        <v>6</v>
      </c>
      <c r="B6" s="149" t="s">
        <v>7</v>
      </c>
      <c r="C6" s="150">
        <f>+C38</f>
        <v>2116955.2007799991</v>
      </c>
      <c r="D6" s="150">
        <f t="shared" ref="D6" si="0">+D38</f>
        <v>2829746.9542600028</v>
      </c>
      <c r="E6" s="78">
        <f>+D6/C6</f>
        <v>1.3367061113137271</v>
      </c>
      <c r="F6" s="151"/>
      <c r="G6" s="22"/>
      <c r="H6" s="152"/>
    </row>
    <row r="7" spans="1:18" ht="18" customHeight="1" thickBot="1" x14ac:dyDescent="0.25">
      <c r="A7" s="154" t="s">
        <v>8</v>
      </c>
      <c r="B7" s="155" t="s">
        <v>9</v>
      </c>
      <c r="C7" s="25">
        <f>+C73</f>
        <v>3055708.2975900001</v>
      </c>
      <c r="D7" s="25">
        <f t="shared" ref="D7" si="1">+D73</f>
        <v>2852418.0969199985</v>
      </c>
      <c r="E7" s="59">
        <f>+D7/C7</f>
        <v>0.93347198722131497</v>
      </c>
      <c r="F7" s="151"/>
      <c r="G7" s="22"/>
      <c r="H7" s="152"/>
    </row>
    <row r="8" spans="1:18" s="158" customFormat="1" ht="18" customHeight="1" thickBot="1" x14ac:dyDescent="0.25">
      <c r="A8" s="156"/>
      <c r="B8" s="157" t="s">
        <v>10</v>
      </c>
      <c r="C8" s="29">
        <f>SUM(C6:C7)</f>
        <v>5172663.4983699992</v>
      </c>
      <c r="D8" s="29">
        <f t="shared" ref="D8" si="2">SUM(D6:D7)</f>
        <v>5682165.0511800013</v>
      </c>
      <c r="E8" s="111">
        <f>+D8/C8</f>
        <v>1.0984988783767888</v>
      </c>
      <c r="F8" s="151"/>
      <c r="G8" s="22"/>
    </row>
    <row r="9" spans="1:18" ht="18" customHeight="1" x14ac:dyDescent="0.2">
      <c r="G9" s="22"/>
    </row>
    <row r="10" spans="1:18" s="161" customFormat="1" ht="18" customHeight="1" x14ac:dyDescent="0.2">
      <c r="A10" s="480" t="s">
        <v>143</v>
      </c>
      <c r="B10" s="480"/>
      <c r="C10" s="480"/>
      <c r="D10" s="480"/>
      <c r="E10" s="480"/>
      <c r="F10" s="160"/>
      <c r="G10" s="22"/>
    </row>
    <row r="11" spans="1:18" s="138" customFormat="1" ht="18" customHeight="1" thickBot="1" x14ac:dyDescent="0.25">
      <c r="A11" s="139"/>
      <c r="B11" s="139"/>
      <c r="C11" s="139"/>
      <c r="D11" s="139"/>
      <c r="E11" s="139"/>
      <c r="F11" s="137"/>
      <c r="G11" s="22"/>
    </row>
    <row r="12" spans="1:18" s="146" customFormat="1" ht="18" customHeight="1" thickBot="1" x14ac:dyDescent="0.25">
      <c r="A12" s="140" t="s">
        <v>1</v>
      </c>
      <c r="B12" s="141" t="s">
        <v>12</v>
      </c>
      <c r="C12" s="142" t="s">
        <v>142</v>
      </c>
      <c r="D12" s="143"/>
      <c r="E12" s="162" t="s">
        <v>4</v>
      </c>
      <c r="F12" s="145"/>
      <c r="G12" s="22"/>
      <c r="L12" s="163"/>
      <c r="M12" s="163"/>
      <c r="N12" s="163"/>
      <c r="O12" s="163"/>
    </row>
    <row r="13" spans="1:18" s="146" customFormat="1" ht="18" customHeight="1" thickBot="1" x14ac:dyDescent="0.25">
      <c r="A13" s="164"/>
      <c r="B13" s="164"/>
      <c r="C13" s="36">
        <f>+C5</f>
        <v>2021</v>
      </c>
      <c r="D13" s="36">
        <f t="shared" ref="D13:E13" si="3">+D5</f>
        <v>2022</v>
      </c>
      <c r="E13" s="36" t="str">
        <f t="shared" si="3"/>
        <v>22/21</v>
      </c>
      <c r="G13" s="22"/>
    </row>
    <row r="14" spans="1:18" s="146" customFormat="1" ht="18" customHeight="1" x14ac:dyDescent="0.2">
      <c r="A14" s="10" t="s">
        <v>6</v>
      </c>
      <c r="B14" s="37" t="s">
        <v>13</v>
      </c>
      <c r="C14" s="165">
        <v>-1956.9505300000999</v>
      </c>
      <c r="D14" s="165">
        <v>10970.82367</v>
      </c>
      <c r="E14" s="26" t="str">
        <f>+IFERROR(IF(D14/C14&gt;0,D14/C14,"X"),"X")</f>
        <v>X</v>
      </c>
      <c r="F14" s="151"/>
      <c r="G14" s="22"/>
      <c r="H14" s="166"/>
      <c r="I14" s="166"/>
      <c r="J14" s="167"/>
      <c r="L14" s="168"/>
      <c r="M14" s="168"/>
      <c r="N14" s="168"/>
      <c r="O14" s="168"/>
    </row>
    <row r="15" spans="1:18" ht="18" customHeight="1" x14ac:dyDescent="0.2">
      <c r="A15" s="23" t="s">
        <v>8</v>
      </c>
      <c r="B15" s="37" t="s">
        <v>14</v>
      </c>
      <c r="C15" s="165">
        <v>708844.89645000105</v>
      </c>
      <c r="D15" s="165">
        <v>708875.82420999999</v>
      </c>
      <c r="E15" s="26">
        <f t="shared" ref="E15:E37" si="4">+IFERROR(IF(D15/C15&gt;0,D15/C15,"X"),"X")</f>
        <v>1.0000436312092444</v>
      </c>
      <c r="F15" s="151"/>
      <c r="G15" s="22"/>
      <c r="H15" s="166"/>
      <c r="I15" s="166"/>
      <c r="J15" s="167"/>
      <c r="K15" s="146"/>
      <c r="L15" s="168"/>
      <c r="M15" s="168"/>
      <c r="N15" s="168"/>
      <c r="O15" s="168"/>
      <c r="R15" s="146"/>
    </row>
    <row r="16" spans="1:18" ht="18" customHeight="1" x14ac:dyDescent="0.2">
      <c r="A16" s="23" t="s">
        <v>15</v>
      </c>
      <c r="B16" s="37" t="s">
        <v>16</v>
      </c>
      <c r="C16" s="165">
        <v>6009.8642000001</v>
      </c>
      <c r="D16" s="165">
        <v>-1848.81432</v>
      </c>
      <c r="E16" s="26" t="str">
        <f t="shared" si="4"/>
        <v>X</v>
      </c>
      <c r="F16" s="151"/>
      <c r="G16" s="22"/>
      <c r="H16" s="166"/>
      <c r="I16" s="166"/>
      <c r="J16" s="167"/>
      <c r="K16" s="146"/>
      <c r="L16" s="168"/>
      <c r="M16" s="168"/>
      <c r="N16" s="168"/>
      <c r="O16" s="168"/>
    </row>
    <row r="17" spans="1:18" ht="18" customHeight="1" x14ac:dyDescent="0.2">
      <c r="A17" s="23" t="s">
        <v>17</v>
      </c>
      <c r="B17" s="37" t="s">
        <v>18</v>
      </c>
      <c r="C17" s="165">
        <v>14039.174999999999</v>
      </c>
      <c r="D17" s="165">
        <v>15496.4815600001</v>
      </c>
      <c r="E17" s="26">
        <f t="shared" si="4"/>
        <v>1.1038028630599805</v>
      </c>
      <c r="F17" s="151"/>
      <c r="G17" s="22"/>
      <c r="H17" s="166"/>
      <c r="I17" s="166"/>
      <c r="J17" s="167"/>
      <c r="K17" s="146"/>
      <c r="L17" s="168"/>
      <c r="M17" s="168"/>
      <c r="N17" s="168"/>
      <c r="O17" s="168"/>
    </row>
    <row r="18" spans="1:18" ht="18" customHeight="1" x14ac:dyDescent="0.2">
      <c r="A18" s="23" t="s">
        <v>19</v>
      </c>
      <c r="B18" s="37" t="s">
        <v>20</v>
      </c>
      <c r="C18" s="165">
        <v>27271.994999999999</v>
      </c>
      <c r="D18" s="165">
        <v>37304.675670000201</v>
      </c>
      <c r="E18" s="26">
        <f t="shared" si="4"/>
        <v>1.3678748353393362</v>
      </c>
      <c r="F18" s="151"/>
      <c r="G18" s="22"/>
      <c r="H18" s="166"/>
      <c r="I18" s="166"/>
      <c r="J18" s="167"/>
      <c r="K18" s="146"/>
      <c r="L18" s="168"/>
      <c r="M18" s="168"/>
      <c r="N18" s="168"/>
      <c r="O18" s="168"/>
    </row>
    <row r="19" spans="1:18" ht="18" customHeight="1" x14ac:dyDescent="0.2">
      <c r="A19" s="23" t="s">
        <v>21</v>
      </c>
      <c r="B19" s="37" t="s">
        <v>22</v>
      </c>
      <c r="C19" s="165">
        <v>22215.270730000098</v>
      </c>
      <c r="D19" s="165">
        <v>37973.25909</v>
      </c>
      <c r="E19" s="26">
        <f t="shared" si="4"/>
        <v>1.7093313672166908</v>
      </c>
      <c r="F19" s="151"/>
      <c r="G19" s="22"/>
      <c r="H19" s="166"/>
      <c r="I19" s="166"/>
      <c r="J19" s="167"/>
      <c r="K19" s="146"/>
      <c r="L19" s="168"/>
      <c r="M19" s="168"/>
      <c r="N19" s="168"/>
      <c r="O19" s="168"/>
      <c r="R19" s="146"/>
    </row>
    <row r="20" spans="1:18" ht="18" customHeight="1" x14ac:dyDescent="0.2">
      <c r="A20" s="23" t="s">
        <v>23</v>
      </c>
      <c r="B20" s="37" t="s">
        <v>24</v>
      </c>
      <c r="C20" s="165">
        <v>-5865.4925199998997</v>
      </c>
      <c r="D20" s="165">
        <v>13021.3583700001</v>
      </c>
      <c r="E20" s="26" t="str">
        <f t="shared" si="4"/>
        <v>X</v>
      </c>
      <c r="F20" s="151"/>
      <c r="G20" s="22"/>
      <c r="H20" s="166"/>
      <c r="I20" s="166"/>
      <c r="J20" s="167"/>
      <c r="K20" s="146"/>
      <c r="L20" s="168"/>
      <c r="M20" s="168"/>
      <c r="N20" s="168"/>
      <c r="O20" s="168"/>
      <c r="R20" s="146"/>
    </row>
    <row r="21" spans="1:18" ht="18" customHeight="1" x14ac:dyDescent="0.2">
      <c r="A21" s="23" t="s">
        <v>25</v>
      </c>
      <c r="B21" s="37" t="s">
        <v>26</v>
      </c>
      <c r="C21" s="165">
        <v>54949.635249999803</v>
      </c>
      <c r="D21" s="165">
        <v>85842.969729999793</v>
      </c>
      <c r="E21" s="26">
        <f t="shared" si="4"/>
        <v>1.5622118206872011</v>
      </c>
      <c r="F21" s="151"/>
      <c r="G21" s="22"/>
      <c r="H21" s="166"/>
      <c r="I21" s="166"/>
      <c r="J21" s="167"/>
      <c r="K21" s="146"/>
      <c r="L21" s="168"/>
      <c r="M21" s="168"/>
      <c r="N21" s="168"/>
      <c r="O21" s="168"/>
    </row>
    <row r="22" spans="1:18" ht="18" customHeight="1" x14ac:dyDescent="0.2">
      <c r="A22" s="23" t="s">
        <v>27</v>
      </c>
      <c r="B22" s="37" t="s">
        <v>28</v>
      </c>
      <c r="C22" s="165">
        <v>-1287.6205199999999</v>
      </c>
      <c r="D22" s="165">
        <v>1759.30702</v>
      </c>
      <c r="E22" s="26" t="str">
        <f t="shared" si="4"/>
        <v>X</v>
      </c>
      <c r="F22" s="151"/>
      <c r="G22" s="22"/>
      <c r="H22" s="166"/>
      <c r="I22" s="166"/>
      <c r="J22" s="167"/>
      <c r="K22" s="146"/>
      <c r="L22" s="168"/>
      <c r="M22" s="168"/>
      <c r="N22" s="168"/>
      <c r="O22" s="168"/>
    </row>
    <row r="23" spans="1:18" ht="18" customHeight="1" x14ac:dyDescent="0.2">
      <c r="A23" s="23" t="s">
        <v>29</v>
      </c>
      <c r="B23" s="37" t="s">
        <v>30</v>
      </c>
      <c r="C23" s="165">
        <v>140085.09724000099</v>
      </c>
      <c r="D23" s="165">
        <v>198084.46329000199</v>
      </c>
      <c r="E23" s="26">
        <f t="shared" si="4"/>
        <v>1.4140295234305582</v>
      </c>
      <c r="F23" s="151"/>
      <c r="G23" s="22"/>
      <c r="H23" s="166"/>
      <c r="I23" s="166"/>
      <c r="J23" s="167"/>
      <c r="K23" s="146"/>
      <c r="L23" s="168"/>
      <c r="M23" s="168"/>
      <c r="N23" s="168"/>
      <c r="O23" s="168"/>
    </row>
    <row r="24" spans="1:18" ht="18" customHeight="1" x14ac:dyDescent="0.2">
      <c r="A24" s="23" t="s">
        <v>31</v>
      </c>
      <c r="B24" s="37" t="s">
        <v>32</v>
      </c>
      <c r="C24" s="165">
        <v>52330.860549999998</v>
      </c>
      <c r="D24" s="165">
        <v>62537.623319999897</v>
      </c>
      <c r="E24" s="26">
        <f t="shared" si="4"/>
        <v>1.1950428994044109</v>
      </c>
      <c r="F24" s="151"/>
      <c r="G24" s="22"/>
      <c r="H24" s="166"/>
      <c r="I24" s="166"/>
      <c r="J24" s="167"/>
      <c r="K24" s="146"/>
      <c r="L24" s="168"/>
      <c r="M24" s="168"/>
      <c r="N24" s="168"/>
      <c r="O24" s="168"/>
    </row>
    <row r="25" spans="1:18" ht="18" customHeight="1" x14ac:dyDescent="0.2">
      <c r="A25" s="23" t="s">
        <v>33</v>
      </c>
      <c r="B25" s="37" t="s">
        <v>34</v>
      </c>
      <c r="C25" s="165">
        <v>17788.3811199999</v>
      </c>
      <c r="D25" s="165">
        <v>19719.591050000599</v>
      </c>
      <c r="E25" s="26">
        <f t="shared" si="4"/>
        <v>1.1085658057904659</v>
      </c>
      <c r="F25" s="151"/>
      <c r="G25" s="22"/>
      <c r="H25" s="166"/>
      <c r="I25" s="166"/>
      <c r="J25" s="167"/>
      <c r="K25" s="146"/>
      <c r="L25" s="168"/>
      <c r="M25" s="168"/>
      <c r="N25" s="168"/>
      <c r="O25" s="168"/>
    </row>
    <row r="26" spans="1:18" ht="18" customHeight="1" x14ac:dyDescent="0.2">
      <c r="A26" s="23" t="s">
        <v>35</v>
      </c>
      <c r="B26" s="37" t="s">
        <v>36</v>
      </c>
      <c r="C26" s="165">
        <v>24387.620180000002</v>
      </c>
      <c r="D26" s="165">
        <v>67985.951639999999</v>
      </c>
      <c r="E26" s="26">
        <f t="shared" si="4"/>
        <v>2.7877239000037597</v>
      </c>
      <c r="F26" s="151"/>
      <c r="G26" s="22"/>
      <c r="H26" s="166"/>
      <c r="I26" s="166"/>
      <c r="J26" s="167"/>
      <c r="K26" s="146"/>
      <c r="L26" s="168"/>
      <c r="M26" s="168"/>
      <c r="N26" s="168"/>
      <c r="O26" s="168"/>
    </row>
    <row r="27" spans="1:18" ht="18" customHeight="1" x14ac:dyDescent="0.2">
      <c r="A27" s="23" t="s">
        <v>37</v>
      </c>
      <c r="B27" s="37" t="s">
        <v>38</v>
      </c>
      <c r="C27" s="165">
        <v>12.680809999999999</v>
      </c>
      <c r="D27" s="165">
        <v>2068.1212599999999</v>
      </c>
      <c r="E27" s="26">
        <f t="shared" si="4"/>
        <v>163.0906274914615</v>
      </c>
      <c r="F27" s="151"/>
      <c r="G27" s="22"/>
      <c r="H27" s="166"/>
      <c r="I27" s="166"/>
      <c r="J27" s="167"/>
      <c r="K27" s="146"/>
      <c r="L27" s="168"/>
      <c r="M27" s="168"/>
      <c r="N27" s="168"/>
      <c r="O27" s="168"/>
    </row>
    <row r="28" spans="1:18" ht="18" customHeight="1" x14ac:dyDescent="0.2">
      <c r="A28" s="23" t="s">
        <v>39</v>
      </c>
      <c r="B28" s="37" t="s">
        <v>40</v>
      </c>
      <c r="C28" s="165">
        <v>-3747.09078</v>
      </c>
      <c r="D28" s="165">
        <v>-3799.82</v>
      </c>
      <c r="E28" s="26">
        <f t="shared" si="4"/>
        <v>1.014072042311182</v>
      </c>
      <c r="F28" s="151"/>
      <c r="G28" s="22"/>
      <c r="H28" s="166"/>
      <c r="I28" s="166"/>
      <c r="J28" s="167"/>
      <c r="K28" s="146"/>
      <c r="L28" s="168"/>
      <c r="M28" s="168"/>
      <c r="N28" s="168"/>
      <c r="O28" s="168"/>
    </row>
    <row r="29" spans="1:18" ht="18" customHeight="1" x14ac:dyDescent="0.2">
      <c r="A29" s="23" t="s">
        <v>41</v>
      </c>
      <c r="B29" s="37" t="s">
        <v>42</v>
      </c>
      <c r="C29" s="165">
        <v>874769.73229999701</v>
      </c>
      <c r="D29" s="165">
        <v>1278668.84669</v>
      </c>
      <c r="E29" s="26">
        <f t="shared" si="4"/>
        <v>1.4617204956646674</v>
      </c>
      <c r="F29" s="151"/>
      <c r="G29" s="22"/>
      <c r="H29" s="166"/>
      <c r="I29" s="166"/>
      <c r="J29" s="167"/>
      <c r="K29" s="146"/>
      <c r="L29" s="168"/>
      <c r="M29" s="168"/>
      <c r="N29" s="168"/>
      <c r="O29" s="168"/>
    </row>
    <row r="30" spans="1:18" ht="18" customHeight="1" x14ac:dyDescent="0.2">
      <c r="A30" s="23" t="s">
        <v>43</v>
      </c>
      <c r="B30" s="37" t="s">
        <v>44</v>
      </c>
      <c r="C30" s="165">
        <v>1367.13806</v>
      </c>
      <c r="D30" s="165">
        <v>1601.69973</v>
      </c>
      <c r="E30" s="26">
        <f t="shared" si="4"/>
        <v>1.1715713115323554</v>
      </c>
      <c r="F30" s="151"/>
      <c r="G30" s="22"/>
      <c r="H30" s="166"/>
      <c r="I30" s="166"/>
      <c r="J30" s="167"/>
      <c r="K30" s="146"/>
      <c r="L30" s="168"/>
      <c r="M30" s="168"/>
      <c r="N30" s="168"/>
      <c r="O30" s="168"/>
    </row>
    <row r="31" spans="1:18" ht="18" customHeight="1" x14ac:dyDescent="0.2">
      <c r="A31" s="23" t="s">
        <v>45</v>
      </c>
      <c r="B31" s="37" t="s">
        <v>46</v>
      </c>
      <c r="C31" s="165">
        <v>790.54951000000005</v>
      </c>
      <c r="D31" s="165">
        <v>702.81087000000002</v>
      </c>
      <c r="E31" s="26">
        <f t="shared" si="4"/>
        <v>0.8890156291413045</v>
      </c>
      <c r="F31" s="151"/>
      <c r="G31" s="22"/>
      <c r="H31" s="166"/>
      <c r="I31" s="166"/>
      <c r="J31" s="167"/>
      <c r="K31" s="146"/>
      <c r="L31" s="168"/>
      <c r="M31" s="168"/>
      <c r="N31" s="168"/>
      <c r="O31" s="168"/>
    </row>
    <row r="32" spans="1:18" ht="18" customHeight="1" x14ac:dyDescent="0.2">
      <c r="A32" s="23" t="s">
        <v>47</v>
      </c>
      <c r="B32" s="37" t="s">
        <v>48</v>
      </c>
      <c r="C32" s="165">
        <v>110066.62734000001</v>
      </c>
      <c r="D32" s="165">
        <v>162344.83783</v>
      </c>
      <c r="E32" s="26">
        <f t="shared" si="4"/>
        <v>1.4749687689485624</v>
      </c>
      <c r="F32" s="151"/>
      <c r="G32" s="22"/>
      <c r="H32" s="166"/>
      <c r="I32" s="166"/>
      <c r="J32" s="167"/>
      <c r="K32" s="146"/>
      <c r="L32" s="168"/>
      <c r="M32" s="168"/>
      <c r="N32" s="168"/>
      <c r="O32" s="168"/>
    </row>
    <row r="33" spans="1:18" ht="18" customHeight="1" x14ac:dyDescent="0.2">
      <c r="A33" s="23" t="s">
        <v>49</v>
      </c>
      <c r="B33" s="37" t="s">
        <v>50</v>
      </c>
      <c r="C33" s="165">
        <v>-6174.4491600000001</v>
      </c>
      <c r="D33" s="165">
        <v>-4169.6777700000002</v>
      </c>
      <c r="E33" s="26">
        <f t="shared" si="4"/>
        <v>0.67531170181341327</v>
      </c>
      <c r="F33" s="151"/>
      <c r="G33" s="22"/>
      <c r="H33" s="166"/>
      <c r="I33" s="166"/>
      <c r="J33" s="167"/>
      <c r="K33" s="146"/>
      <c r="L33" s="168"/>
      <c r="M33" s="168"/>
      <c r="N33" s="168"/>
      <c r="O33" s="168"/>
    </row>
    <row r="34" spans="1:18" ht="18" customHeight="1" x14ac:dyDescent="0.2">
      <c r="A34" s="23" t="s">
        <v>51</v>
      </c>
      <c r="B34" s="37" t="s">
        <v>52</v>
      </c>
      <c r="C34" s="165">
        <v>12131.0632099999</v>
      </c>
      <c r="D34" s="165">
        <v>33901.186269999998</v>
      </c>
      <c r="E34" s="26">
        <f t="shared" si="4"/>
        <v>2.7945766733829656</v>
      </c>
      <c r="F34" s="151"/>
      <c r="G34" s="22"/>
      <c r="H34" s="166"/>
      <c r="I34" s="166"/>
      <c r="J34" s="167"/>
      <c r="K34" s="146"/>
      <c r="L34" s="168"/>
      <c r="M34" s="168"/>
      <c r="N34" s="168"/>
      <c r="O34" s="168"/>
    </row>
    <row r="35" spans="1:18" ht="18" customHeight="1" x14ac:dyDescent="0.2">
      <c r="A35" s="23" t="s">
        <v>53</v>
      </c>
      <c r="B35" s="37" t="s">
        <v>54</v>
      </c>
      <c r="C35" s="165">
        <v>17849.715090000002</v>
      </c>
      <c r="D35" s="165">
        <v>21473.81738</v>
      </c>
      <c r="E35" s="26">
        <f t="shared" si="4"/>
        <v>1.2030341813147674</v>
      </c>
      <c r="F35" s="151"/>
      <c r="G35" s="22"/>
      <c r="H35" s="166"/>
      <c r="I35" s="166"/>
      <c r="J35" s="167"/>
      <c r="K35" s="146"/>
      <c r="L35" s="168"/>
      <c r="M35" s="168"/>
      <c r="N35" s="168"/>
      <c r="O35" s="168"/>
    </row>
    <row r="36" spans="1:18" ht="18" customHeight="1" x14ac:dyDescent="0.2">
      <c r="A36" s="23" t="s">
        <v>55</v>
      </c>
      <c r="B36" s="37" t="s">
        <v>56</v>
      </c>
      <c r="C36" s="165">
        <v>12263.1736799999</v>
      </c>
      <c r="D36" s="165">
        <v>5913.1521899998997</v>
      </c>
      <c r="E36" s="26">
        <f t="shared" si="4"/>
        <v>0.48218775533153407</v>
      </c>
      <c r="F36" s="151"/>
      <c r="G36" s="22"/>
      <c r="H36" s="166"/>
      <c r="I36" s="166"/>
      <c r="J36" s="167"/>
      <c r="K36" s="146"/>
      <c r="L36" s="168"/>
      <c r="M36" s="168"/>
      <c r="N36" s="168"/>
      <c r="O36" s="168"/>
    </row>
    <row r="37" spans="1:18" ht="18" customHeight="1" thickBot="1" x14ac:dyDescent="0.25">
      <c r="A37" s="23" t="s">
        <v>57</v>
      </c>
      <c r="B37" s="37" t="s">
        <v>58</v>
      </c>
      <c r="C37" s="165">
        <v>38813.328569999903</v>
      </c>
      <c r="D37" s="165">
        <v>73318.4655100003</v>
      </c>
      <c r="E37" s="26">
        <f t="shared" si="4"/>
        <v>1.8890022631728254</v>
      </c>
      <c r="F37" s="151"/>
      <c r="G37" s="22"/>
      <c r="H37" s="166"/>
      <c r="I37" s="166"/>
      <c r="J37" s="167"/>
      <c r="K37" s="146"/>
      <c r="L37" s="168"/>
      <c r="M37" s="168"/>
      <c r="N37" s="168"/>
      <c r="O37" s="168"/>
    </row>
    <row r="38" spans="1:18" ht="18" customHeight="1" thickBot="1" x14ac:dyDescent="0.25">
      <c r="A38" s="133"/>
      <c r="B38" s="134" t="s">
        <v>10</v>
      </c>
      <c r="C38" s="169">
        <f>SUM(C14:C37)</f>
        <v>2116955.2007799991</v>
      </c>
      <c r="D38" s="169">
        <f>SUM(D14:D37)</f>
        <v>2829746.9542600028</v>
      </c>
      <c r="E38" s="30">
        <f t="shared" ref="E38" si="5">+IF(C38=0,"X",D38/C38)</f>
        <v>1.3367061113137271</v>
      </c>
      <c r="F38" s="151"/>
      <c r="G38" s="22"/>
    </row>
    <row r="39" spans="1:18" ht="18" customHeight="1" x14ac:dyDescent="0.2">
      <c r="C39" s="170"/>
      <c r="D39" s="170"/>
      <c r="E39" s="170"/>
      <c r="G39" s="22"/>
      <c r="K39" s="171"/>
      <c r="P39" s="158"/>
    </row>
    <row r="40" spans="1:18" s="172" customFormat="1" ht="18" customHeight="1" x14ac:dyDescent="0.2">
      <c r="A40" s="481" t="s">
        <v>144</v>
      </c>
      <c r="B40" s="481"/>
      <c r="C40" s="481"/>
      <c r="D40" s="481"/>
      <c r="E40" s="481"/>
      <c r="G40" s="22"/>
      <c r="K40" s="173"/>
      <c r="L40" s="153"/>
      <c r="M40" s="153"/>
      <c r="N40" s="153"/>
    </row>
    <row r="41" spans="1:18" ht="18" customHeight="1" thickBot="1" x14ac:dyDescent="0.25">
      <c r="A41" s="139"/>
      <c r="B41" s="139"/>
      <c r="C41" s="139"/>
      <c r="D41" s="139"/>
      <c r="E41" s="139"/>
      <c r="G41" s="22"/>
    </row>
    <row r="42" spans="1:18" ht="18" customHeight="1" thickBot="1" x14ac:dyDescent="0.25">
      <c r="A42" s="140" t="s">
        <v>1</v>
      </c>
      <c r="B42" s="140" t="s">
        <v>12</v>
      </c>
      <c r="C42" s="482" t="s">
        <v>142</v>
      </c>
      <c r="D42" s="483"/>
      <c r="E42" s="162" t="s">
        <v>4</v>
      </c>
      <c r="G42" s="22"/>
    </row>
    <row r="43" spans="1:18" ht="18" customHeight="1" thickBot="1" x14ac:dyDescent="0.25">
      <c r="A43" s="164"/>
      <c r="B43" s="164"/>
      <c r="C43" s="36">
        <f>+C5</f>
        <v>2021</v>
      </c>
      <c r="D43" s="36">
        <f>+D5</f>
        <v>2022</v>
      </c>
      <c r="E43" s="36" t="str">
        <f>+E5</f>
        <v>22/21</v>
      </c>
      <c r="G43" s="22"/>
      <c r="L43" s="163"/>
      <c r="M43" s="163"/>
      <c r="N43" s="163"/>
    </row>
    <row r="44" spans="1:18" ht="18" customHeight="1" x14ac:dyDescent="0.2">
      <c r="A44" s="10" t="s">
        <v>6</v>
      </c>
      <c r="B44" s="17" t="s">
        <v>60</v>
      </c>
      <c r="C44" s="174">
        <v>19956.455300000001</v>
      </c>
      <c r="D44" s="25">
        <v>10100.80107</v>
      </c>
      <c r="E44" s="26">
        <f t="shared" ref="E44:E72" si="6">+IFERROR(IF(D44/C44&gt;0,D44/C44,"X"),"X")</f>
        <v>0.50614204367245519</v>
      </c>
      <c r="F44" s="151"/>
      <c r="G44" s="22"/>
      <c r="H44" s="166"/>
      <c r="I44" s="166"/>
      <c r="J44" s="167"/>
      <c r="K44" s="146"/>
      <c r="L44" s="168"/>
      <c r="M44" s="168"/>
      <c r="N44" s="168"/>
      <c r="O44" s="168"/>
      <c r="Q44" s="146"/>
      <c r="R44" s="146"/>
    </row>
    <row r="45" spans="1:18" ht="18" customHeight="1" x14ac:dyDescent="0.2">
      <c r="A45" s="23" t="s">
        <v>8</v>
      </c>
      <c r="B45" s="17" t="s">
        <v>61</v>
      </c>
      <c r="C45" s="174">
        <v>160118.34333999999</v>
      </c>
      <c r="D45" s="25">
        <v>104979.8928</v>
      </c>
      <c r="E45" s="26">
        <f t="shared" si="6"/>
        <v>0.65563938903041619</v>
      </c>
      <c r="F45" s="151"/>
      <c r="G45" s="22"/>
      <c r="H45" s="166"/>
      <c r="I45" s="166"/>
      <c r="J45" s="167"/>
      <c r="K45" s="146"/>
      <c r="L45" s="168"/>
      <c r="M45" s="168"/>
      <c r="N45" s="168"/>
      <c r="O45" s="168"/>
      <c r="R45" s="146"/>
    </row>
    <row r="46" spans="1:18" ht="18" customHeight="1" x14ac:dyDescent="0.2">
      <c r="A46" s="23" t="s">
        <v>15</v>
      </c>
      <c r="B46" s="17" t="s">
        <v>62</v>
      </c>
      <c r="C46" s="174">
        <v>74288.790249999802</v>
      </c>
      <c r="D46" s="25">
        <v>61389.818510000303</v>
      </c>
      <c r="E46" s="26">
        <f t="shared" si="6"/>
        <v>0.82636718545838028</v>
      </c>
      <c r="F46" s="151"/>
      <c r="G46" s="22"/>
      <c r="H46" s="166"/>
      <c r="I46" s="166"/>
      <c r="J46" s="167"/>
      <c r="K46" s="146"/>
      <c r="L46" s="168"/>
      <c r="M46" s="168"/>
      <c r="N46" s="168"/>
      <c r="O46" s="168"/>
    </row>
    <row r="47" spans="1:18" ht="18" customHeight="1" x14ac:dyDescent="0.2">
      <c r="A47" s="23" t="s">
        <v>17</v>
      </c>
      <c r="B47" s="17" t="s">
        <v>63</v>
      </c>
      <c r="C47" s="174">
        <v>-6570.4799000000003</v>
      </c>
      <c r="D47" s="25">
        <v>5778.1831599999996</v>
      </c>
      <c r="E47" s="26" t="str">
        <f t="shared" si="6"/>
        <v>X</v>
      </c>
      <c r="F47" s="151"/>
      <c r="G47" s="22"/>
      <c r="H47" s="166"/>
      <c r="I47" s="166"/>
      <c r="J47" s="167"/>
      <c r="K47" s="146"/>
      <c r="L47" s="168"/>
      <c r="M47" s="168"/>
      <c r="N47" s="168"/>
      <c r="O47" s="168"/>
    </row>
    <row r="48" spans="1:18" ht="18" customHeight="1" x14ac:dyDescent="0.2">
      <c r="A48" s="23" t="s">
        <v>19</v>
      </c>
      <c r="B48" s="17" t="s">
        <v>64</v>
      </c>
      <c r="C48" s="174">
        <v>6632.7759699999997</v>
      </c>
      <c r="D48" s="25">
        <v>6786.8182900000002</v>
      </c>
      <c r="E48" s="26">
        <f t="shared" si="6"/>
        <v>1.0232244117239497</v>
      </c>
      <c r="F48" s="151"/>
      <c r="G48" s="22"/>
      <c r="H48" s="166"/>
      <c r="I48" s="166"/>
      <c r="J48" s="167"/>
      <c r="K48" s="146"/>
      <c r="L48" s="168"/>
      <c r="M48" s="168"/>
      <c r="N48" s="168"/>
      <c r="O48" s="168"/>
      <c r="R48" s="146"/>
    </row>
    <row r="49" spans="1:15" ht="18" customHeight="1" x14ac:dyDescent="0.2">
      <c r="A49" s="23" t="s">
        <v>21</v>
      </c>
      <c r="B49" s="17" t="s">
        <v>65</v>
      </c>
      <c r="C49" s="174">
        <v>412270.08337000001</v>
      </c>
      <c r="D49" s="25">
        <v>249690.795129998</v>
      </c>
      <c r="E49" s="26">
        <f t="shared" si="6"/>
        <v>0.60564859106186475</v>
      </c>
      <c r="F49" s="151"/>
      <c r="G49" s="22"/>
      <c r="H49" s="166"/>
      <c r="I49" s="166"/>
      <c r="J49" s="167"/>
      <c r="K49" s="146"/>
      <c r="L49" s="168"/>
      <c r="M49" s="168"/>
      <c r="N49" s="168"/>
      <c r="O49" s="168"/>
    </row>
    <row r="50" spans="1:15" ht="18" customHeight="1" x14ac:dyDescent="0.2">
      <c r="A50" s="23" t="s">
        <v>23</v>
      </c>
      <c r="B50" s="17" t="s">
        <v>66</v>
      </c>
      <c r="C50" s="174">
        <v>13449.0930300001</v>
      </c>
      <c r="D50" s="25">
        <v>6108.3584700000001</v>
      </c>
      <c r="E50" s="26">
        <f t="shared" si="6"/>
        <v>0.45418367293425993</v>
      </c>
      <c r="F50" s="151"/>
      <c r="G50" s="22"/>
      <c r="H50" s="166"/>
      <c r="I50" s="166"/>
      <c r="J50" s="167"/>
      <c r="K50" s="146"/>
      <c r="L50" s="168"/>
      <c r="M50" s="168"/>
      <c r="N50" s="168"/>
      <c r="O50" s="168"/>
    </row>
    <row r="51" spans="1:15" ht="18" customHeight="1" x14ac:dyDescent="0.2">
      <c r="A51" s="23" t="s">
        <v>25</v>
      </c>
      <c r="B51" s="17" t="s">
        <v>67</v>
      </c>
      <c r="C51" s="174">
        <v>37636.7660700001</v>
      </c>
      <c r="D51" s="25">
        <v>45186.327629999898</v>
      </c>
      <c r="E51" s="26">
        <f t="shared" si="6"/>
        <v>1.2005900705166452</v>
      </c>
      <c r="F51" s="151"/>
      <c r="G51" s="22"/>
      <c r="H51" s="166"/>
      <c r="I51" s="166"/>
      <c r="J51" s="167"/>
      <c r="K51" s="146"/>
      <c r="L51" s="168"/>
      <c r="M51" s="168"/>
      <c r="N51" s="168"/>
      <c r="O51" s="168"/>
    </row>
    <row r="52" spans="1:15" ht="18" customHeight="1" x14ac:dyDescent="0.2">
      <c r="A52" s="23" t="s">
        <v>27</v>
      </c>
      <c r="B52" s="17" t="s">
        <v>68</v>
      </c>
      <c r="C52" s="174">
        <v>168779.79092</v>
      </c>
      <c r="D52" s="25">
        <v>113355.19856999999</v>
      </c>
      <c r="E52" s="26">
        <f t="shared" si="6"/>
        <v>0.67161594378161815</v>
      </c>
      <c r="F52" s="151"/>
      <c r="G52" s="22"/>
      <c r="H52" s="166"/>
      <c r="I52" s="166"/>
      <c r="J52" s="167"/>
      <c r="K52" s="146"/>
      <c r="L52" s="168"/>
      <c r="M52" s="168"/>
      <c r="N52" s="168"/>
      <c r="O52" s="168"/>
    </row>
    <row r="53" spans="1:15" ht="18" customHeight="1" x14ac:dyDescent="0.2">
      <c r="A53" s="23" t="s">
        <v>29</v>
      </c>
      <c r="B53" s="17" t="s">
        <v>69</v>
      </c>
      <c r="C53" s="174">
        <v>175.93870000000001</v>
      </c>
      <c r="D53" s="25">
        <v>-1550.8591699999999</v>
      </c>
      <c r="E53" s="26" t="str">
        <f t="shared" si="6"/>
        <v>X</v>
      </c>
      <c r="F53" s="151"/>
      <c r="G53" s="22"/>
      <c r="H53" s="166"/>
      <c r="I53" s="166"/>
      <c r="J53" s="167"/>
      <c r="K53" s="146"/>
      <c r="L53" s="168"/>
      <c r="M53" s="168"/>
      <c r="N53" s="168"/>
      <c r="O53" s="168"/>
    </row>
    <row r="54" spans="1:15" ht="18" customHeight="1" x14ac:dyDescent="0.2">
      <c r="A54" s="23" t="s">
        <v>31</v>
      </c>
      <c r="B54" s="17" t="s">
        <v>70</v>
      </c>
      <c r="C54" s="174">
        <v>64574.936979999999</v>
      </c>
      <c r="D54" s="25">
        <v>60195.688529999999</v>
      </c>
      <c r="E54" s="26">
        <f t="shared" si="6"/>
        <v>0.93218346536898167</v>
      </c>
      <c r="F54" s="151"/>
      <c r="G54" s="22"/>
      <c r="H54" s="166"/>
      <c r="I54" s="166"/>
      <c r="J54" s="167"/>
      <c r="K54" s="146"/>
      <c r="L54" s="168"/>
      <c r="M54" s="168"/>
      <c r="N54" s="168"/>
      <c r="O54" s="168"/>
    </row>
    <row r="55" spans="1:15" ht="18" customHeight="1" x14ac:dyDescent="0.2">
      <c r="A55" s="23" t="s">
        <v>33</v>
      </c>
      <c r="B55" s="17" t="s">
        <v>71</v>
      </c>
      <c r="C55" s="174">
        <v>5491.8780399999996</v>
      </c>
      <c r="D55" s="25">
        <v>6268.0317500000001</v>
      </c>
      <c r="E55" s="26">
        <f t="shared" si="6"/>
        <v>1.1413275575944875</v>
      </c>
      <c r="F55" s="151"/>
      <c r="G55" s="22"/>
      <c r="H55" s="166"/>
      <c r="I55" s="166"/>
      <c r="J55" s="167"/>
      <c r="K55" s="146"/>
      <c r="L55" s="168"/>
      <c r="M55" s="168"/>
      <c r="N55" s="168"/>
      <c r="O55" s="168"/>
    </row>
    <row r="56" spans="1:15" ht="18" customHeight="1" x14ac:dyDescent="0.2">
      <c r="A56" s="23" t="s">
        <v>35</v>
      </c>
      <c r="B56" s="17" t="s">
        <v>72</v>
      </c>
      <c r="C56" s="174">
        <v>6663.7841599999001</v>
      </c>
      <c r="D56" s="25">
        <v>5767.9221500001004</v>
      </c>
      <c r="E56" s="26">
        <f t="shared" si="6"/>
        <v>0.865562570982219</v>
      </c>
      <c r="F56" s="151"/>
      <c r="G56" s="22"/>
      <c r="H56" s="166"/>
      <c r="I56" s="166"/>
      <c r="J56" s="167"/>
      <c r="K56" s="146"/>
      <c r="L56" s="168"/>
      <c r="M56" s="168"/>
      <c r="N56" s="168"/>
      <c r="O56" s="168"/>
    </row>
    <row r="57" spans="1:15" ht="18" customHeight="1" x14ac:dyDescent="0.2">
      <c r="A57" s="23" t="s">
        <v>37</v>
      </c>
      <c r="B57" s="17" t="s">
        <v>73</v>
      </c>
      <c r="C57" s="174">
        <v>-8817.1223699999991</v>
      </c>
      <c r="D57" s="25">
        <v>-6057.5072399999999</v>
      </c>
      <c r="E57" s="26">
        <f t="shared" si="6"/>
        <v>0.68701635134502514</v>
      </c>
      <c r="F57" s="151"/>
      <c r="G57" s="22"/>
      <c r="H57" s="166"/>
      <c r="I57" s="166"/>
      <c r="J57" s="167"/>
      <c r="K57" s="146"/>
      <c r="L57" s="168"/>
      <c r="M57" s="168"/>
      <c r="N57" s="168"/>
      <c r="O57" s="168"/>
    </row>
    <row r="58" spans="1:15" ht="18" customHeight="1" x14ac:dyDescent="0.2">
      <c r="A58" s="23" t="s">
        <v>39</v>
      </c>
      <c r="B58" s="17" t="s">
        <v>74</v>
      </c>
      <c r="C58" s="174">
        <v>1155.37508</v>
      </c>
      <c r="D58" s="25">
        <v>706.37040999999999</v>
      </c>
      <c r="E58" s="26">
        <f t="shared" si="6"/>
        <v>0.61137757099625167</v>
      </c>
      <c r="F58" s="151"/>
      <c r="G58" s="22"/>
      <c r="H58" s="166"/>
      <c r="I58" s="166"/>
      <c r="J58" s="167"/>
      <c r="K58" s="146"/>
      <c r="L58" s="168"/>
      <c r="M58" s="168"/>
      <c r="N58" s="168"/>
      <c r="O58" s="168"/>
    </row>
    <row r="59" spans="1:15" ht="18" customHeight="1" x14ac:dyDescent="0.2">
      <c r="A59" s="23" t="s">
        <v>41</v>
      </c>
      <c r="B59" s="17" t="s">
        <v>75</v>
      </c>
      <c r="C59" s="174">
        <v>83854.419030000005</v>
      </c>
      <c r="D59" s="25">
        <v>87395.811970000097</v>
      </c>
      <c r="E59" s="26">
        <f t="shared" si="6"/>
        <v>1.0422326334254741</v>
      </c>
      <c r="F59" s="151"/>
      <c r="G59" s="22"/>
      <c r="H59" s="166"/>
      <c r="I59" s="166"/>
      <c r="J59" s="167"/>
      <c r="K59" s="146"/>
      <c r="L59" s="168"/>
      <c r="M59" s="168"/>
      <c r="N59" s="168"/>
      <c r="O59" s="168"/>
    </row>
    <row r="60" spans="1:15" ht="18" customHeight="1" x14ac:dyDescent="0.2">
      <c r="A60" s="23" t="s">
        <v>43</v>
      </c>
      <c r="B60" s="17" t="s">
        <v>76</v>
      </c>
      <c r="C60" s="174">
        <v>6132.8380399999996</v>
      </c>
      <c r="D60" s="25">
        <v>-1251.6254300000001</v>
      </c>
      <c r="E60" s="26" t="str">
        <f t="shared" si="6"/>
        <v>X</v>
      </c>
      <c r="F60" s="151"/>
      <c r="G60" s="22"/>
      <c r="H60" s="166"/>
      <c r="I60" s="166"/>
      <c r="J60" s="167"/>
      <c r="K60" s="146"/>
      <c r="L60" s="168"/>
      <c r="M60" s="168"/>
      <c r="N60" s="168"/>
      <c r="O60" s="168"/>
    </row>
    <row r="61" spans="1:15" ht="18" customHeight="1" x14ac:dyDescent="0.2">
      <c r="A61" s="23" t="s">
        <v>45</v>
      </c>
      <c r="B61" s="17" t="s">
        <v>77</v>
      </c>
      <c r="C61" s="174">
        <v>8016.95093</v>
      </c>
      <c r="D61" s="25">
        <v>5427.9031199998999</v>
      </c>
      <c r="E61" s="26">
        <f t="shared" si="6"/>
        <v>0.6770533046034124</v>
      </c>
      <c r="F61" s="151"/>
      <c r="G61" s="22"/>
      <c r="H61" s="166"/>
      <c r="I61" s="166"/>
      <c r="J61" s="167"/>
      <c r="K61" s="146"/>
      <c r="L61" s="168"/>
      <c r="M61" s="168"/>
      <c r="N61" s="168"/>
      <c r="O61" s="168"/>
    </row>
    <row r="62" spans="1:15" ht="18" customHeight="1" x14ac:dyDescent="0.2">
      <c r="A62" s="23" t="s">
        <v>47</v>
      </c>
      <c r="B62" s="17" t="s">
        <v>78</v>
      </c>
      <c r="C62" s="174">
        <v>1268986.3039299999</v>
      </c>
      <c r="D62" s="25">
        <v>1287392.8870300001</v>
      </c>
      <c r="E62" s="26">
        <f t="shared" si="6"/>
        <v>1.0145049501661252</v>
      </c>
      <c r="F62" s="151"/>
      <c r="G62" s="22"/>
      <c r="H62" s="166"/>
      <c r="I62" s="166"/>
      <c r="J62" s="167"/>
      <c r="K62" s="146"/>
      <c r="L62" s="168"/>
      <c r="M62" s="168"/>
      <c r="N62" s="168"/>
      <c r="O62" s="168"/>
    </row>
    <row r="63" spans="1:15" ht="18" customHeight="1" x14ac:dyDescent="0.2">
      <c r="A63" s="23" t="s">
        <v>49</v>
      </c>
      <c r="B63" s="17" t="s">
        <v>79</v>
      </c>
      <c r="C63" s="174">
        <v>11548.364009999999</v>
      </c>
      <c r="D63" s="25">
        <v>43655.528660000004</v>
      </c>
      <c r="E63" s="26">
        <f t="shared" si="6"/>
        <v>3.7802348992634505</v>
      </c>
      <c r="F63" s="151"/>
      <c r="G63" s="22"/>
      <c r="H63" s="166"/>
      <c r="I63" s="166"/>
      <c r="J63" s="167"/>
      <c r="K63" s="146"/>
      <c r="L63" s="168"/>
      <c r="M63" s="168"/>
      <c r="N63" s="168"/>
      <c r="O63" s="168"/>
    </row>
    <row r="64" spans="1:15" ht="18" customHeight="1" x14ac:dyDescent="0.2">
      <c r="A64" s="23" t="s">
        <v>51</v>
      </c>
      <c r="B64" s="17" t="s">
        <v>80</v>
      </c>
      <c r="C64" s="174">
        <v>11923.290370000001</v>
      </c>
      <c r="D64" s="25">
        <v>16242.60909</v>
      </c>
      <c r="E64" s="26">
        <f t="shared" si="6"/>
        <v>1.3622589558724301</v>
      </c>
      <c r="F64" s="151"/>
      <c r="G64" s="22"/>
      <c r="H64" s="166"/>
      <c r="I64" s="166"/>
      <c r="J64" s="167"/>
      <c r="K64" s="146"/>
      <c r="L64" s="168"/>
      <c r="M64" s="168"/>
      <c r="N64" s="168"/>
      <c r="O64" s="168"/>
    </row>
    <row r="65" spans="1:16" ht="18" customHeight="1" x14ac:dyDescent="0.2">
      <c r="A65" s="23" t="s">
        <v>53</v>
      </c>
      <c r="B65" s="17" t="s">
        <v>81</v>
      </c>
      <c r="C65" s="174">
        <v>59377.424339999998</v>
      </c>
      <c r="D65" s="25">
        <v>47012.587939999998</v>
      </c>
      <c r="E65" s="26">
        <f t="shared" si="6"/>
        <v>0.79175862649080342</v>
      </c>
      <c r="F65" s="151"/>
      <c r="G65" s="22"/>
      <c r="H65" s="166"/>
      <c r="I65" s="166"/>
      <c r="J65" s="167"/>
      <c r="K65" s="146"/>
      <c r="L65" s="168"/>
      <c r="M65" s="168"/>
      <c r="N65" s="168"/>
      <c r="O65" s="168"/>
    </row>
    <row r="66" spans="1:16" ht="18" customHeight="1" x14ac:dyDescent="0.2">
      <c r="A66" s="23" t="s">
        <v>55</v>
      </c>
      <c r="B66" s="17" t="s">
        <v>82</v>
      </c>
      <c r="C66" s="174">
        <v>-5324.6463999999996</v>
      </c>
      <c r="D66" s="25">
        <v>-1817.35636</v>
      </c>
      <c r="E66" s="26">
        <f t="shared" si="6"/>
        <v>0.3413102436248161</v>
      </c>
      <c r="F66" s="151"/>
      <c r="G66" s="22"/>
      <c r="H66" s="166"/>
      <c r="I66" s="166"/>
      <c r="J66" s="167"/>
      <c r="K66" s="146"/>
      <c r="L66" s="168"/>
      <c r="M66" s="168"/>
      <c r="N66" s="168"/>
      <c r="O66" s="168"/>
    </row>
    <row r="67" spans="1:16" ht="18" customHeight="1" x14ac:dyDescent="0.2">
      <c r="A67" s="23" t="s">
        <v>57</v>
      </c>
      <c r="B67" s="17" t="s">
        <v>83</v>
      </c>
      <c r="C67" s="174">
        <v>1891.6019799999999</v>
      </c>
      <c r="D67" s="25">
        <v>-7384.72289</v>
      </c>
      <c r="E67" s="26" t="str">
        <f t="shared" si="6"/>
        <v>X</v>
      </c>
      <c r="F67" s="151"/>
      <c r="G67" s="22"/>
      <c r="H67" s="166"/>
      <c r="I67" s="166"/>
      <c r="J67" s="167"/>
      <c r="K67" s="146"/>
      <c r="L67" s="168"/>
      <c r="M67" s="168"/>
      <c r="N67" s="168"/>
      <c r="O67" s="168"/>
    </row>
    <row r="68" spans="1:16" ht="18" customHeight="1" x14ac:dyDescent="0.2">
      <c r="A68" s="23" t="s">
        <v>84</v>
      </c>
      <c r="B68" s="17" t="s">
        <v>85</v>
      </c>
      <c r="C68" s="174">
        <v>1852.2902799999999</v>
      </c>
      <c r="D68" s="25">
        <v>-3039.5760700000001</v>
      </c>
      <c r="E68" s="26" t="str">
        <f t="shared" si="6"/>
        <v>X</v>
      </c>
      <c r="F68" s="151"/>
      <c r="G68" s="22"/>
      <c r="H68" s="166"/>
      <c r="I68" s="166"/>
      <c r="J68" s="167"/>
      <c r="K68" s="146"/>
      <c r="L68" s="168"/>
      <c r="M68" s="168"/>
      <c r="N68" s="168"/>
      <c r="O68" s="168"/>
    </row>
    <row r="69" spans="1:16" ht="18" customHeight="1" x14ac:dyDescent="0.2">
      <c r="A69" s="23" t="s">
        <v>86</v>
      </c>
      <c r="B69" s="17" t="s">
        <v>87</v>
      </c>
      <c r="C69" s="174">
        <v>106409.18205</v>
      </c>
      <c r="D69" s="25">
        <v>188780.61624999999</v>
      </c>
      <c r="E69" s="26">
        <f t="shared" si="6"/>
        <v>1.7741008117259556</v>
      </c>
      <c r="F69" s="151"/>
      <c r="G69" s="22"/>
      <c r="H69" s="166"/>
      <c r="I69" s="166"/>
      <c r="J69" s="167"/>
      <c r="K69" s="146"/>
      <c r="L69" s="168"/>
      <c r="M69" s="168"/>
      <c r="N69" s="168"/>
      <c r="O69" s="168"/>
    </row>
    <row r="70" spans="1:16" ht="18" customHeight="1" x14ac:dyDescent="0.2">
      <c r="A70" s="23" t="s">
        <v>88</v>
      </c>
      <c r="B70" s="17" t="s">
        <v>89</v>
      </c>
      <c r="C70" s="174">
        <v>496571.80316000001</v>
      </c>
      <c r="D70" s="25">
        <v>477194.71743999998</v>
      </c>
      <c r="E70" s="26">
        <f t="shared" si="6"/>
        <v>0.96097828028758092</v>
      </c>
      <c r="F70" s="151"/>
      <c r="G70" s="22"/>
      <c r="H70" s="166"/>
      <c r="I70" s="166"/>
      <c r="J70" s="167"/>
      <c r="K70" s="146"/>
      <c r="L70" s="168"/>
      <c r="M70" s="168"/>
      <c r="N70" s="168"/>
      <c r="O70" s="168"/>
    </row>
    <row r="71" spans="1:16" ht="18" customHeight="1" x14ac:dyDescent="0.2">
      <c r="A71" s="23" t="s">
        <v>90</v>
      </c>
      <c r="B71" s="17" t="s">
        <v>91</v>
      </c>
      <c r="C71" s="174">
        <v>38090.143049999999</v>
      </c>
      <c r="D71" s="25">
        <v>32789.424870000097</v>
      </c>
      <c r="E71" s="26">
        <f t="shared" si="6"/>
        <v>0.86083753549988562</v>
      </c>
      <c r="F71" s="151"/>
      <c r="G71" s="22"/>
      <c r="H71" s="166"/>
      <c r="I71" s="166"/>
      <c r="J71" s="167"/>
      <c r="K71" s="146"/>
      <c r="L71" s="168"/>
      <c r="M71" s="168"/>
      <c r="N71" s="168"/>
      <c r="O71" s="168"/>
    </row>
    <row r="72" spans="1:16" ht="18" customHeight="1" thickBot="1" x14ac:dyDescent="0.25">
      <c r="A72" s="23" t="s">
        <v>92</v>
      </c>
      <c r="B72" s="17" t="s">
        <v>93</v>
      </c>
      <c r="C72" s="174">
        <v>10571.92388</v>
      </c>
      <c r="D72" s="25">
        <v>11313.45124</v>
      </c>
      <c r="E72" s="26">
        <f t="shared" si="6"/>
        <v>1.070141193638636</v>
      </c>
      <c r="F72" s="151"/>
      <c r="G72" s="22"/>
      <c r="H72" s="166"/>
      <c r="I72" s="166"/>
      <c r="J72" s="167"/>
      <c r="K72" s="146"/>
      <c r="L72" s="168"/>
      <c r="M72" s="168"/>
      <c r="N72" s="168"/>
      <c r="O72" s="168"/>
    </row>
    <row r="73" spans="1:16" ht="18" customHeight="1" thickBot="1" x14ac:dyDescent="0.25">
      <c r="A73" s="27"/>
      <c r="B73" s="41" t="s">
        <v>10</v>
      </c>
      <c r="C73" s="123">
        <f>SUM(C44:C72)</f>
        <v>3055708.2975900001</v>
      </c>
      <c r="D73" s="123">
        <f>SUM(D44:D72)</f>
        <v>2852418.0969199985</v>
      </c>
      <c r="E73" s="30">
        <f t="shared" ref="E73" si="7">+IF(C73=0,"X",D73/C73)</f>
        <v>0.93347198722131497</v>
      </c>
      <c r="F73" s="151"/>
      <c r="G73" s="22"/>
    </row>
    <row r="74" spans="1:16" ht="18" customHeight="1" x14ac:dyDescent="0.2">
      <c r="C74" s="175"/>
      <c r="D74" s="175"/>
      <c r="E74" s="170"/>
    </row>
    <row r="75" spans="1:16" ht="18" customHeight="1" x14ac:dyDescent="0.2">
      <c r="B75" s="176"/>
      <c r="C75" s="22"/>
      <c r="D75" s="43"/>
      <c r="K75" s="171"/>
      <c r="P75" s="158"/>
    </row>
    <row r="76" spans="1:16" ht="18" customHeight="1" x14ac:dyDescent="0.2">
      <c r="B76" s="176"/>
      <c r="C76" s="22"/>
      <c r="D76" s="22"/>
      <c r="K76" s="173"/>
      <c r="P76" s="172"/>
    </row>
    <row r="77" spans="1:16" ht="18" customHeight="1" x14ac:dyDescent="0.2">
      <c r="B77" s="176"/>
      <c r="C77" s="152"/>
      <c r="D77" s="152"/>
    </row>
    <row r="78" spans="1:16" ht="18" customHeight="1" x14ac:dyDescent="0.2">
      <c r="B78" s="176"/>
      <c r="C78" s="152"/>
      <c r="D78" s="152"/>
    </row>
    <row r="79" spans="1:16" ht="18" customHeight="1" x14ac:dyDescent="0.2"/>
    <row r="80" spans="1:16" ht="18" customHeight="1" x14ac:dyDescent="0.2"/>
    <row r="81" spans="3:3" ht="18" customHeight="1" x14ac:dyDescent="0.2"/>
    <row r="82" spans="3:3" ht="18" customHeight="1" x14ac:dyDescent="0.2"/>
    <row r="83" spans="3:3" ht="18" customHeight="1" x14ac:dyDescent="0.2">
      <c r="C83" s="153" t="s">
        <v>145</v>
      </c>
    </row>
    <row r="84" spans="3:3" ht="18" customHeight="1" x14ac:dyDescent="0.2"/>
    <row r="85" spans="3:3" ht="18" customHeight="1" x14ac:dyDescent="0.2"/>
    <row r="86" spans="3:3" ht="18" customHeight="1" x14ac:dyDescent="0.2"/>
    <row r="87" spans="3:3" ht="18" customHeight="1" x14ac:dyDescent="0.2"/>
    <row r="88" spans="3:3" ht="18" customHeight="1" x14ac:dyDescent="0.2"/>
    <row r="89" spans="3:3" ht="18" customHeight="1" x14ac:dyDescent="0.2"/>
    <row r="90" spans="3:3" ht="18" customHeight="1" x14ac:dyDescent="0.2"/>
    <row r="91" spans="3:3" ht="18" customHeight="1" x14ac:dyDescent="0.2"/>
    <row r="92" spans="3:3" ht="18" customHeight="1" x14ac:dyDescent="0.2"/>
    <row r="93" spans="3:3" ht="18" customHeight="1" x14ac:dyDescent="0.2"/>
    <row r="94" spans="3:3" ht="18" customHeight="1" x14ac:dyDescent="0.2"/>
    <row r="95" spans="3:3" ht="18" customHeight="1" x14ac:dyDescent="0.2"/>
    <row r="96" spans="3: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</sheetData>
  <mergeCells count="4">
    <mergeCell ref="A2:E2"/>
    <mergeCell ref="A10:E10"/>
    <mergeCell ref="A40:E40"/>
    <mergeCell ref="C42:D42"/>
  </mergeCells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3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1639-FC3B-433D-A389-E39DE935DC3E}">
  <dimension ref="A1:XFB367"/>
  <sheetViews>
    <sheetView showGridLines="0" topLeftCell="A124" zoomScale="80" zoomScaleNormal="80" zoomScaleSheetLayoutView="80" workbookViewId="0">
      <selection activeCell="Q4" sqref="Q4"/>
    </sheetView>
  </sheetViews>
  <sheetFormatPr defaultColWidth="9.140625" defaultRowHeight="12.75" x14ac:dyDescent="0.2"/>
  <cols>
    <col min="1" max="1" width="4.28515625" style="112" bestFit="1" customWidth="1"/>
    <col min="2" max="2" width="35.7109375" style="17" bestFit="1" customWidth="1"/>
    <col min="3" max="4" width="13.5703125" style="17" bestFit="1" customWidth="1"/>
    <col min="5" max="5" width="10.7109375" style="17" bestFit="1" customWidth="1"/>
    <col min="6" max="7" width="11.42578125" style="17" customWidth="1"/>
    <col min="8" max="8" width="11.5703125" style="17" customWidth="1"/>
    <col min="9" max="10" width="11.42578125" style="17" customWidth="1"/>
    <col min="11" max="11" width="10.7109375" style="17" bestFit="1" customWidth="1"/>
    <col min="12" max="13" width="11.42578125" style="17" customWidth="1"/>
    <col min="14" max="14" width="10.7109375" style="17" bestFit="1" customWidth="1"/>
    <col min="15" max="15" width="9.85546875" style="17" customWidth="1"/>
    <col min="16" max="16" width="9.140625" style="17"/>
    <col min="17" max="17" width="11" style="17" customWidth="1"/>
    <col min="18" max="18" width="10.85546875" style="17" customWidth="1"/>
    <col min="19" max="19" width="10.7109375" style="17" customWidth="1"/>
    <col min="20" max="20" width="11.42578125" style="17" customWidth="1"/>
    <col min="21" max="16384" width="9.140625" style="17"/>
  </cols>
  <sheetData>
    <row r="1" spans="1:20" s="99" customFormat="1" ht="20.100000000000001" customHeight="1" x14ac:dyDescent="0.2">
      <c r="A1" s="465" t="s">
        <v>146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20" s="99" customFormat="1" ht="20.100000000000001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0" s="99" customFormat="1" ht="20.100000000000001" customHeight="1" thickBo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20" s="99" customFormat="1" ht="26.25" customHeight="1" thickBot="1" x14ac:dyDescent="0.25">
      <c r="A4" s="177" t="s">
        <v>1</v>
      </c>
      <c r="B4" s="177" t="s">
        <v>2</v>
      </c>
      <c r="C4" s="485" t="s">
        <v>147</v>
      </c>
      <c r="D4" s="486"/>
      <c r="E4" s="178" t="s">
        <v>4</v>
      </c>
      <c r="F4" s="179" t="s">
        <v>148</v>
      </c>
      <c r="G4" s="180"/>
      <c r="H4" s="178" t="s">
        <v>4</v>
      </c>
      <c r="I4" s="485" t="s">
        <v>149</v>
      </c>
      <c r="J4" s="486"/>
      <c r="K4" s="109" t="s">
        <v>4</v>
      </c>
      <c r="L4" s="485" t="s">
        <v>150</v>
      </c>
      <c r="M4" s="486"/>
      <c r="N4" s="177" t="s">
        <v>4</v>
      </c>
    </row>
    <row r="5" spans="1:20" s="99" customFormat="1" ht="20.100000000000001" customHeight="1" thickBot="1" x14ac:dyDescent="0.25">
      <c r="A5" s="181"/>
      <c r="B5" s="181"/>
      <c r="C5" s="36">
        <f>+'4.1.3 Wynik Techniczny'!C5</f>
        <v>2021</v>
      </c>
      <c r="D5" s="36">
        <f>+'4.1.3 Wynik Techniczny'!D5</f>
        <v>2022</v>
      </c>
      <c r="E5" s="182" t="str">
        <f>+'4.1.3 Wynik Techniczny'!E5</f>
        <v>22/21</v>
      </c>
      <c r="F5" s="36">
        <f>+C5</f>
        <v>2021</v>
      </c>
      <c r="G5" s="36">
        <f t="shared" ref="G5:N5" si="0">+D5</f>
        <v>2022</v>
      </c>
      <c r="H5" s="36" t="str">
        <f t="shared" si="0"/>
        <v>22/21</v>
      </c>
      <c r="I5" s="36">
        <f t="shared" si="0"/>
        <v>2021</v>
      </c>
      <c r="J5" s="36">
        <f t="shared" si="0"/>
        <v>2022</v>
      </c>
      <c r="K5" s="36" t="str">
        <f t="shared" si="0"/>
        <v>22/21</v>
      </c>
      <c r="L5" s="36">
        <f t="shared" si="0"/>
        <v>2021</v>
      </c>
      <c r="M5" s="36">
        <f t="shared" si="0"/>
        <v>2022</v>
      </c>
      <c r="N5" s="36" t="str">
        <f t="shared" si="0"/>
        <v>22/21</v>
      </c>
    </row>
    <row r="6" spans="1:20" ht="20.100000000000001" customHeight="1" x14ac:dyDescent="0.2">
      <c r="A6" s="101" t="s">
        <v>6</v>
      </c>
      <c r="B6" s="183" t="s">
        <v>7</v>
      </c>
      <c r="C6" s="184">
        <f>+C38</f>
        <v>5437484.8400400002</v>
      </c>
      <c r="D6" s="184">
        <f>+D38</f>
        <v>5777720.4957799995</v>
      </c>
      <c r="E6" s="78">
        <f>+D6/C6</f>
        <v>1.0625722490726974</v>
      </c>
      <c r="F6" s="184">
        <f>+F38</f>
        <v>3734771.6583199995</v>
      </c>
      <c r="G6" s="184">
        <f>+G38</f>
        <v>3840622.2717700005</v>
      </c>
      <c r="H6" s="78">
        <f>+G6/F6</f>
        <v>1.0283419237195388</v>
      </c>
      <c r="I6" s="184">
        <f>+I38</f>
        <v>1807282.0532800001</v>
      </c>
      <c r="J6" s="184">
        <f>+J38</f>
        <v>2044420.5801300001</v>
      </c>
      <c r="K6" s="78">
        <f>+J6/I6</f>
        <v>1.1312127934981826</v>
      </c>
      <c r="L6" s="184">
        <f>+L38</f>
        <v>104568.87156000003</v>
      </c>
      <c r="M6" s="184">
        <f>+M38</f>
        <v>107322.35612</v>
      </c>
      <c r="N6" s="78">
        <f>+M6/L6</f>
        <v>1.0263317803751957</v>
      </c>
      <c r="O6" s="21"/>
      <c r="P6" s="22"/>
      <c r="Q6" s="21"/>
      <c r="R6" s="22"/>
      <c r="S6" s="21"/>
      <c r="T6" s="22"/>
    </row>
    <row r="7" spans="1:20" ht="20.100000000000001" customHeight="1" thickBot="1" x14ac:dyDescent="0.25">
      <c r="A7" s="108" t="s">
        <v>8</v>
      </c>
      <c r="B7" s="185" t="s">
        <v>9</v>
      </c>
      <c r="C7" s="186">
        <f>+C73</f>
        <v>10911001.781959999</v>
      </c>
      <c r="D7" s="186">
        <f>+D73</f>
        <v>12024620.923770003</v>
      </c>
      <c r="E7" s="59">
        <f>+D7/C7</f>
        <v>1.1020638768157143</v>
      </c>
      <c r="F7" s="186">
        <f>+F73</f>
        <v>10802447.297389999</v>
      </c>
      <c r="G7" s="186">
        <f>+G73</f>
        <v>11959661.750619998</v>
      </c>
      <c r="H7" s="59">
        <f>+G7/F7</f>
        <v>1.1071252116647305</v>
      </c>
      <c r="I7" s="186">
        <f>+I73</f>
        <v>2403773.0884100003</v>
      </c>
      <c r="J7" s="186">
        <f>+J73</f>
        <v>2532748.2579600001</v>
      </c>
      <c r="K7" s="59">
        <f>+J7/I7</f>
        <v>1.0536553013975674</v>
      </c>
      <c r="L7" s="186">
        <f>+L73</f>
        <v>2295218.60384</v>
      </c>
      <c r="M7" s="186">
        <f>+M73</f>
        <v>2467789.0848099999</v>
      </c>
      <c r="N7" s="59">
        <f>+M7/L7</f>
        <v>1.0751869476316034</v>
      </c>
      <c r="O7" s="21"/>
      <c r="P7" s="22"/>
      <c r="Q7" s="21"/>
      <c r="R7" s="22"/>
      <c r="S7" s="21"/>
      <c r="T7" s="22"/>
    </row>
    <row r="8" spans="1:20" s="99" customFormat="1" ht="20.100000000000001" customHeight="1" thickBot="1" x14ac:dyDescent="0.25">
      <c r="A8" s="109"/>
      <c r="B8" s="187" t="s">
        <v>10</v>
      </c>
      <c r="C8" s="95">
        <f>SUM(C6:C7)</f>
        <v>16348486.622</v>
      </c>
      <c r="D8" s="95">
        <f t="shared" ref="D8" si="1">SUM(D6:D7)</f>
        <v>17802341.419550002</v>
      </c>
      <c r="E8" s="111">
        <f>+D8/C8</f>
        <v>1.0889290141139769</v>
      </c>
      <c r="F8" s="95">
        <f>SUM(F6:F7)</f>
        <v>14537218.955709998</v>
      </c>
      <c r="G8" s="95">
        <f t="shared" ref="G8" si="2">SUM(G6:G7)</f>
        <v>15800284.022389999</v>
      </c>
      <c r="H8" s="111">
        <f>+G8/F8</f>
        <v>1.0868849172959514</v>
      </c>
      <c r="I8" s="95">
        <f>SUM(I6:I7)</f>
        <v>4211055.1416900009</v>
      </c>
      <c r="J8" s="95">
        <f t="shared" ref="J8" si="3">SUM(J6:J7)</f>
        <v>4577168.8380900007</v>
      </c>
      <c r="K8" s="111">
        <f>+J8/I8</f>
        <v>1.0869410834295248</v>
      </c>
      <c r="L8" s="95">
        <f>SUM(L6:L7)</f>
        <v>2399787.4753999999</v>
      </c>
      <c r="M8" s="95">
        <f t="shared" ref="M8" si="4">SUM(M6:M7)</f>
        <v>2575111.44093</v>
      </c>
      <c r="N8" s="111">
        <f>+M8/L8</f>
        <v>1.073058121740875</v>
      </c>
      <c r="O8" s="21"/>
      <c r="P8" s="22"/>
      <c r="Q8" s="21"/>
      <c r="R8" s="22"/>
      <c r="S8" s="21"/>
      <c r="T8" s="22"/>
    </row>
    <row r="9" spans="1:20" ht="20.100000000000001" customHeight="1" x14ac:dyDescent="0.2">
      <c r="C9" s="22"/>
      <c r="D9" s="22"/>
      <c r="E9" s="99"/>
      <c r="F9" s="22"/>
      <c r="G9" s="22"/>
      <c r="H9" s="22"/>
      <c r="I9" s="22"/>
      <c r="J9" s="22"/>
      <c r="K9" s="22"/>
      <c r="L9" s="22"/>
      <c r="M9" s="22"/>
      <c r="P9" s="22"/>
      <c r="R9" s="22"/>
      <c r="T9" s="22"/>
    </row>
    <row r="10" spans="1:20" s="99" customFormat="1" ht="20.100000000000001" customHeight="1" x14ac:dyDescent="0.2">
      <c r="A10" s="484" t="s">
        <v>151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P10" s="22"/>
      <c r="R10" s="22"/>
      <c r="T10" s="22"/>
    </row>
    <row r="11" spans="1:20" s="99" customFormat="1" ht="20.100000000000001" customHeight="1" thickBot="1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P11" s="22"/>
      <c r="R11" s="22"/>
      <c r="T11" s="22"/>
    </row>
    <row r="12" spans="1:20" s="99" customFormat="1" ht="27.75" customHeight="1" thickBot="1" x14ac:dyDescent="0.25">
      <c r="A12" s="177" t="s">
        <v>1</v>
      </c>
      <c r="B12" s="177" t="s">
        <v>12</v>
      </c>
      <c r="C12" s="485" t="s">
        <v>147</v>
      </c>
      <c r="D12" s="486"/>
      <c r="E12" s="189" t="s">
        <v>4</v>
      </c>
      <c r="F12" s="179" t="s">
        <v>148</v>
      </c>
      <c r="G12" s="180"/>
      <c r="H12" s="189" t="s">
        <v>4</v>
      </c>
      <c r="I12" s="485" t="s">
        <v>149</v>
      </c>
      <c r="J12" s="486"/>
      <c r="K12" s="189" t="s">
        <v>4</v>
      </c>
      <c r="L12" s="485" t="s">
        <v>150</v>
      </c>
      <c r="M12" s="486"/>
      <c r="N12" s="189" t="s">
        <v>4</v>
      </c>
      <c r="P12" s="22"/>
      <c r="R12" s="22"/>
      <c r="T12" s="22"/>
    </row>
    <row r="13" spans="1:20" s="99" customFormat="1" ht="20.100000000000001" customHeight="1" thickBot="1" x14ac:dyDescent="0.25">
      <c r="A13" s="181"/>
      <c r="B13" s="181"/>
      <c r="C13" s="36">
        <f>+C5</f>
        <v>2021</v>
      </c>
      <c r="D13" s="36">
        <f t="shared" ref="D13:N13" si="5">+D5</f>
        <v>2022</v>
      </c>
      <c r="E13" s="36" t="str">
        <f t="shared" si="5"/>
        <v>22/21</v>
      </c>
      <c r="F13" s="36">
        <f t="shared" si="5"/>
        <v>2021</v>
      </c>
      <c r="G13" s="36">
        <f t="shared" si="5"/>
        <v>2022</v>
      </c>
      <c r="H13" s="36" t="str">
        <f t="shared" si="5"/>
        <v>22/21</v>
      </c>
      <c r="I13" s="36">
        <f t="shared" si="5"/>
        <v>2021</v>
      </c>
      <c r="J13" s="36">
        <f t="shared" si="5"/>
        <v>2022</v>
      </c>
      <c r="K13" s="36" t="str">
        <f t="shared" si="5"/>
        <v>22/21</v>
      </c>
      <c r="L13" s="36">
        <f t="shared" si="5"/>
        <v>2021</v>
      </c>
      <c r="M13" s="36">
        <f t="shared" si="5"/>
        <v>2022</v>
      </c>
      <c r="N13" s="36" t="str">
        <f t="shared" si="5"/>
        <v>22/21</v>
      </c>
      <c r="P13" s="22"/>
      <c r="R13" s="22"/>
      <c r="T13" s="22"/>
    </row>
    <row r="14" spans="1:20" s="99" customFormat="1" ht="20.100000000000001" customHeight="1" x14ac:dyDescent="0.2">
      <c r="A14" s="10" t="s">
        <v>6</v>
      </c>
      <c r="B14" s="37" t="s">
        <v>13</v>
      </c>
      <c r="C14" s="25">
        <f>+F14+I14-L14</f>
        <v>130885.72967</v>
      </c>
      <c r="D14" s="25">
        <f>+G14+J14-M14</f>
        <v>125471.47646999999</v>
      </c>
      <c r="E14" s="26">
        <f t="shared" ref="E14:E37" si="6">+IFERROR(IF(D14/C14&gt;0,D14/C14,"X"),"X")</f>
        <v>0.95863373941795738</v>
      </c>
      <c r="F14" s="25">
        <v>56806.363989999998</v>
      </c>
      <c r="G14" s="25">
        <v>51614.58743</v>
      </c>
      <c r="H14" s="26">
        <f t="shared" ref="H14:H37" si="7">+IFERROR(IF(G14/F14&gt;0,G14/F14,"X"),"X")</f>
        <v>0.9086057231032435</v>
      </c>
      <c r="I14" s="25">
        <v>74071.264179999998</v>
      </c>
      <c r="J14" s="25">
        <v>73884.082219999997</v>
      </c>
      <c r="K14" s="26">
        <f t="shared" ref="K14:K37" si="8">+IFERROR(IF(J14/I14&gt;0,J14/I14,"X"),"X")</f>
        <v>0.99747294767988393</v>
      </c>
      <c r="L14" s="25">
        <v>-8.1014999999999997</v>
      </c>
      <c r="M14" s="25">
        <v>27.193180000000002</v>
      </c>
      <c r="N14" s="26" t="str">
        <f t="shared" ref="N14:N37" si="9">+IFERROR(IF(M14/L14&gt;0,M14/L14,"X"),"X")</f>
        <v>X</v>
      </c>
      <c r="O14" s="21"/>
      <c r="P14" s="22"/>
      <c r="Q14" s="21"/>
      <c r="R14" s="22"/>
      <c r="S14" s="21"/>
      <c r="T14" s="22"/>
    </row>
    <row r="15" spans="1:20" ht="20.100000000000001" customHeight="1" x14ac:dyDescent="0.2">
      <c r="A15" s="23" t="s">
        <v>8</v>
      </c>
      <c r="B15" s="37" t="s">
        <v>14</v>
      </c>
      <c r="C15" s="25">
        <f t="shared" ref="C15:D30" si="10">+F15+I15-L15</f>
        <v>533454.28234999999</v>
      </c>
      <c r="D15" s="25">
        <f t="shared" si="10"/>
        <v>596736.08732000005</v>
      </c>
      <c r="E15" s="26">
        <f t="shared" si="6"/>
        <v>1.1186264822755341</v>
      </c>
      <c r="F15" s="25">
        <v>359286.06293999997</v>
      </c>
      <c r="G15" s="25">
        <v>381775.97182999999</v>
      </c>
      <c r="H15" s="26">
        <f t="shared" si="7"/>
        <v>1.0625961071408323</v>
      </c>
      <c r="I15" s="25">
        <v>178337.1925</v>
      </c>
      <c r="J15" s="25">
        <v>219636.56860999999</v>
      </c>
      <c r="K15" s="26">
        <f t="shared" si="8"/>
        <v>1.2315802751576903</v>
      </c>
      <c r="L15" s="25">
        <v>4168.9730900000004</v>
      </c>
      <c r="M15" s="25">
        <v>4676.4531200000001</v>
      </c>
      <c r="N15" s="26">
        <f t="shared" si="9"/>
        <v>1.1217278257845507</v>
      </c>
      <c r="O15" s="21"/>
      <c r="P15" s="22"/>
      <c r="Q15" s="21"/>
      <c r="R15" s="22"/>
      <c r="S15" s="21"/>
      <c r="T15" s="22"/>
    </row>
    <row r="16" spans="1:20" ht="20.100000000000001" customHeight="1" x14ac:dyDescent="0.2">
      <c r="A16" s="23" t="s">
        <v>15</v>
      </c>
      <c r="B16" s="37" t="s">
        <v>16</v>
      </c>
      <c r="C16" s="25">
        <f t="shared" si="10"/>
        <v>60721.383230000007</v>
      </c>
      <c r="D16" s="25">
        <f t="shared" si="10"/>
        <v>67587.39215</v>
      </c>
      <c r="E16" s="26">
        <f t="shared" si="6"/>
        <v>1.1130739873627875</v>
      </c>
      <c r="F16" s="25">
        <v>46837.066700000003</v>
      </c>
      <c r="G16" s="25">
        <v>52411.129719999997</v>
      </c>
      <c r="H16" s="26">
        <f t="shared" si="7"/>
        <v>1.1190096522419495</v>
      </c>
      <c r="I16" s="25">
        <v>14989.38603</v>
      </c>
      <c r="J16" s="25">
        <v>15969.309670000001</v>
      </c>
      <c r="K16" s="26">
        <f t="shared" si="8"/>
        <v>1.0653745015332026</v>
      </c>
      <c r="L16" s="25">
        <v>1105.0695000000001</v>
      </c>
      <c r="M16" s="25">
        <v>793.04723999999999</v>
      </c>
      <c r="N16" s="26">
        <f t="shared" si="9"/>
        <v>0.71764467302735258</v>
      </c>
      <c r="O16" s="21"/>
      <c r="P16" s="22"/>
      <c r="Q16" s="21"/>
      <c r="R16" s="22"/>
      <c r="S16" s="21"/>
      <c r="T16" s="22"/>
    </row>
    <row r="17" spans="1:20" ht="20.100000000000001" customHeight="1" x14ac:dyDescent="0.2">
      <c r="A17" s="23" t="s">
        <v>17</v>
      </c>
      <c r="B17" s="37" t="s">
        <v>18</v>
      </c>
      <c r="C17" s="25">
        <f t="shared" si="10"/>
        <v>227218.40440999999</v>
      </c>
      <c r="D17" s="25">
        <f t="shared" si="10"/>
        <v>265052.86854999996</v>
      </c>
      <c r="E17" s="26">
        <f t="shared" si="6"/>
        <v>1.1665114418800788</v>
      </c>
      <c r="F17" s="25">
        <v>199553.87182</v>
      </c>
      <c r="G17" s="25">
        <v>238584.80854</v>
      </c>
      <c r="H17" s="26">
        <f t="shared" si="7"/>
        <v>1.1955909768325936</v>
      </c>
      <c r="I17" s="25">
        <v>28964.895980000001</v>
      </c>
      <c r="J17" s="25">
        <v>28770.907279999999</v>
      </c>
      <c r="K17" s="26">
        <f t="shared" si="8"/>
        <v>0.99330262742410846</v>
      </c>
      <c r="L17" s="25">
        <v>1300.36339</v>
      </c>
      <c r="M17" s="25">
        <v>2302.8472700000002</v>
      </c>
      <c r="N17" s="26">
        <f t="shared" si="9"/>
        <v>1.7709259486304056</v>
      </c>
      <c r="O17" s="21"/>
      <c r="P17" s="22"/>
      <c r="Q17" s="21"/>
      <c r="R17" s="22"/>
      <c r="S17" s="21"/>
      <c r="T17" s="22"/>
    </row>
    <row r="18" spans="1:20" ht="20.100000000000001" customHeight="1" x14ac:dyDescent="0.2">
      <c r="A18" s="23" t="s">
        <v>19</v>
      </c>
      <c r="B18" s="37" t="s">
        <v>20</v>
      </c>
      <c r="C18" s="25">
        <f t="shared" si="10"/>
        <v>124220.64900999999</v>
      </c>
      <c r="D18" s="25">
        <f t="shared" si="10"/>
        <v>130089.79715</v>
      </c>
      <c r="E18" s="26">
        <f t="shared" si="6"/>
        <v>1.0472477658648163</v>
      </c>
      <c r="F18" s="25">
        <v>58983.328690000002</v>
      </c>
      <c r="G18" s="25">
        <v>59246.532870000003</v>
      </c>
      <c r="H18" s="26">
        <f t="shared" si="7"/>
        <v>1.0044623486982793</v>
      </c>
      <c r="I18" s="25">
        <v>84136.550690000004</v>
      </c>
      <c r="J18" s="25">
        <v>89279.528529999996</v>
      </c>
      <c r="K18" s="26">
        <f t="shared" si="8"/>
        <v>1.0611265591211272</v>
      </c>
      <c r="L18" s="25">
        <v>18899.230370000001</v>
      </c>
      <c r="M18" s="25">
        <v>18436.26425</v>
      </c>
      <c r="N18" s="26">
        <f t="shared" si="9"/>
        <v>0.97550344056682337</v>
      </c>
      <c r="O18" s="21"/>
      <c r="P18" s="22"/>
      <c r="Q18" s="21"/>
      <c r="R18" s="22"/>
      <c r="S18" s="21"/>
      <c r="T18" s="22"/>
    </row>
    <row r="19" spans="1:20" ht="20.100000000000001" customHeight="1" x14ac:dyDescent="0.2">
      <c r="A19" s="23" t="s">
        <v>21</v>
      </c>
      <c r="B19" s="37" t="s">
        <v>22</v>
      </c>
      <c r="C19" s="25">
        <f t="shared" si="10"/>
        <v>129393.10263000001</v>
      </c>
      <c r="D19" s="25">
        <f t="shared" si="10"/>
        <v>159394.15080999999</v>
      </c>
      <c r="E19" s="26">
        <f t="shared" si="6"/>
        <v>1.2318597171735504</v>
      </c>
      <c r="F19" s="25">
        <v>96072.347150000001</v>
      </c>
      <c r="G19" s="25">
        <v>122150.26848</v>
      </c>
      <c r="H19" s="26">
        <f t="shared" si="7"/>
        <v>1.2714404519469471</v>
      </c>
      <c r="I19" s="25">
        <v>38991.731449999999</v>
      </c>
      <c r="J19" s="25">
        <v>43099.010820000003</v>
      </c>
      <c r="K19" s="26">
        <f t="shared" si="8"/>
        <v>1.1053371886105356</v>
      </c>
      <c r="L19" s="25">
        <v>5670.9759700000004</v>
      </c>
      <c r="M19" s="25">
        <v>5855.1284900000001</v>
      </c>
      <c r="N19" s="26">
        <f t="shared" si="9"/>
        <v>1.0324728090850999</v>
      </c>
      <c r="O19" s="21"/>
      <c r="P19" s="22"/>
      <c r="Q19" s="21"/>
      <c r="R19" s="22"/>
      <c r="S19" s="21"/>
      <c r="T19" s="22"/>
    </row>
    <row r="20" spans="1:20" ht="20.100000000000001" customHeight="1" x14ac:dyDescent="0.2">
      <c r="A20" s="23" t="s">
        <v>23</v>
      </c>
      <c r="B20" s="37" t="s">
        <v>24</v>
      </c>
      <c r="C20" s="25">
        <f t="shared" si="10"/>
        <v>284916.02094999998</v>
      </c>
      <c r="D20" s="25">
        <f t="shared" si="10"/>
        <v>251786.89341999998</v>
      </c>
      <c r="E20" s="26">
        <f t="shared" si="6"/>
        <v>0.88372318474918665</v>
      </c>
      <c r="F20" s="25">
        <v>256930.22665</v>
      </c>
      <c r="G20" s="25">
        <v>216775.33025</v>
      </c>
      <c r="H20" s="26">
        <f t="shared" si="7"/>
        <v>0.84371283626857763</v>
      </c>
      <c r="I20" s="25">
        <v>28055.4542</v>
      </c>
      <c r="J20" s="25">
        <v>35071.151570000002</v>
      </c>
      <c r="K20" s="26">
        <f t="shared" si="8"/>
        <v>1.2500653641173274</v>
      </c>
      <c r="L20" s="25">
        <v>69.659899999999993</v>
      </c>
      <c r="M20" s="25">
        <v>59.5884</v>
      </c>
      <c r="N20" s="26">
        <f t="shared" si="9"/>
        <v>0.85541897131635281</v>
      </c>
      <c r="O20" s="21"/>
      <c r="P20" s="22"/>
      <c r="Q20" s="21"/>
      <c r="R20" s="22"/>
      <c r="S20" s="21"/>
      <c r="T20" s="22"/>
    </row>
    <row r="21" spans="1:20" ht="20.100000000000001" customHeight="1" x14ac:dyDescent="0.2">
      <c r="A21" s="23" t="s">
        <v>25</v>
      </c>
      <c r="B21" s="37" t="s">
        <v>26</v>
      </c>
      <c r="C21" s="25">
        <f t="shared" si="10"/>
        <v>232291.84401</v>
      </c>
      <c r="D21" s="25">
        <f t="shared" si="10"/>
        <v>240642.22906999997</v>
      </c>
      <c r="E21" s="26">
        <f t="shared" si="6"/>
        <v>1.0359478185538038</v>
      </c>
      <c r="F21" s="25">
        <v>222227.78138999999</v>
      </c>
      <c r="G21" s="25">
        <v>224114.20144999999</v>
      </c>
      <c r="H21" s="26">
        <f t="shared" si="7"/>
        <v>1.0084886779150686</v>
      </c>
      <c r="I21" s="25">
        <v>58267.721039999997</v>
      </c>
      <c r="J21" s="25">
        <v>66613.650500000003</v>
      </c>
      <c r="K21" s="26">
        <f t="shared" si="8"/>
        <v>1.1432341837133229</v>
      </c>
      <c r="L21" s="25">
        <v>48203.65842</v>
      </c>
      <c r="M21" s="25">
        <v>50085.622880000003</v>
      </c>
      <c r="N21" s="26">
        <f t="shared" si="9"/>
        <v>1.0390419424932935</v>
      </c>
      <c r="O21" s="21"/>
      <c r="P21" s="22"/>
      <c r="Q21" s="21"/>
      <c r="R21" s="22"/>
      <c r="S21" s="21"/>
      <c r="T21" s="22"/>
    </row>
    <row r="22" spans="1:20" ht="20.100000000000001" customHeight="1" x14ac:dyDescent="0.2">
      <c r="A22" s="23" t="s">
        <v>27</v>
      </c>
      <c r="B22" s="37" t="s">
        <v>28</v>
      </c>
      <c r="C22" s="25">
        <f t="shared" si="10"/>
        <v>7457.5093899999993</v>
      </c>
      <c r="D22" s="25">
        <f t="shared" si="10"/>
        <v>7797.8635700000004</v>
      </c>
      <c r="E22" s="26">
        <f t="shared" si="6"/>
        <v>1.0456391218838279</v>
      </c>
      <c r="F22" s="25">
        <v>5385.7790800000002</v>
      </c>
      <c r="G22" s="25">
        <v>5631.0105800000001</v>
      </c>
      <c r="H22" s="26">
        <f t="shared" si="7"/>
        <v>1.0455331524664022</v>
      </c>
      <c r="I22" s="25">
        <v>2163.0149299999998</v>
      </c>
      <c r="J22" s="25">
        <v>2496.7797</v>
      </c>
      <c r="K22" s="26">
        <f t="shared" si="8"/>
        <v>1.1543053473052081</v>
      </c>
      <c r="L22" s="25">
        <v>91.284620000000004</v>
      </c>
      <c r="M22" s="25">
        <v>329.92671000000001</v>
      </c>
      <c r="N22" s="26">
        <f t="shared" si="9"/>
        <v>3.6142639362468727</v>
      </c>
      <c r="O22" s="21"/>
      <c r="P22" s="22"/>
      <c r="Q22" s="21"/>
      <c r="R22" s="22"/>
      <c r="S22" s="21"/>
      <c r="T22" s="22"/>
    </row>
    <row r="23" spans="1:20" ht="20.100000000000001" customHeight="1" x14ac:dyDescent="0.2">
      <c r="A23" s="23" t="s">
        <v>29</v>
      </c>
      <c r="B23" s="37" t="s">
        <v>30</v>
      </c>
      <c r="C23" s="25">
        <f t="shared" si="10"/>
        <v>542424.31198999996</v>
      </c>
      <c r="D23" s="25">
        <f t="shared" si="10"/>
        <v>593089.61525999999</v>
      </c>
      <c r="E23" s="26">
        <f t="shared" si="6"/>
        <v>1.0934052957252662</v>
      </c>
      <c r="F23" s="25">
        <v>422850.55930999998</v>
      </c>
      <c r="G23" s="25">
        <v>454560.06358000002</v>
      </c>
      <c r="H23" s="26">
        <f t="shared" si="7"/>
        <v>1.0749898600624841</v>
      </c>
      <c r="I23" s="25">
        <v>119573.75268000001</v>
      </c>
      <c r="J23" s="25">
        <v>138529.55168</v>
      </c>
      <c r="K23" s="26">
        <f t="shared" si="8"/>
        <v>1.1585280931236555</v>
      </c>
      <c r="L23" s="25">
        <v>0</v>
      </c>
      <c r="M23" s="25">
        <v>0</v>
      </c>
      <c r="N23" s="26" t="str">
        <f t="shared" si="9"/>
        <v>X</v>
      </c>
      <c r="O23" s="21"/>
      <c r="P23" s="22"/>
      <c r="Q23" s="21"/>
      <c r="R23" s="22"/>
      <c r="S23" s="21"/>
      <c r="T23" s="22"/>
    </row>
    <row r="24" spans="1:20" ht="20.100000000000001" customHeight="1" x14ac:dyDescent="0.2">
      <c r="A24" s="23" t="s">
        <v>31</v>
      </c>
      <c r="B24" s="37" t="s">
        <v>32</v>
      </c>
      <c r="C24" s="25">
        <f t="shared" si="10"/>
        <v>280741.28925999999</v>
      </c>
      <c r="D24" s="25">
        <f t="shared" si="10"/>
        <v>277627.58594999998</v>
      </c>
      <c r="E24" s="26">
        <f t="shared" si="6"/>
        <v>0.98890899404855137</v>
      </c>
      <c r="F24" s="25">
        <v>187941.91832999999</v>
      </c>
      <c r="G24" s="25">
        <v>161256.76152</v>
      </c>
      <c r="H24" s="26">
        <f t="shared" si="7"/>
        <v>0.85801381061172022</v>
      </c>
      <c r="I24" s="25">
        <v>99081.442460000006</v>
      </c>
      <c r="J24" s="25">
        <v>119625.75900999999</v>
      </c>
      <c r="K24" s="26">
        <f t="shared" si="8"/>
        <v>1.2073477741131382</v>
      </c>
      <c r="L24" s="25">
        <v>6282.0715300000002</v>
      </c>
      <c r="M24" s="25">
        <v>3254.9345800000001</v>
      </c>
      <c r="N24" s="26">
        <f t="shared" si="9"/>
        <v>0.51813077333743762</v>
      </c>
      <c r="O24" s="21"/>
      <c r="P24" s="22"/>
      <c r="Q24" s="21"/>
      <c r="R24" s="22"/>
      <c r="S24" s="21"/>
      <c r="T24" s="22"/>
    </row>
    <row r="25" spans="1:20" ht="20.100000000000001" customHeight="1" x14ac:dyDescent="0.2">
      <c r="A25" s="23" t="s">
        <v>33</v>
      </c>
      <c r="B25" s="37" t="s">
        <v>34</v>
      </c>
      <c r="C25" s="25">
        <f t="shared" si="10"/>
        <v>93795.588380000001</v>
      </c>
      <c r="D25" s="25">
        <f t="shared" si="10"/>
        <v>66790.048500000004</v>
      </c>
      <c r="E25" s="26">
        <f t="shared" si="6"/>
        <v>0.71208091610246371</v>
      </c>
      <c r="F25" s="25">
        <v>71553.217210000003</v>
      </c>
      <c r="G25" s="25">
        <v>42928.745150000002</v>
      </c>
      <c r="H25" s="26">
        <f t="shared" si="7"/>
        <v>0.5999554852161203</v>
      </c>
      <c r="I25" s="25">
        <v>22242.371169999999</v>
      </c>
      <c r="J25" s="25">
        <v>23861.303349999998</v>
      </c>
      <c r="K25" s="26">
        <f t="shared" si="8"/>
        <v>1.0727859528836377</v>
      </c>
      <c r="L25" s="25">
        <v>0</v>
      </c>
      <c r="M25" s="25">
        <v>0</v>
      </c>
      <c r="N25" s="26" t="str">
        <f t="shared" si="9"/>
        <v>X</v>
      </c>
      <c r="O25" s="21"/>
      <c r="P25" s="22"/>
      <c r="Q25" s="21"/>
      <c r="R25" s="22"/>
      <c r="S25" s="21"/>
      <c r="T25" s="22"/>
    </row>
    <row r="26" spans="1:20" ht="20.100000000000001" customHeight="1" x14ac:dyDescent="0.2">
      <c r="A26" s="23" t="s">
        <v>35</v>
      </c>
      <c r="B26" s="37" t="s">
        <v>36</v>
      </c>
      <c r="C26" s="25">
        <f t="shared" si="10"/>
        <v>295808.25577999995</v>
      </c>
      <c r="D26" s="25">
        <f t="shared" si="10"/>
        <v>230442.37544999999</v>
      </c>
      <c r="E26" s="26">
        <f t="shared" si="6"/>
        <v>0.77902617978784805</v>
      </c>
      <c r="F26" s="25">
        <v>276324.28895999998</v>
      </c>
      <c r="G26" s="25">
        <v>207138.79133000001</v>
      </c>
      <c r="H26" s="26">
        <f t="shared" si="7"/>
        <v>0.74962209116544554</v>
      </c>
      <c r="I26" s="25">
        <v>20120.370029999998</v>
      </c>
      <c r="J26" s="25">
        <v>24003.895280000001</v>
      </c>
      <c r="K26" s="26">
        <f t="shared" si="8"/>
        <v>1.1930146038174032</v>
      </c>
      <c r="L26" s="25">
        <v>636.40320999999994</v>
      </c>
      <c r="M26" s="25">
        <v>700.31115999999997</v>
      </c>
      <c r="N26" s="26">
        <f t="shared" si="9"/>
        <v>1.1004205337053532</v>
      </c>
      <c r="O26" s="21"/>
      <c r="P26" s="22"/>
      <c r="Q26" s="21"/>
      <c r="R26" s="22"/>
      <c r="S26" s="21"/>
      <c r="T26" s="22"/>
    </row>
    <row r="27" spans="1:20" ht="20.100000000000001" customHeight="1" x14ac:dyDescent="0.2">
      <c r="A27" s="23" t="s">
        <v>37</v>
      </c>
      <c r="B27" s="37" t="s">
        <v>38</v>
      </c>
      <c r="C27" s="25">
        <f t="shared" si="10"/>
        <v>22989.253820000002</v>
      </c>
      <c r="D27" s="25">
        <f t="shared" si="10"/>
        <v>24403.184300000001</v>
      </c>
      <c r="E27" s="26">
        <f t="shared" si="6"/>
        <v>1.0615039744687111</v>
      </c>
      <c r="F27" s="25">
        <v>15148.05667</v>
      </c>
      <c r="G27" s="25">
        <v>14670.69427</v>
      </c>
      <c r="H27" s="26">
        <f t="shared" si="7"/>
        <v>0.96848688842408459</v>
      </c>
      <c r="I27" s="25">
        <v>8024.2812400000003</v>
      </c>
      <c r="J27" s="25">
        <v>9820.7083500000008</v>
      </c>
      <c r="K27" s="26">
        <f t="shared" si="8"/>
        <v>1.2238738967728404</v>
      </c>
      <c r="L27" s="25">
        <v>183.08409</v>
      </c>
      <c r="M27" s="25">
        <v>88.218320000000006</v>
      </c>
      <c r="N27" s="26">
        <f t="shared" si="9"/>
        <v>0.48184591025905094</v>
      </c>
      <c r="O27" s="21"/>
      <c r="P27" s="22"/>
      <c r="Q27" s="21"/>
      <c r="R27" s="22"/>
      <c r="S27" s="21"/>
      <c r="T27" s="22"/>
    </row>
    <row r="28" spans="1:20" ht="20.100000000000001" customHeight="1" x14ac:dyDescent="0.2">
      <c r="A28" s="23" t="s">
        <v>39</v>
      </c>
      <c r="B28" s="37" t="s">
        <v>40</v>
      </c>
      <c r="C28" s="25">
        <f t="shared" si="10"/>
        <v>3905.7125599999999</v>
      </c>
      <c r="D28" s="25">
        <f t="shared" si="10"/>
        <v>3546.2693800000002</v>
      </c>
      <c r="E28" s="26">
        <f t="shared" si="6"/>
        <v>0.90796988398961964</v>
      </c>
      <c r="F28" s="25">
        <v>520.35681999999997</v>
      </c>
      <c r="G28" s="25">
        <v>186.27807999999999</v>
      </c>
      <c r="H28" s="26">
        <f t="shared" si="7"/>
        <v>0.35798143281758082</v>
      </c>
      <c r="I28" s="25">
        <v>3385.35574</v>
      </c>
      <c r="J28" s="25">
        <v>3359.9913000000001</v>
      </c>
      <c r="K28" s="26">
        <f t="shared" si="8"/>
        <v>0.99250759980692616</v>
      </c>
      <c r="L28" s="25">
        <v>0</v>
      </c>
      <c r="M28" s="25">
        <v>0</v>
      </c>
      <c r="N28" s="26" t="str">
        <f t="shared" si="9"/>
        <v>X</v>
      </c>
      <c r="O28" s="21"/>
      <c r="P28" s="22"/>
      <c r="Q28" s="21"/>
      <c r="R28" s="22"/>
      <c r="S28" s="21"/>
      <c r="T28" s="22"/>
    </row>
    <row r="29" spans="1:20" ht="20.100000000000001" customHeight="1" x14ac:dyDescent="0.2">
      <c r="A29" s="23" t="s">
        <v>41</v>
      </c>
      <c r="B29" s="37" t="s">
        <v>42</v>
      </c>
      <c r="C29" s="25">
        <f t="shared" si="10"/>
        <v>1375125.61782</v>
      </c>
      <c r="D29" s="25">
        <f t="shared" si="10"/>
        <v>1508245.8814499998</v>
      </c>
      <c r="E29" s="26">
        <f t="shared" si="6"/>
        <v>1.0968058931525373</v>
      </c>
      <c r="F29" s="25">
        <v>618145.94113000005</v>
      </c>
      <c r="G29" s="25">
        <v>645543.63014999998</v>
      </c>
      <c r="H29" s="26">
        <f t="shared" si="7"/>
        <v>1.0443223633725001</v>
      </c>
      <c r="I29" s="25">
        <v>757081.68154000002</v>
      </c>
      <c r="J29" s="25">
        <v>863011.63474999997</v>
      </c>
      <c r="K29" s="26">
        <f t="shared" si="8"/>
        <v>1.1399187905253829</v>
      </c>
      <c r="L29" s="25">
        <v>102.00485</v>
      </c>
      <c r="M29" s="25">
        <v>309.38344999999998</v>
      </c>
      <c r="N29" s="26">
        <f t="shared" si="9"/>
        <v>3.0330268609776887</v>
      </c>
      <c r="O29" s="21"/>
      <c r="P29" s="22"/>
      <c r="Q29" s="21"/>
      <c r="R29" s="22"/>
      <c r="S29" s="21"/>
      <c r="T29" s="22"/>
    </row>
    <row r="30" spans="1:20" ht="20.100000000000001" customHeight="1" x14ac:dyDescent="0.2">
      <c r="A30" s="23" t="s">
        <v>43</v>
      </c>
      <c r="B30" s="37" t="s">
        <v>44</v>
      </c>
      <c r="C30" s="25">
        <f t="shared" si="10"/>
        <v>1560.90597</v>
      </c>
      <c r="D30" s="25">
        <f t="shared" si="10"/>
        <v>1952.1556600000001</v>
      </c>
      <c r="E30" s="26">
        <f t="shared" si="6"/>
        <v>1.2506555151429142</v>
      </c>
      <c r="F30" s="25">
        <v>585.58486000000005</v>
      </c>
      <c r="G30" s="25">
        <v>715.59392000000003</v>
      </c>
      <c r="H30" s="26">
        <f t="shared" si="7"/>
        <v>1.222015746786896</v>
      </c>
      <c r="I30" s="25">
        <v>975.32110999999998</v>
      </c>
      <c r="J30" s="25">
        <v>1236.5617400000001</v>
      </c>
      <c r="K30" s="26">
        <f t="shared" si="8"/>
        <v>1.2678508927177841</v>
      </c>
      <c r="L30" s="25">
        <v>0</v>
      </c>
      <c r="M30" s="25">
        <v>0</v>
      </c>
      <c r="N30" s="26" t="str">
        <f t="shared" si="9"/>
        <v>X</v>
      </c>
      <c r="O30" s="21"/>
      <c r="P30" s="22"/>
      <c r="Q30" s="21"/>
      <c r="R30" s="22"/>
      <c r="S30" s="21"/>
      <c r="T30" s="22"/>
    </row>
    <row r="31" spans="1:20" ht="20.100000000000001" customHeight="1" x14ac:dyDescent="0.2">
      <c r="A31" s="23" t="s">
        <v>45</v>
      </c>
      <c r="B31" s="37" t="s">
        <v>46</v>
      </c>
      <c r="C31" s="25">
        <f t="shared" ref="C31:D37" si="11">+F31+I31-L31</f>
        <v>40280.468599999993</v>
      </c>
      <c r="D31" s="25">
        <f t="shared" si="11"/>
        <v>47721.685219999999</v>
      </c>
      <c r="E31" s="26">
        <f t="shared" si="6"/>
        <v>1.1847351055891144</v>
      </c>
      <c r="F31" s="25">
        <v>24762.796989999999</v>
      </c>
      <c r="G31" s="25">
        <v>30645.926879999999</v>
      </c>
      <c r="H31" s="26">
        <f t="shared" si="7"/>
        <v>1.2375793773367278</v>
      </c>
      <c r="I31" s="25">
        <v>15868.80083</v>
      </c>
      <c r="J31" s="25">
        <v>17385.156760000002</v>
      </c>
      <c r="K31" s="26">
        <f t="shared" si="8"/>
        <v>1.095555798213393</v>
      </c>
      <c r="L31" s="25">
        <v>351.12921999999998</v>
      </c>
      <c r="M31" s="25">
        <v>309.39841999999999</v>
      </c>
      <c r="N31" s="26">
        <f t="shared" si="9"/>
        <v>0.88115258536444219</v>
      </c>
      <c r="O31" s="21"/>
      <c r="P31" s="22"/>
      <c r="Q31" s="21"/>
      <c r="R31" s="22"/>
      <c r="S31" s="21"/>
      <c r="T31" s="22"/>
    </row>
    <row r="32" spans="1:20" ht="20.100000000000001" customHeight="1" x14ac:dyDescent="0.2">
      <c r="A32" s="23" t="s">
        <v>47</v>
      </c>
      <c r="B32" s="37" t="s">
        <v>48</v>
      </c>
      <c r="C32" s="25">
        <f t="shared" si="11"/>
        <v>181316.74236999999</v>
      </c>
      <c r="D32" s="25">
        <f t="shared" si="11"/>
        <v>217367.80515</v>
      </c>
      <c r="E32" s="26">
        <f t="shared" si="6"/>
        <v>1.198829199713026</v>
      </c>
      <c r="F32" s="25">
        <v>167378.93174999999</v>
      </c>
      <c r="G32" s="25">
        <v>202277.4504</v>
      </c>
      <c r="H32" s="26">
        <f t="shared" si="7"/>
        <v>1.2085000679901878</v>
      </c>
      <c r="I32" s="25">
        <v>13937.81062</v>
      </c>
      <c r="J32" s="25">
        <v>15090.35475</v>
      </c>
      <c r="K32" s="26">
        <f t="shared" si="8"/>
        <v>1.0826919063131883</v>
      </c>
      <c r="L32" s="25">
        <v>0</v>
      </c>
      <c r="M32" s="25">
        <v>0</v>
      </c>
      <c r="N32" s="26" t="str">
        <f t="shared" si="9"/>
        <v>X</v>
      </c>
      <c r="O32" s="21"/>
      <c r="P32" s="22"/>
      <c r="Q32" s="21"/>
      <c r="R32" s="22"/>
      <c r="S32" s="21"/>
      <c r="T32" s="22"/>
    </row>
    <row r="33" spans="1:20" ht="20.100000000000001" customHeight="1" x14ac:dyDescent="0.2">
      <c r="A33" s="23" t="s">
        <v>49</v>
      </c>
      <c r="B33" s="37" t="s">
        <v>50</v>
      </c>
      <c r="C33" s="25">
        <f t="shared" si="11"/>
        <v>21406.214490000002</v>
      </c>
      <c r="D33" s="25">
        <f t="shared" si="11"/>
        <v>24314.043470000001</v>
      </c>
      <c r="E33" s="26">
        <f t="shared" si="6"/>
        <v>1.1358404112674103</v>
      </c>
      <c r="F33" s="25">
        <v>12038.31956</v>
      </c>
      <c r="G33" s="25">
        <v>14577.2353</v>
      </c>
      <c r="H33" s="26">
        <f t="shared" si="7"/>
        <v>1.2109028363423839</v>
      </c>
      <c r="I33" s="25">
        <v>9479.7139800000004</v>
      </c>
      <c r="J33" s="25">
        <v>9782.5716100000009</v>
      </c>
      <c r="K33" s="26">
        <f t="shared" si="8"/>
        <v>1.0319479712825683</v>
      </c>
      <c r="L33" s="25">
        <v>111.81905</v>
      </c>
      <c r="M33" s="25">
        <v>45.763440000000003</v>
      </c>
      <c r="N33" s="26">
        <f t="shared" si="9"/>
        <v>0.40926335897148114</v>
      </c>
      <c r="O33" s="21"/>
      <c r="P33" s="22"/>
      <c r="Q33" s="21"/>
      <c r="R33" s="22"/>
      <c r="S33" s="21"/>
      <c r="T33" s="22"/>
    </row>
    <row r="34" spans="1:20" ht="20.100000000000001" customHeight="1" x14ac:dyDescent="0.2">
      <c r="A34" s="23" t="s">
        <v>51</v>
      </c>
      <c r="B34" s="37" t="s">
        <v>52</v>
      </c>
      <c r="C34" s="25">
        <f t="shared" si="11"/>
        <v>335651.63413000002</v>
      </c>
      <c r="D34" s="25">
        <f t="shared" si="11"/>
        <v>344176.79220999999</v>
      </c>
      <c r="E34" s="26">
        <f t="shared" si="6"/>
        <v>1.0253988278713344</v>
      </c>
      <c r="F34" s="25">
        <v>264806.12044999999</v>
      </c>
      <c r="G34" s="25">
        <v>281420.32377000002</v>
      </c>
      <c r="H34" s="26">
        <f t="shared" si="7"/>
        <v>1.062741009504488</v>
      </c>
      <c r="I34" s="25">
        <v>83743.984589999993</v>
      </c>
      <c r="J34" s="25">
        <v>76501.457079999993</v>
      </c>
      <c r="K34" s="26">
        <f t="shared" si="8"/>
        <v>0.91351584778944417</v>
      </c>
      <c r="L34" s="25">
        <v>12898.47091</v>
      </c>
      <c r="M34" s="25">
        <v>13744.98864</v>
      </c>
      <c r="N34" s="26">
        <f t="shared" si="9"/>
        <v>1.0656293087689725</v>
      </c>
      <c r="O34" s="21"/>
      <c r="P34" s="22"/>
      <c r="Q34" s="21"/>
      <c r="R34" s="22"/>
      <c r="S34" s="21"/>
      <c r="T34" s="22"/>
    </row>
    <row r="35" spans="1:20" ht="20.100000000000001" customHeight="1" x14ac:dyDescent="0.2">
      <c r="A35" s="23" t="s">
        <v>53</v>
      </c>
      <c r="B35" s="37" t="s">
        <v>54</v>
      </c>
      <c r="C35" s="25">
        <f t="shared" si="11"/>
        <v>137023.19709999999</v>
      </c>
      <c r="D35" s="25">
        <f t="shared" si="11"/>
        <v>177745.16496999998</v>
      </c>
      <c r="E35" s="26">
        <f t="shared" si="6"/>
        <v>1.2971903205577737</v>
      </c>
      <c r="F35" s="25">
        <v>58609.835610000002</v>
      </c>
      <c r="G35" s="25">
        <v>88093.929269999993</v>
      </c>
      <c r="H35" s="26">
        <f t="shared" si="7"/>
        <v>1.5030570953345144</v>
      </c>
      <c r="I35" s="25">
        <v>79874.619170000005</v>
      </c>
      <c r="J35" s="25">
        <v>93087.849879999994</v>
      </c>
      <c r="K35" s="26">
        <f t="shared" si="8"/>
        <v>1.1654246473698711</v>
      </c>
      <c r="L35" s="25">
        <v>1461.2576799999999</v>
      </c>
      <c r="M35" s="25">
        <v>3436.61418</v>
      </c>
      <c r="N35" s="26">
        <f t="shared" si="9"/>
        <v>2.3518194135342374</v>
      </c>
      <c r="O35" s="21"/>
      <c r="P35" s="22"/>
      <c r="Q35" s="21"/>
      <c r="R35" s="22"/>
      <c r="S35" s="21"/>
      <c r="T35" s="22"/>
    </row>
    <row r="36" spans="1:20" ht="20.100000000000001" customHeight="1" x14ac:dyDescent="0.2">
      <c r="A36" s="23" t="s">
        <v>55</v>
      </c>
      <c r="B36" s="37" t="s">
        <v>56</v>
      </c>
      <c r="C36" s="25">
        <f t="shared" si="11"/>
        <v>54249.742759999994</v>
      </c>
      <c r="D36" s="25">
        <f t="shared" si="11"/>
        <v>53267.702440000001</v>
      </c>
      <c r="E36" s="26">
        <f t="shared" si="6"/>
        <v>0.98189778844953191</v>
      </c>
      <c r="F36" s="25">
        <v>32133.770990000001</v>
      </c>
      <c r="G36" s="25">
        <v>33610.856910000002</v>
      </c>
      <c r="H36" s="26">
        <f t="shared" si="7"/>
        <v>1.0459667780809065</v>
      </c>
      <c r="I36" s="25">
        <v>22109.168089999999</v>
      </c>
      <c r="J36" s="25">
        <v>20175.296320000001</v>
      </c>
      <c r="K36" s="26">
        <f t="shared" si="8"/>
        <v>0.91253077627671164</v>
      </c>
      <c r="L36" s="25">
        <v>-6.8036799999999999</v>
      </c>
      <c r="M36" s="25">
        <v>518.45078999999998</v>
      </c>
      <c r="N36" s="26" t="str">
        <f t="shared" si="9"/>
        <v>X</v>
      </c>
      <c r="O36" s="21"/>
      <c r="P36" s="22"/>
      <c r="Q36" s="21"/>
      <c r="R36" s="22"/>
      <c r="S36" s="21"/>
      <c r="T36" s="22"/>
    </row>
    <row r="37" spans="1:20" ht="20.100000000000001" customHeight="1" thickBot="1" x14ac:dyDescent="0.25">
      <c r="A37" s="23" t="s">
        <v>57</v>
      </c>
      <c r="B37" s="37" t="s">
        <v>58</v>
      </c>
      <c r="C37" s="25">
        <f t="shared" si="11"/>
        <v>320646.97936</v>
      </c>
      <c r="D37" s="25">
        <f t="shared" si="11"/>
        <v>362471.42786</v>
      </c>
      <c r="E37" s="26">
        <f t="shared" si="6"/>
        <v>1.1304376812888746</v>
      </c>
      <c r="F37" s="25">
        <v>279889.13127000001</v>
      </c>
      <c r="G37" s="25">
        <v>310692.15009000001</v>
      </c>
      <c r="H37" s="26">
        <f t="shared" si="7"/>
        <v>1.1100543585963163</v>
      </c>
      <c r="I37" s="25">
        <v>43806.169029999997</v>
      </c>
      <c r="J37" s="25">
        <v>54127.499369999998</v>
      </c>
      <c r="K37" s="26">
        <f t="shared" si="8"/>
        <v>1.2356136263121205</v>
      </c>
      <c r="L37" s="25">
        <v>3048.3209400000001</v>
      </c>
      <c r="M37" s="25">
        <v>2348.2215999999999</v>
      </c>
      <c r="N37" s="26">
        <f t="shared" si="9"/>
        <v>0.77033279835685542</v>
      </c>
      <c r="O37" s="21"/>
      <c r="P37" s="22"/>
      <c r="Q37" s="21"/>
      <c r="R37" s="22"/>
      <c r="S37" s="21"/>
      <c r="T37" s="22"/>
    </row>
    <row r="38" spans="1:20" ht="20.100000000000001" customHeight="1" thickBot="1" x14ac:dyDescent="0.25">
      <c r="A38" s="133"/>
      <c r="B38" s="134" t="s">
        <v>10</v>
      </c>
      <c r="C38" s="29">
        <f>SUM(C14:C37)</f>
        <v>5437484.8400400002</v>
      </c>
      <c r="D38" s="29">
        <f>SUM(D14:D37)</f>
        <v>5777720.4957799995</v>
      </c>
      <c r="E38" s="30">
        <f t="shared" ref="E38" si="12">+IF(C38=0,"X",D38/C38)</f>
        <v>1.0625722490726974</v>
      </c>
      <c r="F38" s="29">
        <f>SUM(F14:F37)</f>
        <v>3734771.6583199995</v>
      </c>
      <c r="G38" s="29">
        <f>SUM(G14:G37)</f>
        <v>3840622.2717700005</v>
      </c>
      <c r="H38" s="30">
        <f t="shared" ref="H38" si="13">+IF(F38=0,"X",G38/F38)</f>
        <v>1.0283419237195388</v>
      </c>
      <c r="I38" s="29">
        <f>SUM(I14:I37)</f>
        <v>1807282.0532800001</v>
      </c>
      <c r="J38" s="29">
        <f>SUM(J14:J37)</f>
        <v>2044420.5801300001</v>
      </c>
      <c r="K38" s="30">
        <f t="shared" ref="K38" si="14">+IF(I38=0,"X",J38/I38)</f>
        <v>1.1312127934981826</v>
      </c>
      <c r="L38" s="29">
        <f>SUM(L14:L37)</f>
        <v>104568.87156000003</v>
      </c>
      <c r="M38" s="29">
        <f>SUM(M14:M37)</f>
        <v>107322.35612</v>
      </c>
      <c r="N38" s="30">
        <f t="shared" ref="N38" si="15">+IF(L38=0,"X",M38/L38)</f>
        <v>1.0263317803751957</v>
      </c>
      <c r="O38" s="21"/>
      <c r="P38" s="22"/>
      <c r="Q38" s="39"/>
      <c r="R38" s="22"/>
      <c r="S38" s="21"/>
      <c r="T38" s="22"/>
    </row>
    <row r="39" spans="1:20" ht="20.100000000000001" customHeight="1" x14ac:dyDescent="0.2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22"/>
      <c r="R39" s="22"/>
      <c r="S39" s="40"/>
      <c r="T39" s="22"/>
    </row>
    <row r="40" spans="1:20" ht="20.100000000000001" customHeight="1" x14ac:dyDescent="0.2">
      <c r="A40" s="190" t="s">
        <v>152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P40" s="22"/>
      <c r="R40" s="22"/>
      <c r="S40" s="40"/>
      <c r="T40" s="22"/>
    </row>
    <row r="41" spans="1:20" ht="20.100000000000001" customHeight="1" thickBot="1" x14ac:dyDescent="0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P41" s="22"/>
      <c r="R41" s="22"/>
      <c r="S41" s="40"/>
      <c r="T41" s="22"/>
    </row>
    <row r="42" spans="1:20" ht="32.25" customHeight="1" thickBot="1" x14ac:dyDescent="0.25">
      <c r="A42" s="487" t="s">
        <v>1</v>
      </c>
      <c r="B42" s="470" t="s">
        <v>12</v>
      </c>
      <c r="C42" s="485" t="s">
        <v>147</v>
      </c>
      <c r="D42" s="486"/>
      <c r="E42" s="189" t="s">
        <v>4</v>
      </c>
      <c r="F42" s="179" t="s">
        <v>148</v>
      </c>
      <c r="G42" s="180"/>
      <c r="H42" s="189" t="s">
        <v>4</v>
      </c>
      <c r="I42" s="485" t="s">
        <v>149</v>
      </c>
      <c r="J42" s="486"/>
      <c r="K42" s="189" t="s">
        <v>4</v>
      </c>
      <c r="L42" s="485" t="s">
        <v>150</v>
      </c>
      <c r="M42" s="486"/>
      <c r="N42" s="189" t="s">
        <v>4</v>
      </c>
      <c r="P42" s="22"/>
      <c r="R42" s="22"/>
      <c r="T42" s="22"/>
    </row>
    <row r="43" spans="1:20" s="99" customFormat="1" ht="20.100000000000001" customHeight="1" thickBot="1" x14ac:dyDescent="0.25">
      <c r="A43" s="488"/>
      <c r="B43" s="471"/>
      <c r="C43" s="36">
        <f t="shared" ref="C43:N43" si="16">+C5</f>
        <v>2021</v>
      </c>
      <c r="D43" s="36">
        <f t="shared" si="16"/>
        <v>2022</v>
      </c>
      <c r="E43" s="36" t="str">
        <f t="shared" si="16"/>
        <v>22/21</v>
      </c>
      <c r="F43" s="36">
        <f t="shared" si="16"/>
        <v>2021</v>
      </c>
      <c r="G43" s="36">
        <f t="shared" si="16"/>
        <v>2022</v>
      </c>
      <c r="H43" s="36" t="str">
        <f t="shared" si="16"/>
        <v>22/21</v>
      </c>
      <c r="I43" s="36">
        <f t="shared" si="16"/>
        <v>2021</v>
      </c>
      <c r="J43" s="36">
        <f t="shared" si="16"/>
        <v>2022</v>
      </c>
      <c r="K43" s="36" t="str">
        <f t="shared" si="16"/>
        <v>22/21</v>
      </c>
      <c r="L43" s="36">
        <f t="shared" si="16"/>
        <v>2021</v>
      </c>
      <c r="M43" s="36">
        <f t="shared" si="16"/>
        <v>2022</v>
      </c>
      <c r="N43" s="36" t="str">
        <f t="shared" si="16"/>
        <v>22/21</v>
      </c>
      <c r="P43" s="22"/>
      <c r="R43" s="22"/>
      <c r="T43" s="22"/>
    </row>
    <row r="44" spans="1:20" s="99" customFormat="1" ht="20.100000000000001" customHeight="1" x14ac:dyDescent="0.2">
      <c r="A44" s="10" t="s">
        <v>6</v>
      </c>
      <c r="B44" s="191" t="s">
        <v>60</v>
      </c>
      <c r="C44" s="25">
        <f t="shared" ref="C44:D71" si="17">+F44+I44-L44</f>
        <v>39433.026879999998</v>
      </c>
      <c r="D44" s="25">
        <f t="shared" si="17"/>
        <v>45626.882610000015</v>
      </c>
      <c r="E44" s="26">
        <f t="shared" ref="E44:E72" si="18">+IFERROR(IF(D44/C44&gt;0,D44/C44,"X"),"X")</f>
        <v>1.1570727945599701</v>
      </c>
      <c r="F44" s="38">
        <v>46075.049180000002</v>
      </c>
      <c r="G44" s="25">
        <v>63800.204940000003</v>
      </c>
      <c r="H44" s="26">
        <f t="shared" ref="H44:H72" si="19">+IFERROR(IF(G44/F44&gt;0,G44/F44,"X"),"X")</f>
        <v>1.3847018305016598</v>
      </c>
      <c r="I44" s="38">
        <v>28720.110280000001</v>
      </c>
      <c r="J44" s="25">
        <v>34321.319860000003</v>
      </c>
      <c r="K44" s="26">
        <f t="shared" ref="K44:K72" si="20">+IFERROR(IF(J44/I44&gt;0,J44/I44,"X"),"X")</f>
        <v>1.1950274398458891</v>
      </c>
      <c r="L44" s="38">
        <v>35362.132579999998</v>
      </c>
      <c r="M44" s="25">
        <v>52494.642189999999</v>
      </c>
      <c r="N44" s="26">
        <f t="shared" ref="N44:N72" si="21">+IFERROR(IF(M44/L44&gt;0,M44/L44,"X"),"X")</f>
        <v>1.4844874548004423</v>
      </c>
      <c r="O44" s="21"/>
      <c r="P44" s="22"/>
      <c r="Q44" s="21"/>
      <c r="R44" s="22"/>
      <c r="S44" s="21"/>
      <c r="T44" s="22"/>
    </row>
    <row r="45" spans="1:20" s="99" customFormat="1" ht="20.100000000000001" customHeight="1" x14ac:dyDescent="0.2">
      <c r="A45" s="23" t="s">
        <v>8</v>
      </c>
      <c r="B45" s="191" t="s">
        <v>61</v>
      </c>
      <c r="C45" s="25">
        <f t="shared" si="17"/>
        <v>632787.75792999996</v>
      </c>
      <c r="D45" s="25">
        <f t="shared" si="17"/>
        <v>666977.46016999998</v>
      </c>
      <c r="E45" s="26">
        <f t="shared" si="18"/>
        <v>1.0540302839483537</v>
      </c>
      <c r="F45" s="38">
        <v>647401.97600999998</v>
      </c>
      <c r="G45" s="25">
        <v>702032.22718000005</v>
      </c>
      <c r="H45" s="26">
        <f t="shared" si="19"/>
        <v>1.0843838190094683</v>
      </c>
      <c r="I45" s="38">
        <v>89079.381150000001</v>
      </c>
      <c r="J45" s="25">
        <v>91106.799419999996</v>
      </c>
      <c r="K45" s="26">
        <f t="shared" si="20"/>
        <v>1.0227596806783608</v>
      </c>
      <c r="L45" s="38">
        <v>103693.59923000001</v>
      </c>
      <c r="M45" s="25">
        <v>126161.56643000001</v>
      </c>
      <c r="N45" s="26">
        <f t="shared" si="21"/>
        <v>1.2166765100916634</v>
      </c>
      <c r="O45" s="21"/>
      <c r="P45" s="22"/>
      <c r="Q45" s="21"/>
      <c r="R45" s="22"/>
      <c r="S45" s="21"/>
      <c r="T45" s="22"/>
    </row>
    <row r="46" spans="1:20" s="99" customFormat="1" ht="20.100000000000001" customHeight="1" x14ac:dyDescent="0.2">
      <c r="A46" s="23" t="s">
        <v>15</v>
      </c>
      <c r="B46" s="191" t="s">
        <v>62</v>
      </c>
      <c r="C46" s="25">
        <f t="shared" si="17"/>
        <v>382822.46568999998</v>
      </c>
      <c r="D46" s="25">
        <f t="shared" si="17"/>
        <v>450360.16009999998</v>
      </c>
      <c r="E46" s="26">
        <f t="shared" si="18"/>
        <v>1.1764204049212992</v>
      </c>
      <c r="F46" s="38">
        <v>466863.58941000002</v>
      </c>
      <c r="G46" s="25">
        <v>501610.3603</v>
      </c>
      <c r="H46" s="26">
        <f t="shared" si="19"/>
        <v>1.0744259601266213</v>
      </c>
      <c r="I46" s="38">
        <v>73064.241420000006</v>
      </c>
      <c r="J46" s="25">
        <v>77427.565300000002</v>
      </c>
      <c r="K46" s="26">
        <f t="shared" si="20"/>
        <v>1.0597190061129631</v>
      </c>
      <c r="L46" s="38">
        <v>157105.36514000001</v>
      </c>
      <c r="M46" s="25">
        <v>128677.76549999999</v>
      </c>
      <c r="N46" s="26">
        <f t="shared" si="21"/>
        <v>0.8190539220944647</v>
      </c>
      <c r="O46" s="21"/>
      <c r="P46" s="22"/>
      <c r="Q46" s="21"/>
      <c r="R46" s="22"/>
      <c r="S46" s="21"/>
      <c r="T46" s="22"/>
    </row>
    <row r="47" spans="1:20" s="99" customFormat="1" ht="20.100000000000001" customHeight="1" x14ac:dyDescent="0.2">
      <c r="A47" s="23" t="s">
        <v>17</v>
      </c>
      <c r="B47" s="191" t="s">
        <v>63</v>
      </c>
      <c r="C47" s="25">
        <f t="shared" si="17"/>
        <v>25161.810719999998</v>
      </c>
      <c r="D47" s="25">
        <f t="shared" si="17"/>
        <v>42715.514989999996</v>
      </c>
      <c r="E47" s="26">
        <f t="shared" si="18"/>
        <v>1.6976327922237864</v>
      </c>
      <c r="F47" s="38">
        <v>21967.89878</v>
      </c>
      <c r="G47" s="25">
        <v>28542.525389999999</v>
      </c>
      <c r="H47" s="26">
        <f t="shared" si="19"/>
        <v>1.2992833623207363</v>
      </c>
      <c r="I47" s="38">
        <v>12631.62926</v>
      </c>
      <c r="J47" s="25">
        <v>14185.626490000001</v>
      </c>
      <c r="K47" s="26">
        <f t="shared" si="20"/>
        <v>1.1230242906923316</v>
      </c>
      <c r="L47" s="38">
        <v>9437.7173199999997</v>
      </c>
      <c r="M47" s="25">
        <v>12.636889999999999</v>
      </c>
      <c r="N47" s="26">
        <f t="shared" si="21"/>
        <v>1.3389773789071276E-3</v>
      </c>
      <c r="O47" s="21"/>
      <c r="P47" s="22"/>
      <c r="Q47" s="21"/>
      <c r="R47" s="22"/>
      <c r="S47" s="21"/>
      <c r="T47" s="22"/>
    </row>
    <row r="48" spans="1:20" ht="20.100000000000001" customHeight="1" x14ac:dyDescent="0.2">
      <c r="A48" s="23" t="s">
        <v>19</v>
      </c>
      <c r="B48" s="191" t="s">
        <v>64</v>
      </c>
      <c r="C48" s="25">
        <f t="shared" si="17"/>
        <v>5056.59094</v>
      </c>
      <c r="D48" s="25">
        <f t="shared" si="17"/>
        <v>5732.5494200000003</v>
      </c>
      <c r="E48" s="26">
        <f t="shared" si="18"/>
        <v>1.1336786953939368</v>
      </c>
      <c r="F48" s="38">
        <v>1414.0828899999999</v>
      </c>
      <c r="G48" s="25">
        <v>1792.4690800000001</v>
      </c>
      <c r="H48" s="26">
        <f t="shared" si="19"/>
        <v>1.2675841654515743</v>
      </c>
      <c r="I48" s="38">
        <v>3642.5080499999999</v>
      </c>
      <c r="J48" s="25">
        <v>3940.08034</v>
      </c>
      <c r="K48" s="26">
        <f t="shared" si="20"/>
        <v>1.0816943397009102</v>
      </c>
      <c r="L48" s="38">
        <v>0</v>
      </c>
      <c r="M48" s="25">
        <v>0</v>
      </c>
      <c r="N48" s="26" t="str">
        <f t="shared" si="21"/>
        <v>X</v>
      </c>
      <c r="O48" s="21"/>
      <c r="P48" s="22"/>
      <c r="Q48" s="21"/>
      <c r="R48" s="22"/>
      <c r="S48" s="21"/>
      <c r="T48" s="22"/>
    </row>
    <row r="49" spans="1:20" ht="20.100000000000001" customHeight="1" x14ac:dyDescent="0.2">
      <c r="A49" s="23" t="s">
        <v>21</v>
      </c>
      <c r="B49" s="191" t="s">
        <v>65</v>
      </c>
      <c r="C49" s="25">
        <f t="shared" si="17"/>
        <v>2095839.4487500002</v>
      </c>
      <c r="D49" s="25">
        <f t="shared" si="17"/>
        <v>2289317.21465</v>
      </c>
      <c r="E49" s="26">
        <f t="shared" si="18"/>
        <v>1.0923151656561259</v>
      </c>
      <c r="F49" s="38">
        <v>1998345.14485</v>
      </c>
      <c r="G49" s="25">
        <v>2186912.2192699998</v>
      </c>
      <c r="H49" s="26">
        <f t="shared" si="19"/>
        <v>1.0943616146119512</v>
      </c>
      <c r="I49" s="38">
        <v>243747.53429000001</v>
      </c>
      <c r="J49" s="25">
        <v>262542.18466000003</v>
      </c>
      <c r="K49" s="26">
        <f t="shared" si="20"/>
        <v>1.077107037922439</v>
      </c>
      <c r="L49" s="38">
        <v>146253.23039000001</v>
      </c>
      <c r="M49" s="25">
        <v>160137.18927999999</v>
      </c>
      <c r="N49" s="26">
        <f t="shared" si="21"/>
        <v>1.0949309553913913</v>
      </c>
      <c r="O49" s="21"/>
      <c r="P49" s="22"/>
      <c r="Q49" s="21"/>
      <c r="R49" s="22"/>
      <c r="S49" s="21"/>
      <c r="T49" s="22"/>
    </row>
    <row r="50" spans="1:20" ht="20.100000000000001" customHeight="1" x14ac:dyDescent="0.2">
      <c r="A50" s="23" t="s">
        <v>23</v>
      </c>
      <c r="B50" s="191" t="s">
        <v>66</v>
      </c>
      <c r="C50" s="25">
        <f t="shared" si="17"/>
        <v>29429.956189999983</v>
      </c>
      <c r="D50" s="25">
        <f t="shared" si="17"/>
        <v>25128.532620000013</v>
      </c>
      <c r="E50" s="26">
        <f t="shared" si="18"/>
        <v>0.853841998872511</v>
      </c>
      <c r="F50" s="38">
        <v>48389.862439999997</v>
      </c>
      <c r="G50" s="25">
        <v>61615.231200000002</v>
      </c>
      <c r="H50" s="26">
        <f t="shared" si="19"/>
        <v>1.2733086661777253</v>
      </c>
      <c r="I50" s="38">
        <v>55374.292309999997</v>
      </c>
      <c r="J50" s="25">
        <v>53737.413289999997</v>
      </c>
      <c r="K50" s="26">
        <f t="shared" si="20"/>
        <v>0.97043973021205732</v>
      </c>
      <c r="L50" s="38">
        <v>74334.198560000004</v>
      </c>
      <c r="M50" s="25">
        <v>90224.111869999993</v>
      </c>
      <c r="N50" s="26">
        <f t="shared" si="21"/>
        <v>1.2137631617454543</v>
      </c>
      <c r="O50" s="21"/>
      <c r="P50" s="22"/>
      <c r="Q50" s="21"/>
      <c r="R50" s="22"/>
      <c r="S50" s="21"/>
      <c r="T50" s="22"/>
    </row>
    <row r="51" spans="1:20" ht="20.100000000000001" customHeight="1" x14ac:dyDescent="0.2">
      <c r="A51" s="23" t="s">
        <v>25</v>
      </c>
      <c r="B51" s="191" t="s">
        <v>67</v>
      </c>
      <c r="C51" s="25">
        <f t="shared" si="17"/>
        <v>232670.20247999998</v>
      </c>
      <c r="D51" s="25">
        <f t="shared" si="17"/>
        <v>241449.02647000001</v>
      </c>
      <c r="E51" s="26">
        <f t="shared" si="18"/>
        <v>1.0377307618097538</v>
      </c>
      <c r="F51" s="38">
        <v>203549.31479999999</v>
      </c>
      <c r="G51" s="25">
        <v>206260.28447000001</v>
      </c>
      <c r="H51" s="26">
        <f t="shared" si="19"/>
        <v>1.0133184907680173</v>
      </c>
      <c r="I51" s="38">
        <v>36599.50232</v>
      </c>
      <c r="J51" s="25">
        <v>43907.593480000003</v>
      </c>
      <c r="K51" s="26">
        <f t="shared" si="20"/>
        <v>1.1996773370332541</v>
      </c>
      <c r="L51" s="38">
        <v>7478.6146399999998</v>
      </c>
      <c r="M51" s="25">
        <v>8718.8514799999994</v>
      </c>
      <c r="N51" s="26">
        <f t="shared" si="21"/>
        <v>1.1658377787466796</v>
      </c>
      <c r="O51" s="21"/>
      <c r="P51" s="22"/>
      <c r="Q51" s="21"/>
      <c r="R51" s="22"/>
      <c r="S51" s="21"/>
      <c r="T51" s="22"/>
    </row>
    <row r="52" spans="1:20" ht="20.100000000000001" customHeight="1" x14ac:dyDescent="0.2">
      <c r="A52" s="23" t="s">
        <v>27</v>
      </c>
      <c r="B52" s="191" t="s">
        <v>68</v>
      </c>
      <c r="C52" s="25">
        <f t="shared" si="17"/>
        <v>366577.31936999998</v>
      </c>
      <c r="D52" s="25">
        <f t="shared" si="17"/>
        <v>377397.83153999993</v>
      </c>
      <c r="E52" s="26">
        <f t="shared" si="18"/>
        <v>1.029517680440776</v>
      </c>
      <c r="F52" s="38">
        <v>560094.58875999996</v>
      </c>
      <c r="G52" s="25">
        <v>627560.63798999996</v>
      </c>
      <c r="H52" s="26">
        <f t="shared" si="19"/>
        <v>1.1204547420809114</v>
      </c>
      <c r="I52" s="38">
        <v>136141.81701</v>
      </c>
      <c r="J52" s="25">
        <v>151956.70731</v>
      </c>
      <c r="K52" s="26">
        <f t="shared" si="20"/>
        <v>1.1161648246463345</v>
      </c>
      <c r="L52" s="38">
        <v>329659.08639999997</v>
      </c>
      <c r="M52" s="25">
        <v>402119.51376</v>
      </c>
      <c r="N52" s="26">
        <f t="shared" si="21"/>
        <v>1.2198041259875312</v>
      </c>
      <c r="O52" s="21"/>
      <c r="P52" s="22"/>
      <c r="Q52" s="21"/>
      <c r="R52" s="22"/>
      <c r="S52" s="21"/>
      <c r="T52" s="22"/>
    </row>
    <row r="53" spans="1:20" ht="20.100000000000001" customHeight="1" x14ac:dyDescent="0.2">
      <c r="A53" s="23" t="s">
        <v>29</v>
      </c>
      <c r="B53" s="191" t="s">
        <v>69</v>
      </c>
      <c r="C53" s="25">
        <f t="shared" si="17"/>
        <v>56004.200030000007</v>
      </c>
      <c r="D53" s="25">
        <f t="shared" si="17"/>
        <v>59778.003360000002</v>
      </c>
      <c r="E53" s="26">
        <f t="shared" si="18"/>
        <v>1.0673842913206235</v>
      </c>
      <c r="F53" s="38">
        <v>48521.604059999998</v>
      </c>
      <c r="G53" s="25">
        <v>54344.907330000002</v>
      </c>
      <c r="H53" s="26">
        <f t="shared" si="19"/>
        <v>1.1200146487902405</v>
      </c>
      <c r="I53" s="38">
        <v>22873.728190000002</v>
      </c>
      <c r="J53" s="25">
        <v>25609.649730000001</v>
      </c>
      <c r="K53" s="26">
        <f t="shared" si="20"/>
        <v>1.1196097775261706</v>
      </c>
      <c r="L53" s="38">
        <v>15391.13222</v>
      </c>
      <c r="M53" s="25">
        <v>20176.5537</v>
      </c>
      <c r="N53" s="26">
        <f t="shared" si="21"/>
        <v>1.3109206919671308</v>
      </c>
      <c r="O53" s="21"/>
      <c r="P53" s="22"/>
      <c r="Q53" s="21"/>
      <c r="R53" s="22"/>
      <c r="S53" s="21"/>
      <c r="T53" s="22"/>
    </row>
    <row r="54" spans="1:20" ht="20.100000000000001" customHeight="1" x14ac:dyDescent="0.2">
      <c r="A54" s="23" t="s">
        <v>31</v>
      </c>
      <c r="B54" s="191" t="s">
        <v>70</v>
      </c>
      <c r="C54" s="25">
        <f t="shared" si="17"/>
        <v>289463.65318999998</v>
      </c>
      <c r="D54" s="25">
        <f t="shared" si="17"/>
        <v>329600.82081000006</v>
      </c>
      <c r="E54" s="26">
        <f t="shared" si="18"/>
        <v>1.1386604749082421</v>
      </c>
      <c r="F54" s="38">
        <v>355413.05105000001</v>
      </c>
      <c r="G54" s="25">
        <v>396593.67570000002</v>
      </c>
      <c r="H54" s="26">
        <f t="shared" si="19"/>
        <v>1.115866945595666</v>
      </c>
      <c r="I54" s="38">
        <v>75144.926309999995</v>
      </c>
      <c r="J54" s="25">
        <v>75331.14301</v>
      </c>
      <c r="K54" s="26">
        <f t="shared" si="20"/>
        <v>1.0024781007733217</v>
      </c>
      <c r="L54" s="38">
        <v>141094.32417000001</v>
      </c>
      <c r="M54" s="25">
        <v>142323.99789999999</v>
      </c>
      <c r="N54" s="26">
        <f t="shared" si="21"/>
        <v>1.0087152600732427</v>
      </c>
      <c r="O54" s="21"/>
      <c r="P54" s="22"/>
      <c r="Q54" s="21"/>
      <c r="R54" s="22"/>
      <c r="S54" s="21"/>
      <c r="T54" s="22"/>
    </row>
    <row r="55" spans="1:20" ht="20.100000000000001" customHeight="1" x14ac:dyDescent="0.2">
      <c r="A55" s="23" t="s">
        <v>33</v>
      </c>
      <c r="B55" s="191" t="s">
        <v>71</v>
      </c>
      <c r="C55" s="25">
        <f t="shared" si="17"/>
        <v>19728.999490000002</v>
      </c>
      <c r="D55" s="25">
        <f t="shared" si="17"/>
        <v>21832.895260000001</v>
      </c>
      <c r="E55" s="26">
        <f t="shared" si="18"/>
        <v>1.1066397599668649</v>
      </c>
      <c r="F55" s="38">
        <v>23772.312119999999</v>
      </c>
      <c r="G55" s="25">
        <v>28165.371760000002</v>
      </c>
      <c r="H55" s="26">
        <f t="shared" si="19"/>
        <v>1.1847973229454638</v>
      </c>
      <c r="I55" s="38">
        <v>16709.964360000002</v>
      </c>
      <c r="J55" s="25">
        <v>19781.464639999998</v>
      </c>
      <c r="K55" s="26">
        <f t="shared" si="20"/>
        <v>1.1838124973714783</v>
      </c>
      <c r="L55" s="38">
        <v>20753.276989999998</v>
      </c>
      <c r="M55" s="25">
        <v>26113.941139999999</v>
      </c>
      <c r="N55" s="26">
        <f t="shared" si="21"/>
        <v>1.2583044669322847</v>
      </c>
      <c r="O55" s="21"/>
      <c r="P55" s="22"/>
      <c r="Q55" s="21"/>
      <c r="R55" s="22"/>
      <c r="S55" s="21"/>
      <c r="T55" s="22"/>
    </row>
    <row r="56" spans="1:20" ht="20.100000000000001" customHeight="1" x14ac:dyDescent="0.2">
      <c r="A56" s="23" t="s">
        <v>35</v>
      </c>
      <c r="B56" s="191" t="s">
        <v>72</v>
      </c>
      <c r="C56" s="25">
        <f t="shared" si="17"/>
        <v>107516.12062000003</v>
      </c>
      <c r="D56" s="25">
        <f t="shared" si="17"/>
        <v>137869.73647</v>
      </c>
      <c r="E56" s="26">
        <f t="shared" si="18"/>
        <v>1.2823168811798966</v>
      </c>
      <c r="F56" s="38">
        <v>240964.54785</v>
      </c>
      <c r="G56" s="25">
        <v>255786.22362999999</v>
      </c>
      <c r="H56" s="26">
        <f t="shared" si="19"/>
        <v>1.0615097777338867</v>
      </c>
      <c r="I56" s="38">
        <v>67822.357759999999</v>
      </c>
      <c r="J56" s="25">
        <v>72379.931460000007</v>
      </c>
      <c r="K56" s="26">
        <f t="shared" si="20"/>
        <v>1.0671986915602034</v>
      </c>
      <c r="L56" s="38">
        <v>201270.78498999999</v>
      </c>
      <c r="M56" s="25">
        <v>190296.41862000001</v>
      </c>
      <c r="N56" s="26">
        <f t="shared" si="21"/>
        <v>0.94547461833298241</v>
      </c>
      <c r="O56" s="21"/>
      <c r="P56" s="22"/>
      <c r="Q56" s="21"/>
      <c r="R56" s="22"/>
      <c r="S56" s="21"/>
      <c r="T56" s="22"/>
    </row>
    <row r="57" spans="1:20" ht="20.100000000000001" customHeight="1" x14ac:dyDescent="0.2">
      <c r="A57" s="23" t="s">
        <v>37</v>
      </c>
      <c r="B57" s="191" t="s">
        <v>73</v>
      </c>
      <c r="C57" s="25">
        <f t="shared" si="17"/>
        <v>27511.082259999999</v>
      </c>
      <c r="D57" s="25">
        <f t="shared" si="17"/>
        <v>28119.713199999998</v>
      </c>
      <c r="E57" s="26">
        <f t="shared" si="18"/>
        <v>1.0221231187580331</v>
      </c>
      <c r="F57" s="38">
        <v>24736.954740000001</v>
      </c>
      <c r="G57" s="25">
        <v>32724.53802</v>
      </c>
      <c r="H57" s="26">
        <f t="shared" si="19"/>
        <v>1.3229008325379665</v>
      </c>
      <c r="I57" s="38">
        <v>20093.054889999999</v>
      </c>
      <c r="J57" s="25">
        <v>23211.967049999999</v>
      </c>
      <c r="K57" s="26">
        <f t="shared" si="20"/>
        <v>1.1552233932109663</v>
      </c>
      <c r="L57" s="38">
        <v>17318.927370000001</v>
      </c>
      <c r="M57" s="25">
        <v>27816.791870000001</v>
      </c>
      <c r="N57" s="26">
        <f t="shared" si="21"/>
        <v>1.6061498079947198</v>
      </c>
      <c r="O57" s="21"/>
      <c r="P57" s="22"/>
      <c r="Q57" s="21"/>
      <c r="R57" s="22"/>
      <c r="S57" s="21"/>
      <c r="T57" s="22"/>
    </row>
    <row r="58" spans="1:20" s="99" customFormat="1" ht="20.100000000000001" customHeight="1" x14ac:dyDescent="0.2">
      <c r="A58" s="23" t="s">
        <v>39</v>
      </c>
      <c r="B58" s="191" t="s">
        <v>74</v>
      </c>
      <c r="C58" s="25">
        <f t="shared" si="17"/>
        <v>1854.08023</v>
      </c>
      <c r="D58" s="25">
        <f t="shared" si="17"/>
        <v>4144.1525900000006</v>
      </c>
      <c r="E58" s="26">
        <f t="shared" si="18"/>
        <v>2.2351527851629163</v>
      </c>
      <c r="F58" s="38">
        <v>359.82276000000002</v>
      </c>
      <c r="G58" s="25">
        <v>645.07853999999998</v>
      </c>
      <c r="H58" s="26">
        <f t="shared" si="19"/>
        <v>1.79276747251897</v>
      </c>
      <c r="I58" s="38">
        <v>1494.2324000000001</v>
      </c>
      <c r="J58" s="25">
        <v>3501.8554899999999</v>
      </c>
      <c r="K58" s="26">
        <f t="shared" si="20"/>
        <v>2.3435815539804916</v>
      </c>
      <c r="L58" s="38">
        <v>-2.5069999999999999E-2</v>
      </c>
      <c r="M58" s="25">
        <v>2.7814399999999999</v>
      </c>
      <c r="N58" s="26" t="str">
        <f t="shared" si="21"/>
        <v>X</v>
      </c>
      <c r="O58" s="21"/>
      <c r="P58" s="22"/>
      <c r="Q58" s="21"/>
      <c r="R58" s="22"/>
      <c r="S58" s="21"/>
      <c r="T58" s="22"/>
    </row>
    <row r="59" spans="1:20" s="99" customFormat="1" ht="20.100000000000001" customHeight="1" x14ac:dyDescent="0.2">
      <c r="A59" s="23" t="s">
        <v>41</v>
      </c>
      <c r="B59" s="191" t="s">
        <v>75</v>
      </c>
      <c r="C59" s="25">
        <f t="shared" si="17"/>
        <v>108985.61226999998</v>
      </c>
      <c r="D59" s="25">
        <f t="shared" si="17"/>
        <v>168490.13919999998</v>
      </c>
      <c r="E59" s="26">
        <f t="shared" si="18"/>
        <v>1.5459851597895693</v>
      </c>
      <c r="F59" s="38">
        <v>363447.21207000001</v>
      </c>
      <c r="G59" s="25">
        <v>401825.61534999998</v>
      </c>
      <c r="H59" s="26">
        <f t="shared" si="19"/>
        <v>1.1055955363130101</v>
      </c>
      <c r="I59" s="38">
        <v>38160.22565</v>
      </c>
      <c r="J59" s="25">
        <v>46394.05962</v>
      </c>
      <c r="K59" s="26">
        <f t="shared" si="20"/>
        <v>1.2157700545463102</v>
      </c>
      <c r="L59" s="38">
        <v>292621.82545</v>
      </c>
      <c r="M59" s="25">
        <v>279729.53577000002</v>
      </c>
      <c r="N59" s="26">
        <f t="shared" si="21"/>
        <v>0.95594214594152727</v>
      </c>
      <c r="O59" s="21"/>
      <c r="P59" s="22"/>
      <c r="Q59" s="21"/>
      <c r="R59" s="22"/>
      <c r="S59" s="21"/>
      <c r="T59" s="22"/>
    </row>
    <row r="60" spans="1:20" s="99" customFormat="1" ht="20.100000000000001" customHeight="1" x14ac:dyDescent="0.2">
      <c r="A60" s="23" t="s">
        <v>43</v>
      </c>
      <c r="B60" s="191" t="s">
        <v>76</v>
      </c>
      <c r="C60" s="25">
        <f t="shared" si="17"/>
        <v>9310.9744800000008</v>
      </c>
      <c r="D60" s="25">
        <f t="shared" si="17"/>
        <v>10772.55502</v>
      </c>
      <c r="E60" s="26">
        <f t="shared" si="18"/>
        <v>1.1569739604742209</v>
      </c>
      <c r="F60" s="38">
        <v>3479.41437</v>
      </c>
      <c r="G60" s="25">
        <v>4119.05465</v>
      </c>
      <c r="H60" s="26">
        <f t="shared" si="19"/>
        <v>1.183835614842276</v>
      </c>
      <c r="I60" s="38">
        <v>14487.70916</v>
      </c>
      <c r="J60" s="25">
        <v>15778.71535</v>
      </c>
      <c r="K60" s="26">
        <f t="shared" si="20"/>
        <v>1.0891104436003187</v>
      </c>
      <c r="L60" s="38">
        <v>8656.14905</v>
      </c>
      <c r="M60" s="25">
        <v>9125.2149800000007</v>
      </c>
      <c r="N60" s="26">
        <f t="shared" si="21"/>
        <v>1.0541887538315899</v>
      </c>
      <c r="O60" s="21"/>
      <c r="P60" s="22"/>
      <c r="Q60" s="21"/>
      <c r="R60" s="22"/>
      <c r="S60" s="21"/>
      <c r="T60" s="22"/>
    </row>
    <row r="61" spans="1:20" s="99" customFormat="1" ht="20.100000000000001" customHeight="1" x14ac:dyDescent="0.2">
      <c r="A61" s="23" t="s">
        <v>45</v>
      </c>
      <c r="B61" s="191" t="s">
        <v>77</v>
      </c>
      <c r="C61" s="25">
        <f t="shared" si="17"/>
        <v>134004.76002000002</v>
      </c>
      <c r="D61" s="25">
        <f t="shared" si="17"/>
        <v>153942.52395999999</v>
      </c>
      <c r="E61" s="26">
        <f t="shared" si="18"/>
        <v>1.1487839979492094</v>
      </c>
      <c r="F61" s="38">
        <v>122157.16361</v>
      </c>
      <c r="G61" s="25">
        <v>138790.96875</v>
      </c>
      <c r="H61" s="26">
        <f t="shared" si="19"/>
        <v>1.1361672508466651</v>
      </c>
      <c r="I61" s="38">
        <v>17246.66762</v>
      </c>
      <c r="J61" s="25">
        <v>19227.398690000002</v>
      </c>
      <c r="K61" s="26">
        <f t="shared" si="20"/>
        <v>1.1148471759091048</v>
      </c>
      <c r="L61" s="38">
        <v>5399.0712100000001</v>
      </c>
      <c r="M61" s="25">
        <v>4075.84348</v>
      </c>
      <c r="N61" s="26">
        <f t="shared" si="21"/>
        <v>0.75491567372751878</v>
      </c>
      <c r="O61" s="21"/>
      <c r="P61" s="22"/>
      <c r="Q61" s="21"/>
      <c r="R61" s="22"/>
      <c r="S61" s="21"/>
      <c r="T61" s="22"/>
    </row>
    <row r="62" spans="1:20" ht="20.100000000000001" customHeight="1" x14ac:dyDescent="0.2">
      <c r="A62" s="23" t="s">
        <v>47</v>
      </c>
      <c r="B62" s="191" t="s">
        <v>78</v>
      </c>
      <c r="C62" s="25">
        <f t="shared" si="17"/>
        <v>3258828.46765</v>
      </c>
      <c r="D62" s="25">
        <f t="shared" si="17"/>
        <v>3573449.6447000001</v>
      </c>
      <c r="E62" s="26">
        <f t="shared" si="18"/>
        <v>1.0965442582121787</v>
      </c>
      <c r="F62" s="38">
        <v>2612469.0700400001</v>
      </c>
      <c r="G62" s="25">
        <v>2914508.8789499998</v>
      </c>
      <c r="H62" s="26">
        <f t="shared" si="19"/>
        <v>1.1156146927723722</v>
      </c>
      <c r="I62" s="38">
        <v>722513.18021999998</v>
      </c>
      <c r="J62" s="25">
        <v>758587.03121000004</v>
      </c>
      <c r="K62" s="26">
        <f t="shared" si="20"/>
        <v>1.0499282947046251</v>
      </c>
      <c r="L62" s="38">
        <v>76153.782609999995</v>
      </c>
      <c r="M62" s="25">
        <v>99646.265459999995</v>
      </c>
      <c r="N62" s="26">
        <f t="shared" si="21"/>
        <v>1.3084874059416076</v>
      </c>
      <c r="O62" s="21"/>
      <c r="P62" s="22"/>
      <c r="Q62" s="21"/>
      <c r="R62" s="22"/>
      <c r="S62" s="21"/>
      <c r="T62" s="22"/>
    </row>
    <row r="63" spans="1:20" ht="20.100000000000001" customHeight="1" x14ac:dyDescent="0.2">
      <c r="A63" s="23" t="s">
        <v>49</v>
      </c>
      <c r="B63" s="191" t="s">
        <v>79</v>
      </c>
      <c r="C63" s="25">
        <f t="shared" si="17"/>
        <v>47954.086610000006</v>
      </c>
      <c r="D63" s="25">
        <f t="shared" si="17"/>
        <v>62210.537120000001</v>
      </c>
      <c r="E63" s="26">
        <f t="shared" si="18"/>
        <v>1.2972937557114697</v>
      </c>
      <c r="F63" s="38">
        <v>52027.533990000004</v>
      </c>
      <c r="G63" s="25">
        <v>62131.940009999998</v>
      </c>
      <c r="H63" s="26">
        <f t="shared" si="19"/>
        <v>1.1942126648159439</v>
      </c>
      <c r="I63" s="38">
        <v>29404.963609999999</v>
      </c>
      <c r="J63" s="25">
        <v>36446.543740000001</v>
      </c>
      <c r="K63" s="26">
        <f t="shared" si="20"/>
        <v>1.2394690985982146</v>
      </c>
      <c r="L63" s="38">
        <v>33478.410989999997</v>
      </c>
      <c r="M63" s="25">
        <v>36367.946629999999</v>
      </c>
      <c r="N63" s="26">
        <f t="shared" si="21"/>
        <v>1.0863104178051672</v>
      </c>
      <c r="O63" s="21"/>
      <c r="P63" s="22"/>
      <c r="Q63" s="21"/>
      <c r="R63" s="22"/>
      <c r="S63" s="21"/>
      <c r="T63" s="22"/>
    </row>
    <row r="64" spans="1:20" ht="20.100000000000001" customHeight="1" x14ac:dyDescent="0.2">
      <c r="A64" s="23" t="s">
        <v>51</v>
      </c>
      <c r="B64" s="191" t="s">
        <v>80</v>
      </c>
      <c r="C64" s="25">
        <f t="shared" si="17"/>
        <v>182990.35461000001</v>
      </c>
      <c r="D64" s="25">
        <f t="shared" si="17"/>
        <v>187011.55360000001</v>
      </c>
      <c r="E64" s="26">
        <f t="shared" si="18"/>
        <v>1.0219749232060358</v>
      </c>
      <c r="F64" s="38">
        <v>148877.43883</v>
      </c>
      <c r="G64" s="25">
        <v>150914.10591000001</v>
      </c>
      <c r="H64" s="26">
        <f t="shared" si="19"/>
        <v>1.0136801593042291</v>
      </c>
      <c r="I64" s="38">
        <v>34112.915780000003</v>
      </c>
      <c r="J64" s="25">
        <v>36097.447690000001</v>
      </c>
      <c r="K64" s="26">
        <f t="shared" si="20"/>
        <v>1.0581753820986333</v>
      </c>
      <c r="L64" s="38">
        <v>0</v>
      </c>
      <c r="M64" s="25">
        <v>0</v>
      </c>
      <c r="N64" s="26" t="str">
        <f t="shared" si="21"/>
        <v>X</v>
      </c>
      <c r="O64" s="21"/>
      <c r="P64" s="22"/>
      <c r="Q64" s="21"/>
      <c r="R64" s="22"/>
      <c r="S64" s="21"/>
      <c r="T64" s="22"/>
    </row>
    <row r="65" spans="1:20" ht="20.100000000000001" customHeight="1" x14ac:dyDescent="0.2">
      <c r="A65" s="23" t="s">
        <v>53</v>
      </c>
      <c r="B65" s="191" t="s">
        <v>81</v>
      </c>
      <c r="C65" s="25">
        <f t="shared" si="17"/>
        <v>48649.07037999999</v>
      </c>
      <c r="D65" s="25">
        <f t="shared" si="17"/>
        <v>49308.701230000006</v>
      </c>
      <c r="E65" s="26">
        <f t="shared" si="18"/>
        <v>1.013558961041755</v>
      </c>
      <c r="F65" s="38">
        <v>53827.028599999998</v>
      </c>
      <c r="G65" s="25">
        <v>48459.884530000003</v>
      </c>
      <c r="H65" s="26">
        <f t="shared" si="19"/>
        <v>0.900289051623407</v>
      </c>
      <c r="I65" s="38">
        <v>8587.5868399999999</v>
      </c>
      <c r="J65" s="25">
        <v>9736.9194900000002</v>
      </c>
      <c r="K65" s="26">
        <f t="shared" si="20"/>
        <v>1.1338365097685581</v>
      </c>
      <c r="L65" s="38">
        <v>13765.54506</v>
      </c>
      <c r="M65" s="25">
        <v>8888.1027900000008</v>
      </c>
      <c r="N65" s="26">
        <f t="shared" si="21"/>
        <v>0.64567750505042487</v>
      </c>
      <c r="O65" s="21"/>
      <c r="P65" s="22"/>
      <c r="Q65" s="21"/>
      <c r="R65" s="22"/>
      <c r="S65" s="21"/>
      <c r="T65" s="22"/>
    </row>
    <row r="66" spans="1:20" ht="20.100000000000001" customHeight="1" x14ac:dyDescent="0.2">
      <c r="A66" s="23" t="s">
        <v>55</v>
      </c>
      <c r="B66" s="191" t="s">
        <v>82</v>
      </c>
      <c r="C66" s="25">
        <f t="shared" si="17"/>
        <v>29523.824339999999</v>
      </c>
      <c r="D66" s="25">
        <f t="shared" si="17"/>
        <v>34922.286699999997</v>
      </c>
      <c r="E66" s="26">
        <f t="shared" si="18"/>
        <v>1.1828510526898766</v>
      </c>
      <c r="F66" s="38">
        <v>13554.64702</v>
      </c>
      <c r="G66" s="25">
        <v>18791.364150000001</v>
      </c>
      <c r="H66" s="26">
        <f t="shared" si="19"/>
        <v>1.3863410918980907</v>
      </c>
      <c r="I66" s="38">
        <v>15990.96617</v>
      </c>
      <c r="J66" s="25">
        <v>16218.36882</v>
      </c>
      <c r="K66" s="26">
        <f t="shared" si="20"/>
        <v>1.0142206948337256</v>
      </c>
      <c r="L66" s="38">
        <v>21.78885</v>
      </c>
      <c r="M66" s="25">
        <v>87.446269999999998</v>
      </c>
      <c r="N66" s="26">
        <f t="shared" si="21"/>
        <v>4.0133494883851144</v>
      </c>
      <c r="O66" s="21"/>
      <c r="P66" s="22"/>
      <c r="Q66" s="21"/>
      <c r="R66" s="22"/>
      <c r="S66" s="21"/>
      <c r="T66" s="22"/>
    </row>
    <row r="67" spans="1:20" ht="20.100000000000001" customHeight="1" x14ac:dyDescent="0.2">
      <c r="A67" s="23" t="s">
        <v>57</v>
      </c>
      <c r="B67" s="191" t="s">
        <v>83</v>
      </c>
      <c r="C67" s="25">
        <f t="shared" si="17"/>
        <v>85644.396800000002</v>
      </c>
      <c r="D67" s="25">
        <f t="shared" si="17"/>
        <v>109149.10968000001</v>
      </c>
      <c r="E67" s="26">
        <f t="shared" si="18"/>
        <v>1.2744454250158255</v>
      </c>
      <c r="F67" s="38">
        <v>136416.57678999999</v>
      </c>
      <c r="G67" s="25">
        <v>147967.50573</v>
      </c>
      <c r="H67" s="26">
        <f t="shared" si="19"/>
        <v>1.0846739392807192</v>
      </c>
      <c r="I67" s="38">
        <v>69706.684160000004</v>
      </c>
      <c r="J67" s="25">
        <v>75891.859769999995</v>
      </c>
      <c r="K67" s="26">
        <f t="shared" si="20"/>
        <v>1.088731456452626</v>
      </c>
      <c r="L67" s="38">
        <v>120478.86414999999</v>
      </c>
      <c r="M67" s="25">
        <v>114710.25582000001</v>
      </c>
      <c r="N67" s="26">
        <f t="shared" si="21"/>
        <v>0.95211933337271604</v>
      </c>
      <c r="O67" s="21"/>
      <c r="P67" s="22"/>
      <c r="Q67" s="21"/>
      <c r="R67" s="22"/>
      <c r="S67" s="21"/>
      <c r="T67" s="22"/>
    </row>
    <row r="68" spans="1:20" ht="20.100000000000001" customHeight="1" x14ac:dyDescent="0.2">
      <c r="A68" s="23" t="s">
        <v>84</v>
      </c>
      <c r="B68" s="191" t="s">
        <v>85</v>
      </c>
      <c r="C68" s="25">
        <f t="shared" si="17"/>
        <v>57716.632240000006</v>
      </c>
      <c r="D68" s="25">
        <f t="shared" si="17"/>
        <v>89721.977300000013</v>
      </c>
      <c r="E68" s="26">
        <f t="shared" si="18"/>
        <v>1.5545255122806521</v>
      </c>
      <c r="F68" s="38">
        <v>102063.31956</v>
      </c>
      <c r="G68" s="25">
        <v>116797.78882</v>
      </c>
      <c r="H68" s="26">
        <f t="shared" si="19"/>
        <v>1.1443659614788253</v>
      </c>
      <c r="I68" s="38">
        <v>16032.515530000001</v>
      </c>
      <c r="J68" s="25">
        <v>20697.449260000001</v>
      </c>
      <c r="K68" s="26">
        <f t="shared" si="20"/>
        <v>1.2909670488870564</v>
      </c>
      <c r="L68" s="38">
        <v>60379.202850000001</v>
      </c>
      <c r="M68" s="25">
        <v>47773.260779999997</v>
      </c>
      <c r="N68" s="26">
        <f t="shared" si="21"/>
        <v>0.79122046209657759</v>
      </c>
      <c r="O68" s="21"/>
      <c r="P68" s="22"/>
      <c r="Q68" s="21"/>
      <c r="R68" s="22"/>
      <c r="S68" s="21"/>
      <c r="T68" s="22"/>
    </row>
    <row r="69" spans="1:20" ht="20.100000000000001" customHeight="1" x14ac:dyDescent="0.2">
      <c r="A69" s="23" t="s">
        <v>86</v>
      </c>
      <c r="B69" s="191" t="s">
        <v>87</v>
      </c>
      <c r="C69" s="25">
        <f t="shared" si="17"/>
        <v>688153.13285000005</v>
      </c>
      <c r="D69" s="25">
        <f t="shared" si="17"/>
        <v>625985.10503999982</v>
      </c>
      <c r="E69" s="26">
        <f t="shared" si="18"/>
        <v>0.90965960214039843</v>
      </c>
      <c r="F69" s="38">
        <v>716809.87387000001</v>
      </c>
      <c r="G69" s="25">
        <v>781641.53481999994</v>
      </c>
      <c r="H69" s="26">
        <f t="shared" si="19"/>
        <v>1.090444709696839</v>
      </c>
      <c r="I69" s="38">
        <v>291822.38152</v>
      </c>
      <c r="J69" s="25">
        <v>230794.95159000001</v>
      </c>
      <c r="K69" s="26">
        <f t="shared" si="20"/>
        <v>0.79087474506879973</v>
      </c>
      <c r="L69" s="38">
        <v>320479.12254000001</v>
      </c>
      <c r="M69" s="25">
        <v>386451.38137000002</v>
      </c>
      <c r="N69" s="26">
        <f t="shared" si="21"/>
        <v>1.2058550906752616</v>
      </c>
      <c r="O69" s="21"/>
      <c r="P69" s="22"/>
      <c r="Q69" s="21"/>
      <c r="R69" s="22"/>
      <c r="S69" s="21"/>
      <c r="T69" s="22"/>
    </row>
    <row r="70" spans="1:20" ht="20.100000000000001" customHeight="1" x14ac:dyDescent="0.2">
      <c r="A70" s="23" t="s">
        <v>88</v>
      </c>
      <c r="B70" s="191" t="s">
        <v>89</v>
      </c>
      <c r="C70" s="25">
        <f t="shared" si="17"/>
        <v>1731836.2061400001</v>
      </c>
      <c r="D70" s="25">
        <f t="shared" si="17"/>
        <v>1961820.9108400003</v>
      </c>
      <c r="E70" s="26">
        <f t="shared" si="18"/>
        <v>1.1327981848887436</v>
      </c>
      <c r="F70" s="38">
        <v>1542642.87258</v>
      </c>
      <c r="G70" s="25">
        <v>1733717.4445700001</v>
      </c>
      <c r="H70" s="26">
        <f t="shared" si="19"/>
        <v>1.1238618317864046</v>
      </c>
      <c r="I70" s="38">
        <v>210291.71025999999</v>
      </c>
      <c r="J70" s="25">
        <v>255610.34245</v>
      </c>
      <c r="K70" s="26">
        <f t="shared" si="20"/>
        <v>1.2155036550607203</v>
      </c>
      <c r="L70" s="38">
        <v>21098.376700000001</v>
      </c>
      <c r="M70" s="25">
        <v>27506.876179999999</v>
      </c>
      <c r="N70" s="26">
        <f t="shared" si="21"/>
        <v>1.3037437226153989</v>
      </c>
      <c r="O70" s="21"/>
      <c r="P70" s="22"/>
      <c r="Q70" s="21"/>
      <c r="R70" s="22"/>
      <c r="S70" s="21"/>
      <c r="T70" s="22"/>
    </row>
    <row r="71" spans="1:20" ht="19.5" customHeight="1" x14ac:dyDescent="0.2">
      <c r="A71" s="23" t="s">
        <v>90</v>
      </c>
      <c r="B71" s="191" t="s">
        <v>91</v>
      </c>
      <c r="C71" s="25">
        <f t="shared" si="17"/>
        <v>198876.25591000001</v>
      </c>
      <c r="D71" s="25">
        <f t="shared" si="17"/>
        <v>251855.02658000001</v>
      </c>
      <c r="E71" s="26">
        <f t="shared" si="18"/>
        <v>1.2663906278182104</v>
      </c>
      <c r="F71" s="38">
        <v>235021.27017</v>
      </c>
      <c r="G71" s="25">
        <v>277277.50235999998</v>
      </c>
      <c r="H71" s="26">
        <f t="shared" si="19"/>
        <v>1.1797974802852287</v>
      </c>
      <c r="I71" s="38">
        <v>47389.085189999998</v>
      </c>
      <c r="J71" s="25">
        <v>52727.717429999997</v>
      </c>
      <c r="K71" s="26">
        <f t="shared" si="20"/>
        <v>1.112655313319417</v>
      </c>
      <c r="L71" s="38">
        <v>83534.099449999994</v>
      </c>
      <c r="M71" s="25">
        <v>78150.193209999998</v>
      </c>
      <c r="N71" s="26">
        <f t="shared" si="21"/>
        <v>0.93554840148576002</v>
      </c>
      <c r="O71" s="21"/>
      <c r="P71" s="22"/>
      <c r="Q71" s="21"/>
      <c r="R71" s="22"/>
      <c r="S71" s="21"/>
      <c r="T71" s="22"/>
    </row>
    <row r="72" spans="1:20" ht="19.5" customHeight="1" thickBot="1" x14ac:dyDescent="0.25">
      <c r="A72" s="23" t="s">
        <v>92</v>
      </c>
      <c r="B72" s="17" t="s">
        <v>93</v>
      </c>
      <c r="C72" s="25">
        <f t="shared" ref="C72:D73" si="22">+F72+I72-L72</f>
        <v>16671.292890000001</v>
      </c>
      <c r="D72" s="25">
        <f t="shared" si="22"/>
        <v>19930.358540000001</v>
      </c>
      <c r="E72" s="26">
        <f t="shared" si="18"/>
        <v>1.195489676265894</v>
      </c>
      <c r="F72" s="38">
        <v>11784.07619</v>
      </c>
      <c r="G72" s="25">
        <v>14332.20722</v>
      </c>
      <c r="H72" s="26">
        <f t="shared" si="19"/>
        <v>1.2162351115959646</v>
      </c>
      <c r="I72" s="38">
        <v>4887.2166999999999</v>
      </c>
      <c r="J72" s="25">
        <v>5598.1513199999999</v>
      </c>
      <c r="K72" s="26">
        <f t="shared" si="20"/>
        <v>1.1454682007450172</v>
      </c>
      <c r="L72" s="38">
        <v>0</v>
      </c>
      <c r="M72" s="25">
        <v>0</v>
      </c>
      <c r="N72" s="26" t="str">
        <f t="shared" si="21"/>
        <v>X</v>
      </c>
      <c r="O72" s="21"/>
      <c r="P72" s="22"/>
      <c r="Q72" s="21"/>
      <c r="R72" s="22"/>
      <c r="S72" s="21"/>
      <c r="T72" s="22"/>
    </row>
    <row r="73" spans="1:20" s="99" customFormat="1" ht="20.100000000000001" customHeight="1" thickBot="1" x14ac:dyDescent="0.25">
      <c r="A73" s="27"/>
      <c r="B73" s="41" t="s">
        <v>10</v>
      </c>
      <c r="C73" s="29">
        <f t="shared" si="22"/>
        <v>10911001.781959999</v>
      </c>
      <c r="D73" s="29">
        <f>SUM(D44:D72)</f>
        <v>12024620.923770003</v>
      </c>
      <c r="E73" s="30">
        <f t="shared" ref="E73" si="23">+IF(C73=0,"X",D73/C73)</f>
        <v>1.1020638768157143</v>
      </c>
      <c r="F73" s="29">
        <f>SUM(F44:F72)</f>
        <v>10802447.297389999</v>
      </c>
      <c r="G73" s="29">
        <f>SUM(G44:G72)</f>
        <v>11959661.750619998</v>
      </c>
      <c r="H73" s="30">
        <f t="shared" ref="H73" si="24">+IF(F73=0,"X",G73/F73)</f>
        <v>1.1071252116647305</v>
      </c>
      <c r="I73" s="29">
        <f>SUM(I44:I72)</f>
        <v>2403773.0884100003</v>
      </c>
      <c r="J73" s="29">
        <f>SUM(J44:J72)</f>
        <v>2532748.2579600001</v>
      </c>
      <c r="K73" s="30">
        <f t="shared" ref="K73" si="25">+IF(I73=0,"X",J73/I73)</f>
        <v>1.0536553013975674</v>
      </c>
      <c r="L73" s="29">
        <f>SUM(L44:L72)</f>
        <v>2295218.60384</v>
      </c>
      <c r="M73" s="29">
        <f>SUM(M44:M72)</f>
        <v>2467789.0848099999</v>
      </c>
      <c r="N73" s="30">
        <f t="shared" ref="N73" si="26">+IF(L73=0,"X",M73/L73)</f>
        <v>1.0751869476316034</v>
      </c>
      <c r="O73" s="21"/>
      <c r="P73" s="22"/>
      <c r="Q73" s="39"/>
      <c r="R73" s="22"/>
      <c r="S73" s="21"/>
      <c r="T73" s="22"/>
    </row>
    <row r="74" spans="1:20" ht="20.100000000000001" customHeight="1" x14ac:dyDescent="0.2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P74" s="22"/>
    </row>
    <row r="75" spans="1:20" ht="20.100000000000001" customHeight="1" x14ac:dyDescent="0.2">
      <c r="A75" s="192" t="s">
        <v>153</v>
      </c>
      <c r="B75" s="192"/>
      <c r="C75" s="192"/>
      <c r="D75" s="192"/>
      <c r="E75" s="192"/>
      <c r="F75" s="192"/>
      <c r="G75" s="192"/>
      <c r="H75" s="192"/>
      <c r="I75" s="192"/>
      <c r="J75" s="192"/>
      <c r="P75" s="22"/>
    </row>
    <row r="76" spans="1:20" ht="20.100000000000001" customHeight="1" thickBo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P76" s="22"/>
    </row>
    <row r="77" spans="1:20" ht="20.100000000000001" customHeight="1" x14ac:dyDescent="0.2">
      <c r="A77" s="193"/>
      <c r="B77" s="193"/>
      <c r="C77" s="194" t="s">
        <v>154</v>
      </c>
      <c r="D77" s="194"/>
      <c r="E77" s="195" t="s">
        <v>155</v>
      </c>
      <c r="F77" s="196"/>
      <c r="G77" s="194" t="s">
        <v>154</v>
      </c>
      <c r="H77" s="194"/>
      <c r="I77" s="195" t="s">
        <v>155</v>
      </c>
      <c r="J77" s="196"/>
      <c r="P77" s="22"/>
    </row>
    <row r="78" spans="1:20" ht="20.100000000000001" customHeight="1" thickBot="1" x14ac:dyDescent="0.25">
      <c r="A78" s="197" t="s">
        <v>1</v>
      </c>
      <c r="B78" s="197" t="s">
        <v>2</v>
      </c>
      <c r="C78" s="198" t="s">
        <v>156</v>
      </c>
      <c r="D78" s="198"/>
      <c r="E78" s="199" t="s">
        <v>157</v>
      </c>
      <c r="F78" s="200"/>
      <c r="G78" s="198" t="s">
        <v>158</v>
      </c>
      <c r="H78" s="198"/>
      <c r="I78" s="199" t="s">
        <v>157</v>
      </c>
      <c r="J78" s="200"/>
      <c r="P78" s="22"/>
    </row>
    <row r="79" spans="1:20" ht="20.100000000000001" customHeight="1" thickBot="1" x14ac:dyDescent="0.25">
      <c r="A79" s="197"/>
      <c r="B79" s="201"/>
      <c r="C79" s="36">
        <f>+C5</f>
        <v>2021</v>
      </c>
      <c r="D79" s="36">
        <f>+D5</f>
        <v>2022</v>
      </c>
      <c r="E79" s="36">
        <f>+C79</f>
        <v>2021</v>
      </c>
      <c r="F79" s="36">
        <f t="shared" ref="F79:J79" si="27">+D79</f>
        <v>2022</v>
      </c>
      <c r="G79" s="36">
        <f t="shared" si="27"/>
        <v>2021</v>
      </c>
      <c r="H79" s="36">
        <f t="shared" si="27"/>
        <v>2022</v>
      </c>
      <c r="I79" s="36">
        <f t="shared" si="27"/>
        <v>2021</v>
      </c>
      <c r="J79" s="36">
        <f t="shared" si="27"/>
        <v>2022</v>
      </c>
      <c r="P79" s="22"/>
    </row>
    <row r="80" spans="1:20" ht="20.100000000000001" customHeight="1" x14ac:dyDescent="0.2">
      <c r="A80" s="202" t="s">
        <v>6</v>
      </c>
      <c r="B80" s="193" t="s">
        <v>7</v>
      </c>
      <c r="C80" s="40">
        <f t="shared" ref="C80:J80" si="28">+C113</f>
        <v>3734771.6583199995</v>
      </c>
      <c r="D80" s="40">
        <f t="shared" si="28"/>
        <v>3840622.2717700005</v>
      </c>
      <c r="E80" s="203">
        <f t="shared" si="28"/>
        <v>0.16884173608403699</v>
      </c>
      <c r="F80" s="204">
        <f t="shared" si="28"/>
        <v>0.17827257762447021</v>
      </c>
      <c r="G80" s="40">
        <f t="shared" si="28"/>
        <v>1807282.0532800001</v>
      </c>
      <c r="H80" s="40">
        <f t="shared" si="28"/>
        <v>2044420.5801300001</v>
      </c>
      <c r="I80" s="203">
        <f t="shared" si="28"/>
        <v>8.1703693662112803E-2</v>
      </c>
      <c r="J80" s="204">
        <f t="shared" si="28"/>
        <v>9.4897154882227427E-2</v>
      </c>
      <c r="K80" s="21"/>
      <c r="L80" s="22"/>
      <c r="M80" s="21"/>
      <c r="N80" s="22"/>
      <c r="O80" s="21"/>
      <c r="P80" s="22"/>
      <c r="Q80" s="21"/>
    </row>
    <row r="81" spans="1:17" ht="20.100000000000001" customHeight="1" thickBot="1" x14ac:dyDescent="0.25">
      <c r="A81" s="205" t="s">
        <v>8</v>
      </c>
      <c r="B81" s="206" t="s">
        <v>9</v>
      </c>
      <c r="C81" s="40">
        <f t="shared" ref="C81:J81" si="29">+C149</f>
        <v>10802447.297389999</v>
      </c>
      <c r="D81" s="40">
        <f t="shared" si="29"/>
        <v>11959661.750619998</v>
      </c>
      <c r="E81" s="207">
        <f t="shared" si="29"/>
        <v>0.22937628305485949</v>
      </c>
      <c r="F81" s="208">
        <f t="shared" si="29"/>
        <v>0.2353545600489339</v>
      </c>
      <c r="G81" s="40">
        <f t="shared" si="29"/>
        <v>2403773.0884100003</v>
      </c>
      <c r="H81" s="40">
        <f t="shared" si="29"/>
        <v>2532748.2579600001</v>
      </c>
      <c r="I81" s="207">
        <f t="shared" si="29"/>
        <v>5.1041076262413547E-2</v>
      </c>
      <c r="J81" s="208">
        <f t="shared" si="29"/>
        <v>4.984203269260333E-2</v>
      </c>
      <c r="K81" s="21"/>
      <c r="L81" s="22"/>
      <c r="M81" s="21"/>
      <c r="N81" s="22"/>
      <c r="O81" s="21"/>
      <c r="P81" s="22"/>
      <c r="Q81" s="21"/>
    </row>
    <row r="82" spans="1:17" ht="20.100000000000001" customHeight="1" thickBot="1" x14ac:dyDescent="0.25">
      <c r="A82" s="209"/>
      <c r="B82" s="209" t="s">
        <v>10</v>
      </c>
      <c r="C82" s="210">
        <f>SUM(C80:C81)</f>
        <v>14537218.955709998</v>
      </c>
      <c r="D82" s="211">
        <f>SUM(D80:D81)</f>
        <v>15800284.022389999</v>
      </c>
      <c r="E82" s="212">
        <v>0.21003040768460765</v>
      </c>
      <c r="F82" s="213">
        <v>0.21835947844919595</v>
      </c>
      <c r="G82" s="210">
        <f>SUM(G80:G81)</f>
        <v>4211055.1416900009</v>
      </c>
      <c r="H82" s="211">
        <f>SUM(H80:H81)</f>
        <v>4577168.8380900007</v>
      </c>
      <c r="I82" s="212">
        <v>6.0840359554749354E-2</v>
      </c>
      <c r="J82" s="213">
        <v>6.3256343926662031E-2</v>
      </c>
      <c r="K82" s="21"/>
      <c r="L82" s="22"/>
      <c r="M82" s="21"/>
      <c r="N82" s="22"/>
      <c r="O82" s="21"/>
      <c r="P82" s="22"/>
      <c r="Q82" s="21"/>
    </row>
    <row r="83" spans="1:17" ht="20.100000000000001" customHeight="1" x14ac:dyDescent="0.2">
      <c r="C83" s="118"/>
      <c r="D83" s="118"/>
      <c r="E83" s="214"/>
      <c r="F83" s="214"/>
      <c r="G83" s="118"/>
      <c r="H83" s="118"/>
      <c r="I83" s="214"/>
      <c r="J83" s="214"/>
      <c r="L83" s="22"/>
      <c r="N83" s="22"/>
      <c r="P83" s="22"/>
    </row>
    <row r="84" spans="1:17" ht="20.100000000000001" customHeight="1" x14ac:dyDescent="0.2">
      <c r="A84" s="190" t="s">
        <v>159</v>
      </c>
      <c r="B84" s="190"/>
      <c r="C84" s="190"/>
      <c r="D84" s="190"/>
      <c r="E84" s="215"/>
      <c r="F84" s="215"/>
      <c r="G84" s="190"/>
      <c r="H84" s="190"/>
      <c r="I84" s="215"/>
      <c r="J84" s="215"/>
      <c r="L84" s="22"/>
      <c r="N84" s="22"/>
      <c r="P84" s="22"/>
    </row>
    <row r="85" spans="1:17" ht="20.100000000000001" customHeight="1" thickBot="1" x14ac:dyDescent="0.25">
      <c r="A85" s="100"/>
      <c r="B85" s="100"/>
      <c r="C85" s="100"/>
      <c r="D85" s="100"/>
      <c r="E85" s="216"/>
      <c r="F85" s="216"/>
      <c r="G85" s="100"/>
      <c r="H85" s="100"/>
      <c r="I85" s="216"/>
      <c r="J85" s="216"/>
      <c r="L85" s="22"/>
      <c r="N85" s="22"/>
      <c r="P85" s="22"/>
    </row>
    <row r="86" spans="1:17" ht="20.100000000000001" customHeight="1" x14ac:dyDescent="0.2">
      <c r="A86" s="193"/>
      <c r="B86" s="193"/>
      <c r="C86" s="194" t="s">
        <v>154</v>
      </c>
      <c r="D86" s="194"/>
      <c r="E86" s="195" t="s">
        <v>155</v>
      </c>
      <c r="F86" s="196"/>
      <c r="G86" s="194" t="s">
        <v>154</v>
      </c>
      <c r="H86" s="194"/>
      <c r="I86" s="195" t="s">
        <v>155</v>
      </c>
      <c r="J86" s="196"/>
      <c r="L86" s="22"/>
      <c r="N86" s="22"/>
      <c r="P86" s="22"/>
    </row>
    <row r="87" spans="1:17" ht="20.100000000000001" customHeight="1" thickBot="1" x14ac:dyDescent="0.25">
      <c r="A87" s="197" t="s">
        <v>1</v>
      </c>
      <c r="B87" s="197" t="s">
        <v>12</v>
      </c>
      <c r="C87" s="198" t="s">
        <v>156</v>
      </c>
      <c r="D87" s="198"/>
      <c r="E87" s="199" t="s">
        <v>157</v>
      </c>
      <c r="F87" s="200"/>
      <c r="G87" s="198" t="s">
        <v>158</v>
      </c>
      <c r="H87" s="198"/>
      <c r="I87" s="199" t="s">
        <v>157</v>
      </c>
      <c r="J87" s="200"/>
      <c r="L87" s="22"/>
      <c r="N87" s="22"/>
      <c r="P87" s="22"/>
    </row>
    <row r="88" spans="1:17" ht="20.100000000000001" customHeight="1" thickBot="1" x14ac:dyDescent="0.25">
      <c r="A88" s="181"/>
      <c r="B88" s="217"/>
      <c r="C88" s="36">
        <f>+C79</f>
        <v>2021</v>
      </c>
      <c r="D88" s="36">
        <f t="shared" ref="D88:J88" si="30">+D79</f>
        <v>2022</v>
      </c>
      <c r="E88" s="36">
        <f t="shared" si="30"/>
        <v>2021</v>
      </c>
      <c r="F88" s="36">
        <f t="shared" si="30"/>
        <v>2022</v>
      </c>
      <c r="G88" s="36">
        <f t="shared" si="30"/>
        <v>2021</v>
      </c>
      <c r="H88" s="36">
        <f t="shared" si="30"/>
        <v>2022</v>
      </c>
      <c r="I88" s="36">
        <f t="shared" si="30"/>
        <v>2021</v>
      </c>
      <c r="J88" s="36">
        <f t="shared" si="30"/>
        <v>2022</v>
      </c>
      <c r="L88" s="22"/>
      <c r="N88" s="22"/>
      <c r="P88" s="22"/>
    </row>
    <row r="89" spans="1:17" ht="20.100000000000001" customHeight="1" x14ac:dyDescent="0.2">
      <c r="A89" s="10" t="s">
        <v>6</v>
      </c>
      <c r="B89" s="37" t="s">
        <v>13</v>
      </c>
      <c r="C89" s="218">
        <f t="shared" ref="C89:D112" si="31">+F14</f>
        <v>56806.363989999998</v>
      </c>
      <c r="D89" s="218">
        <f t="shared" si="31"/>
        <v>51614.58743</v>
      </c>
      <c r="E89" s="203">
        <v>0.13484878991105909</v>
      </c>
      <c r="F89" s="203">
        <v>0.13114083323682255</v>
      </c>
      <c r="G89" s="218">
        <f t="shared" ref="G89:H112" si="32">+I14</f>
        <v>74071.264179999998</v>
      </c>
      <c r="H89" s="218">
        <f t="shared" si="32"/>
        <v>73884.082219999997</v>
      </c>
      <c r="I89" s="203">
        <v>0.17583277013846024</v>
      </c>
      <c r="J89" s="204">
        <v>0.18772251388058234</v>
      </c>
      <c r="K89" s="21"/>
      <c r="L89" s="22"/>
      <c r="M89" s="21"/>
      <c r="N89" s="22"/>
      <c r="O89" s="21"/>
      <c r="P89" s="22"/>
      <c r="Q89" s="21"/>
    </row>
    <row r="90" spans="1:17" ht="20.100000000000001" customHeight="1" x14ac:dyDescent="0.2">
      <c r="A90" s="23" t="s">
        <v>8</v>
      </c>
      <c r="B90" s="37" t="s">
        <v>14</v>
      </c>
      <c r="C90" s="38">
        <f t="shared" si="31"/>
        <v>359286.06293999997</v>
      </c>
      <c r="D90" s="38">
        <f t="shared" si="31"/>
        <v>381775.97182999999</v>
      </c>
      <c r="E90" s="219">
        <v>0.13370019454348234</v>
      </c>
      <c r="F90" s="219">
        <v>0.15025851799354864</v>
      </c>
      <c r="G90" s="38">
        <f t="shared" si="32"/>
        <v>178337.1925</v>
      </c>
      <c r="H90" s="38">
        <f t="shared" si="32"/>
        <v>219636.56860999999</v>
      </c>
      <c r="I90" s="219">
        <v>6.6364158788898842E-2</v>
      </c>
      <c r="J90" s="220">
        <v>8.6444060736285563E-2</v>
      </c>
      <c r="K90" s="21"/>
      <c r="L90" s="22"/>
      <c r="M90" s="21"/>
      <c r="N90" s="22"/>
      <c r="O90" s="21"/>
      <c r="P90" s="22"/>
      <c r="Q90" s="21"/>
    </row>
    <row r="91" spans="1:17" ht="20.100000000000001" customHeight="1" x14ac:dyDescent="0.2">
      <c r="A91" s="23" t="s">
        <v>15</v>
      </c>
      <c r="B91" s="37" t="s">
        <v>16</v>
      </c>
      <c r="C91" s="38">
        <f t="shared" si="31"/>
        <v>46837.066700000003</v>
      </c>
      <c r="D91" s="38">
        <f t="shared" si="31"/>
        <v>52411.129719999997</v>
      </c>
      <c r="E91" s="219">
        <v>0.11154483670853875</v>
      </c>
      <c r="F91" s="219">
        <v>0.11698214546738522</v>
      </c>
      <c r="G91" s="38">
        <f t="shared" si="32"/>
        <v>14989.38603</v>
      </c>
      <c r="H91" s="38">
        <f t="shared" si="32"/>
        <v>15969.309670000001</v>
      </c>
      <c r="I91" s="219">
        <v>3.5697978863343333E-2</v>
      </c>
      <c r="J91" s="220">
        <v>3.564365272814924E-2</v>
      </c>
      <c r="K91" s="21"/>
      <c r="L91" s="22"/>
      <c r="M91" s="21"/>
      <c r="N91" s="22"/>
      <c r="O91" s="21"/>
      <c r="P91" s="22"/>
      <c r="Q91" s="21"/>
    </row>
    <row r="92" spans="1:17" ht="20.100000000000001" customHeight="1" x14ac:dyDescent="0.2">
      <c r="A92" s="23" t="s">
        <v>17</v>
      </c>
      <c r="B92" s="37" t="s">
        <v>18</v>
      </c>
      <c r="C92" s="38">
        <f t="shared" si="31"/>
        <v>199553.87182</v>
      </c>
      <c r="D92" s="38">
        <f t="shared" si="31"/>
        <v>238584.80854</v>
      </c>
      <c r="E92" s="219">
        <v>0.7330264803578258</v>
      </c>
      <c r="F92" s="219">
        <v>1.0162343709251347</v>
      </c>
      <c r="G92" s="38">
        <f t="shared" si="32"/>
        <v>28964.895980000001</v>
      </c>
      <c r="H92" s="38">
        <f t="shared" si="32"/>
        <v>28770.907279999999</v>
      </c>
      <c r="I92" s="219">
        <v>0.10639751341583334</v>
      </c>
      <c r="J92" s="220">
        <v>0.12254755463918934</v>
      </c>
      <c r="K92" s="21"/>
      <c r="L92" s="22"/>
      <c r="M92" s="21"/>
      <c r="N92" s="22"/>
      <c r="O92" s="21"/>
      <c r="P92" s="22"/>
      <c r="Q92" s="21"/>
    </row>
    <row r="93" spans="1:17" ht="20.100000000000001" customHeight="1" x14ac:dyDescent="0.2">
      <c r="A93" s="23" t="s">
        <v>19</v>
      </c>
      <c r="B93" s="37" t="s">
        <v>20</v>
      </c>
      <c r="C93" s="38">
        <f t="shared" si="31"/>
        <v>58983.328690000002</v>
      </c>
      <c r="D93" s="38">
        <f t="shared" si="31"/>
        <v>59246.532870000003</v>
      </c>
      <c r="E93" s="219">
        <v>5.4274879016309778E-2</v>
      </c>
      <c r="F93" s="219">
        <v>5.2981676959955197E-2</v>
      </c>
      <c r="G93" s="38">
        <f t="shared" si="32"/>
        <v>84136.550690000004</v>
      </c>
      <c r="H93" s="38">
        <f t="shared" si="32"/>
        <v>89279.528529999996</v>
      </c>
      <c r="I93" s="219">
        <v>7.7420200096702363E-2</v>
      </c>
      <c r="J93" s="220">
        <v>7.983891901476535E-2</v>
      </c>
      <c r="K93" s="21"/>
      <c r="L93" s="22"/>
      <c r="M93" s="21"/>
      <c r="N93" s="22"/>
      <c r="O93" s="21"/>
      <c r="P93" s="22"/>
      <c r="Q93" s="21"/>
    </row>
    <row r="94" spans="1:17" ht="20.100000000000001" customHeight="1" x14ac:dyDescent="0.2">
      <c r="A94" s="23" t="s">
        <v>21</v>
      </c>
      <c r="B94" s="37" t="s">
        <v>22</v>
      </c>
      <c r="C94" s="38">
        <f t="shared" si="31"/>
        <v>96072.347150000001</v>
      </c>
      <c r="D94" s="38">
        <f t="shared" si="31"/>
        <v>122150.26848</v>
      </c>
      <c r="E94" s="219">
        <v>0.21964550004934341</v>
      </c>
      <c r="F94" s="219">
        <v>0.2454849987748606</v>
      </c>
      <c r="G94" s="38">
        <f t="shared" si="32"/>
        <v>38991.731449999999</v>
      </c>
      <c r="H94" s="38">
        <f t="shared" si="32"/>
        <v>43099.010820000003</v>
      </c>
      <c r="I94" s="219">
        <v>8.9144885143205954E-2</v>
      </c>
      <c r="J94" s="220">
        <v>8.6615942396211135E-2</v>
      </c>
      <c r="K94" s="21"/>
      <c r="L94" s="22"/>
      <c r="M94" s="21"/>
      <c r="N94" s="22"/>
      <c r="O94" s="21"/>
      <c r="P94" s="22"/>
      <c r="Q94" s="21"/>
    </row>
    <row r="95" spans="1:17" ht="20.100000000000001" customHeight="1" x14ac:dyDescent="0.2">
      <c r="A95" s="23" t="s">
        <v>23</v>
      </c>
      <c r="B95" s="37" t="s">
        <v>24</v>
      </c>
      <c r="C95" s="38">
        <f t="shared" si="31"/>
        <v>256930.22665</v>
      </c>
      <c r="D95" s="38">
        <f t="shared" si="31"/>
        <v>216775.33025</v>
      </c>
      <c r="E95" s="219">
        <v>0.68958168014241505</v>
      </c>
      <c r="F95" s="219">
        <v>0.65179980785946945</v>
      </c>
      <c r="G95" s="38">
        <f t="shared" si="32"/>
        <v>28055.4542</v>
      </c>
      <c r="H95" s="38">
        <f t="shared" si="32"/>
        <v>35071.151570000002</v>
      </c>
      <c r="I95" s="219">
        <v>7.5298759109215824E-2</v>
      </c>
      <c r="J95" s="220">
        <v>0.1054518972632788</v>
      </c>
      <c r="K95" s="21"/>
      <c r="L95" s="22"/>
      <c r="M95" s="21"/>
      <c r="N95" s="22"/>
      <c r="O95" s="21"/>
      <c r="P95" s="22"/>
      <c r="Q95" s="21"/>
    </row>
    <row r="96" spans="1:17" ht="20.100000000000001" customHeight="1" x14ac:dyDescent="0.2">
      <c r="A96" s="23" t="s">
        <v>25</v>
      </c>
      <c r="B96" s="37" t="s">
        <v>26</v>
      </c>
      <c r="C96" s="38">
        <f t="shared" si="31"/>
        <v>222227.78138999999</v>
      </c>
      <c r="D96" s="38">
        <f t="shared" si="31"/>
        <v>224114.20144999999</v>
      </c>
      <c r="E96" s="219">
        <v>0.21052311799167445</v>
      </c>
      <c r="F96" s="219">
        <v>0.22766414078848449</v>
      </c>
      <c r="G96" s="38">
        <f t="shared" si="32"/>
        <v>58267.721039999997</v>
      </c>
      <c r="H96" s="38">
        <f t="shared" si="32"/>
        <v>66613.650500000003</v>
      </c>
      <c r="I96" s="219">
        <v>5.5198779535499967E-2</v>
      </c>
      <c r="J96" s="220">
        <v>6.7668801922176905E-2</v>
      </c>
      <c r="K96" s="21"/>
      <c r="L96" s="22"/>
      <c r="M96" s="21"/>
      <c r="N96" s="22"/>
      <c r="O96" s="21"/>
      <c r="P96" s="22"/>
      <c r="Q96" s="21"/>
    </row>
    <row r="97" spans="1:17" ht="20.100000000000001" customHeight="1" x14ac:dyDescent="0.2">
      <c r="A97" s="23" t="s">
        <v>27</v>
      </c>
      <c r="B97" s="37" t="s">
        <v>28</v>
      </c>
      <c r="C97" s="38">
        <f t="shared" si="31"/>
        <v>5385.7790800000002</v>
      </c>
      <c r="D97" s="38">
        <f t="shared" si="31"/>
        <v>5631.0105800000001</v>
      </c>
      <c r="E97" s="219">
        <v>0.27142240576482662</v>
      </c>
      <c r="F97" s="219">
        <v>0.29051976802293433</v>
      </c>
      <c r="G97" s="38">
        <f t="shared" si="32"/>
        <v>2163.0149299999998</v>
      </c>
      <c r="H97" s="38">
        <f t="shared" si="32"/>
        <v>2496.7797</v>
      </c>
      <c r="I97" s="219">
        <v>0.10900757481605391</v>
      </c>
      <c r="J97" s="220">
        <v>0.12881592903140515</v>
      </c>
      <c r="K97" s="21"/>
      <c r="L97" s="22"/>
      <c r="M97" s="21"/>
      <c r="N97" s="22"/>
      <c r="O97" s="21"/>
      <c r="P97" s="22"/>
      <c r="Q97" s="21"/>
    </row>
    <row r="98" spans="1:17" ht="20.100000000000001" customHeight="1" x14ac:dyDescent="0.2">
      <c r="A98" s="23" t="s">
        <v>29</v>
      </c>
      <c r="B98" s="37" t="s">
        <v>30</v>
      </c>
      <c r="C98" s="38">
        <f t="shared" si="31"/>
        <v>422850.55930999998</v>
      </c>
      <c r="D98" s="38">
        <f t="shared" si="31"/>
        <v>454560.06358000002</v>
      </c>
      <c r="E98" s="219">
        <v>0.25244282385561062</v>
      </c>
      <c r="F98" s="219">
        <v>0.27582010419702957</v>
      </c>
      <c r="G98" s="38">
        <f t="shared" si="32"/>
        <v>119573.75268000001</v>
      </c>
      <c r="H98" s="38">
        <f t="shared" si="32"/>
        <v>138529.55168</v>
      </c>
      <c r="I98" s="219">
        <v>7.1385824426501432E-2</v>
      </c>
      <c r="J98" s="220">
        <v>8.4057616231877311E-2</v>
      </c>
      <c r="K98" s="21"/>
      <c r="L98" s="22"/>
      <c r="M98" s="21"/>
      <c r="N98" s="22"/>
      <c r="O98" s="21"/>
      <c r="P98" s="22"/>
      <c r="Q98" s="21"/>
    </row>
    <row r="99" spans="1:17" ht="20.100000000000001" customHeight="1" x14ac:dyDescent="0.2">
      <c r="A99" s="23" t="s">
        <v>31</v>
      </c>
      <c r="B99" s="37" t="s">
        <v>32</v>
      </c>
      <c r="C99" s="38">
        <f t="shared" si="31"/>
        <v>187941.91832999999</v>
      </c>
      <c r="D99" s="38">
        <f t="shared" si="31"/>
        <v>161256.76152</v>
      </c>
      <c r="E99" s="219">
        <v>0.25660063733655747</v>
      </c>
      <c r="F99" s="219">
        <v>0.25403639899234237</v>
      </c>
      <c r="G99" s="38">
        <f t="shared" si="32"/>
        <v>99081.442460000006</v>
      </c>
      <c r="H99" s="38">
        <f t="shared" si="32"/>
        <v>119625.75900999999</v>
      </c>
      <c r="I99" s="219">
        <v>0.13527775766776942</v>
      </c>
      <c r="J99" s="220">
        <v>0.18845285468452808</v>
      </c>
      <c r="K99" s="21"/>
      <c r="L99" s="22"/>
      <c r="M99" s="21"/>
      <c r="N99" s="22"/>
      <c r="O99" s="21"/>
      <c r="P99" s="22"/>
      <c r="Q99" s="21"/>
    </row>
    <row r="100" spans="1:17" ht="20.100000000000001" customHeight="1" x14ac:dyDescent="0.2">
      <c r="A100" s="23" t="s">
        <v>33</v>
      </c>
      <c r="B100" s="37" t="s">
        <v>34</v>
      </c>
      <c r="C100" s="38">
        <f t="shared" si="31"/>
        <v>71553.217210000003</v>
      </c>
      <c r="D100" s="38">
        <f t="shared" si="31"/>
        <v>42928.745150000002</v>
      </c>
      <c r="E100" s="219">
        <v>0.22002961816485725</v>
      </c>
      <c r="F100" s="219">
        <v>0.42582093760884621</v>
      </c>
      <c r="G100" s="38">
        <f t="shared" si="32"/>
        <v>22242.371169999999</v>
      </c>
      <c r="H100" s="38">
        <f t="shared" si="32"/>
        <v>23861.303349999998</v>
      </c>
      <c r="I100" s="219">
        <v>6.8396371629984035E-2</v>
      </c>
      <c r="J100" s="220">
        <v>0.23668622340492759</v>
      </c>
      <c r="K100" s="21"/>
      <c r="L100" s="22"/>
      <c r="M100" s="21"/>
      <c r="N100" s="22"/>
      <c r="O100" s="21"/>
      <c r="P100" s="22"/>
      <c r="Q100" s="21"/>
    </row>
    <row r="101" spans="1:17" ht="20.100000000000001" customHeight="1" x14ac:dyDescent="0.2">
      <c r="A101" s="23" t="s">
        <v>35</v>
      </c>
      <c r="B101" s="37" t="s">
        <v>36</v>
      </c>
      <c r="C101" s="38">
        <f t="shared" si="31"/>
        <v>276324.28895999998</v>
      </c>
      <c r="D101" s="38">
        <f t="shared" si="31"/>
        <v>207138.79133000001</v>
      </c>
      <c r="E101" s="219">
        <v>0.53443166119358732</v>
      </c>
      <c r="F101" s="219">
        <v>0.42180234016071033</v>
      </c>
      <c r="G101" s="38">
        <f t="shared" si="32"/>
        <v>20120.370029999998</v>
      </c>
      <c r="H101" s="38">
        <f t="shared" si="32"/>
        <v>24003.895280000001</v>
      </c>
      <c r="I101" s="219">
        <v>3.8914287337654709E-2</v>
      </c>
      <c r="J101" s="220">
        <v>4.8879783149580615E-2</v>
      </c>
      <c r="K101" s="21"/>
      <c r="L101" s="22"/>
      <c r="M101" s="21"/>
      <c r="N101" s="22"/>
      <c r="O101" s="21"/>
      <c r="P101" s="22"/>
      <c r="Q101" s="21"/>
    </row>
    <row r="102" spans="1:17" ht="20.100000000000001" customHeight="1" x14ac:dyDescent="0.2">
      <c r="A102" s="23" t="s">
        <v>37</v>
      </c>
      <c r="B102" s="37" t="s">
        <v>38</v>
      </c>
      <c r="C102" s="38">
        <f t="shared" si="31"/>
        <v>15148.05667</v>
      </c>
      <c r="D102" s="38">
        <f t="shared" si="31"/>
        <v>14670.69427</v>
      </c>
      <c r="E102" s="219">
        <v>0.22596375997556475</v>
      </c>
      <c r="F102" s="219">
        <v>0.21768772056821981</v>
      </c>
      <c r="G102" s="38">
        <f t="shared" si="32"/>
        <v>8024.2812400000003</v>
      </c>
      <c r="H102" s="38">
        <f t="shared" si="32"/>
        <v>9820.7083500000008</v>
      </c>
      <c r="I102" s="219">
        <v>0.11969830847561697</v>
      </c>
      <c r="J102" s="220">
        <v>0.1457223206844718</v>
      </c>
      <c r="K102" s="21"/>
      <c r="L102" s="22"/>
      <c r="M102" s="21"/>
      <c r="N102" s="22"/>
      <c r="O102" s="21"/>
      <c r="P102" s="22"/>
      <c r="Q102" s="21"/>
    </row>
    <row r="103" spans="1:17" ht="20.100000000000001" customHeight="1" x14ac:dyDescent="0.2">
      <c r="A103" s="23" t="s">
        <v>39</v>
      </c>
      <c r="B103" s="37" t="s">
        <v>40</v>
      </c>
      <c r="C103" s="38">
        <f t="shared" si="31"/>
        <v>520.35681999999997</v>
      </c>
      <c r="D103" s="38">
        <f t="shared" si="31"/>
        <v>186.27807999999999</v>
      </c>
      <c r="E103" s="219">
        <v>3.0792960924004478E-2</v>
      </c>
      <c r="F103" s="219">
        <v>8.9320511539353973E-3</v>
      </c>
      <c r="G103" s="38">
        <f t="shared" si="32"/>
        <v>3385.35574</v>
      </c>
      <c r="H103" s="38">
        <f t="shared" si="32"/>
        <v>3359.9913000000001</v>
      </c>
      <c r="I103" s="219">
        <v>0.20033393050498363</v>
      </c>
      <c r="J103" s="220">
        <v>0.16111189340354967</v>
      </c>
      <c r="K103" s="21"/>
      <c r="L103" s="22"/>
      <c r="M103" s="21"/>
      <c r="N103" s="22"/>
      <c r="O103" s="21"/>
      <c r="P103" s="22"/>
      <c r="Q103" s="21"/>
    </row>
    <row r="104" spans="1:17" ht="20.100000000000001" customHeight="1" x14ac:dyDescent="0.2">
      <c r="A104" s="23" t="s">
        <v>41</v>
      </c>
      <c r="B104" s="37" t="s">
        <v>42</v>
      </c>
      <c r="C104" s="38">
        <f t="shared" si="31"/>
        <v>618145.94113000005</v>
      </c>
      <c r="D104" s="38">
        <f t="shared" si="31"/>
        <v>645543.63014999998</v>
      </c>
      <c r="E104" s="219">
        <v>7.0138996260881506E-2</v>
      </c>
      <c r="F104" s="219">
        <v>7.4662250333978164E-2</v>
      </c>
      <c r="G104" s="38">
        <f t="shared" si="32"/>
        <v>757081.68154000002</v>
      </c>
      <c r="H104" s="38">
        <f t="shared" si="32"/>
        <v>863011.63474999997</v>
      </c>
      <c r="I104" s="219">
        <v>8.5903579878960121E-2</v>
      </c>
      <c r="J104" s="220">
        <v>9.9814153072609671E-2</v>
      </c>
      <c r="K104" s="21"/>
      <c r="L104" s="22"/>
      <c r="M104" s="21"/>
      <c r="N104" s="22"/>
      <c r="O104" s="21"/>
      <c r="P104" s="22"/>
      <c r="Q104" s="21"/>
    </row>
    <row r="105" spans="1:17" ht="20.100000000000001" customHeight="1" x14ac:dyDescent="0.2">
      <c r="A105" s="23" t="s">
        <v>43</v>
      </c>
      <c r="B105" s="37" t="s">
        <v>44</v>
      </c>
      <c r="C105" s="38">
        <f t="shared" si="31"/>
        <v>585.58486000000005</v>
      </c>
      <c r="D105" s="38">
        <f t="shared" si="31"/>
        <v>715.59392000000003</v>
      </c>
      <c r="E105" s="219">
        <v>3.1956277225340217E-2</v>
      </c>
      <c r="F105" s="219">
        <v>3.7921630750641595E-2</v>
      </c>
      <c r="G105" s="38">
        <f t="shared" si="32"/>
        <v>975.32110999999998</v>
      </c>
      <c r="H105" s="38">
        <f t="shared" si="32"/>
        <v>1236.5617400000001</v>
      </c>
      <c r="I105" s="219">
        <v>5.322479098057032E-2</v>
      </c>
      <c r="J105" s="220">
        <v>6.5529396483205007E-2</v>
      </c>
      <c r="K105" s="21"/>
      <c r="L105" s="22"/>
      <c r="M105" s="21"/>
      <c r="N105" s="22"/>
      <c r="O105" s="21"/>
      <c r="P105" s="22"/>
      <c r="Q105" s="21"/>
    </row>
    <row r="106" spans="1:17" ht="20.100000000000001" customHeight="1" x14ac:dyDescent="0.2">
      <c r="A106" s="23" t="s">
        <v>45</v>
      </c>
      <c r="B106" s="37" t="s">
        <v>46</v>
      </c>
      <c r="C106" s="38">
        <f t="shared" si="31"/>
        <v>24762.796989999999</v>
      </c>
      <c r="D106" s="38">
        <f t="shared" si="31"/>
        <v>30645.926879999999</v>
      </c>
      <c r="E106" s="219">
        <v>0.26173874120731666</v>
      </c>
      <c r="F106" s="219">
        <v>0.41395605373478911</v>
      </c>
      <c r="G106" s="38">
        <f t="shared" si="32"/>
        <v>15868.80083</v>
      </c>
      <c r="H106" s="38">
        <f t="shared" si="32"/>
        <v>17385.156760000002</v>
      </c>
      <c r="I106" s="219">
        <v>0.16773064671939639</v>
      </c>
      <c r="J106" s="220">
        <v>0.2348335200991086</v>
      </c>
      <c r="K106" s="21"/>
      <c r="L106" s="22"/>
      <c r="M106" s="21"/>
      <c r="N106" s="22"/>
      <c r="O106" s="21"/>
      <c r="P106" s="22"/>
      <c r="Q106" s="21"/>
    </row>
    <row r="107" spans="1:17" ht="20.100000000000001" customHeight="1" x14ac:dyDescent="0.2">
      <c r="A107" s="23" t="s">
        <v>47</v>
      </c>
      <c r="B107" s="37" t="s">
        <v>48</v>
      </c>
      <c r="C107" s="38">
        <f t="shared" si="31"/>
        <v>167378.93174999999</v>
      </c>
      <c r="D107" s="38">
        <f t="shared" si="31"/>
        <v>202277.4504</v>
      </c>
      <c r="E107" s="219">
        <v>0.41445243535406728</v>
      </c>
      <c r="F107" s="219">
        <v>0.4462262803637787</v>
      </c>
      <c r="G107" s="38">
        <f t="shared" si="32"/>
        <v>13937.81062</v>
      </c>
      <c r="H107" s="38">
        <f t="shared" si="32"/>
        <v>15090.35475</v>
      </c>
      <c r="I107" s="219">
        <v>3.4511867739667197E-2</v>
      </c>
      <c r="J107" s="220">
        <v>3.3289488552216695E-2</v>
      </c>
      <c r="K107" s="21"/>
      <c r="L107" s="22"/>
      <c r="M107" s="21"/>
      <c r="N107" s="22"/>
      <c r="O107" s="21"/>
      <c r="P107" s="22"/>
      <c r="Q107" s="21"/>
    </row>
    <row r="108" spans="1:17" ht="20.100000000000001" customHeight="1" x14ac:dyDescent="0.2">
      <c r="A108" s="23" t="s">
        <v>49</v>
      </c>
      <c r="B108" s="37" t="s">
        <v>50</v>
      </c>
      <c r="C108" s="38">
        <f t="shared" si="31"/>
        <v>12038.31956</v>
      </c>
      <c r="D108" s="38">
        <f t="shared" si="31"/>
        <v>14577.2353</v>
      </c>
      <c r="E108" s="219">
        <v>0.33248643146960383</v>
      </c>
      <c r="F108" s="219">
        <v>0.35133018083651035</v>
      </c>
      <c r="G108" s="38">
        <f t="shared" si="32"/>
        <v>9479.7139800000004</v>
      </c>
      <c r="H108" s="38">
        <f t="shared" si="32"/>
        <v>9782.5716100000009</v>
      </c>
      <c r="I108" s="219">
        <v>0.26182028619970571</v>
      </c>
      <c r="J108" s="220">
        <v>0.23577259899121011</v>
      </c>
      <c r="K108" s="21"/>
      <c r="L108" s="22"/>
      <c r="M108" s="21"/>
      <c r="N108" s="22"/>
      <c r="O108" s="21"/>
      <c r="P108" s="22"/>
      <c r="Q108" s="21"/>
    </row>
    <row r="109" spans="1:17" ht="20.100000000000001" customHeight="1" x14ac:dyDescent="0.2">
      <c r="A109" s="23" t="s">
        <v>51</v>
      </c>
      <c r="B109" s="37" t="s">
        <v>52</v>
      </c>
      <c r="C109" s="38">
        <f t="shared" si="31"/>
        <v>264806.12044999999</v>
      </c>
      <c r="D109" s="38">
        <f t="shared" si="31"/>
        <v>281420.32377000002</v>
      </c>
      <c r="E109" s="219">
        <v>0.32264771633783335</v>
      </c>
      <c r="F109" s="219">
        <v>0.33004278716153473</v>
      </c>
      <c r="G109" s="38">
        <f t="shared" si="32"/>
        <v>83743.984589999993</v>
      </c>
      <c r="H109" s="38">
        <f t="shared" si="32"/>
        <v>76501.457079999993</v>
      </c>
      <c r="I109" s="219">
        <v>0.10203618156211014</v>
      </c>
      <c r="J109" s="220">
        <v>8.9719014527312874E-2</v>
      </c>
      <c r="K109" s="21"/>
      <c r="L109" s="22"/>
      <c r="M109" s="21"/>
      <c r="N109" s="22"/>
      <c r="O109" s="21"/>
      <c r="P109" s="22"/>
      <c r="Q109" s="21"/>
    </row>
    <row r="110" spans="1:17" ht="20.100000000000001" customHeight="1" x14ac:dyDescent="0.2">
      <c r="A110" s="23" t="s">
        <v>53</v>
      </c>
      <c r="B110" s="37" t="s">
        <v>54</v>
      </c>
      <c r="C110" s="38">
        <f t="shared" si="31"/>
        <v>58609.835610000002</v>
      </c>
      <c r="D110" s="38">
        <f t="shared" si="31"/>
        <v>88093.929269999993</v>
      </c>
      <c r="E110" s="219">
        <v>0.15856468976554933</v>
      </c>
      <c r="F110" s="219">
        <v>0.20924979498422877</v>
      </c>
      <c r="G110" s="38">
        <f t="shared" si="32"/>
        <v>79874.619170000005</v>
      </c>
      <c r="H110" s="38">
        <f t="shared" si="32"/>
        <v>93087.849879999994</v>
      </c>
      <c r="I110" s="219">
        <v>0.21609503041621736</v>
      </c>
      <c r="J110" s="220">
        <v>0.22111187075345975</v>
      </c>
      <c r="K110" s="21"/>
      <c r="L110" s="22"/>
      <c r="M110" s="21"/>
      <c r="N110" s="22"/>
      <c r="O110" s="21"/>
      <c r="P110" s="22"/>
      <c r="Q110" s="21"/>
    </row>
    <row r="111" spans="1:17" ht="20.100000000000001" customHeight="1" x14ac:dyDescent="0.2">
      <c r="A111" s="23" t="s">
        <v>55</v>
      </c>
      <c r="B111" s="37" t="s">
        <v>56</v>
      </c>
      <c r="C111" s="38">
        <f t="shared" si="31"/>
        <v>32133.770990000001</v>
      </c>
      <c r="D111" s="38">
        <f t="shared" si="31"/>
        <v>33610.856910000002</v>
      </c>
      <c r="E111" s="219">
        <v>0.10928888449601171</v>
      </c>
      <c r="F111" s="219">
        <v>0.1033630754224933</v>
      </c>
      <c r="G111" s="38">
        <f t="shared" si="32"/>
        <v>22109.168089999999</v>
      </c>
      <c r="H111" s="38">
        <f t="shared" si="32"/>
        <v>20175.296320000001</v>
      </c>
      <c r="I111" s="219">
        <v>7.5194608141162883E-2</v>
      </c>
      <c r="J111" s="220">
        <v>6.2044852970554974E-2</v>
      </c>
      <c r="K111" s="21"/>
      <c r="L111" s="22"/>
      <c r="M111" s="21"/>
      <c r="N111" s="22"/>
      <c r="O111" s="21"/>
      <c r="P111" s="22"/>
      <c r="Q111" s="21"/>
    </row>
    <row r="112" spans="1:17" ht="20.100000000000001" customHeight="1" thickBot="1" x14ac:dyDescent="0.25">
      <c r="A112" s="23" t="s">
        <v>57</v>
      </c>
      <c r="B112" s="37" t="s">
        <v>58</v>
      </c>
      <c r="C112" s="38">
        <f t="shared" si="31"/>
        <v>279889.13127000001</v>
      </c>
      <c r="D112" s="38">
        <f t="shared" si="31"/>
        <v>310692.15009000001</v>
      </c>
      <c r="E112" s="219">
        <v>0.24066917992811449</v>
      </c>
      <c r="F112" s="219">
        <v>0.26363944137571754</v>
      </c>
      <c r="G112" s="38">
        <f t="shared" si="32"/>
        <v>43806.169029999997</v>
      </c>
      <c r="H112" s="38">
        <f t="shared" si="32"/>
        <v>54127.499369999998</v>
      </c>
      <c r="I112" s="219">
        <v>3.7667753400799878E-2</v>
      </c>
      <c r="J112" s="220">
        <v>4.5930171370076739E-2</v>
      </c>
      <c r="K112" s="21"/>
      <c r="L112" s="22"/>
      <c r="M112" s="21"/>
      <c r="N112" s="22"/>
      <c r="O112" s="21"/>
      <c r="P112" s="22"/>
      <c r="Q112" s="21"/>
    </row>
    <row r="113" spans="1:17 16382:16382" ht="20.100000000000001" customHeight="1" thickBot="1" x14ac:dyDescent="0.25">
      <c r="A113" s="133"/>
      <c r="B113" s="134" t="s">
        <v>10</v>
      </c>
      <c r="C113" s="211">
        <f>SUM(C89:C112)</f>
        <v>3734771.6583199995</v>
      </c>
      <c r="D113" s="211">
        <f>SUM(D89:D112)</f>
        <v>3840622.2717700005</v>
      </c>
      <c r="E113" s="212">
        <v>0.16884173608403699</v>
      </c>
      <c r="F113" s="212">
        <v>0.17827257762447021</v>
      </c>
      <c r="G113" s="211">
        <f>SUM(G89:G112)</f>
        <v>1807282.0532800001</v>
      </c>
      <c r="H113" s="211">
        <f>SUM(H89:H112)</f>
        <v>2044420.5801300001</v>
      </c>
      <c r="I113" s="212">
        <v>8.1703693662112803E-2</v>
      </c>
      <c r="J113" s="213">
        <v>9.4897154882227427E-2</v>
      </c>
      <c r="K113" s="21"/>
      <c r="L113" s="22"/>
      <c r="M113" s="21"/>
      <c r="N113" s="22"/>
      <c r="O113" s="21"/>
      <c r="P113" s="22"/>
      <c r="Q113" s="21"/>
    </row>
    <row r="114" spans="1:17 16382:16382" ht="20.100000000000001" customHeight="1" x14ac:dyDescent="0.2">
      <c r="A114" s="96"/>
      <c r="B114" s="66"/>
      <c r="C114" s="22"/>
      <c r="D114" s="22"/>
      <c r="E114" s="214"/>
      <c r="F114" s="214"/>
      <c r="G114" s="22"/>
      <c r="H114" s="22"/>
      <c r="I114" s="214"/>
      <c r="J114" s="214"/>
      <c r="L114" s="22"/>
      <c r="N114" s="22"/>
      <c r="P114" s="22"/>
      <c r="XFB114" s="221"/>
    </row>
    <row r="115" spans="1:17 16382:16382" ht="20.100000000000001" customHeight="1" x14ac:dyDescent="0.2">
      <c r="A115" s="484" t="s">
        <v>160</v>
      </c>
      <c r="B115" s="484"/>
      <c r="C115" s="484"/>
      <c r="D115" s="484"/>
      <c r="E115" s="484"/>
      <c r="F115" s="484"/>
      <c r="G115" s="484"/>
      <c r="H115" s="484"/>
      <c r="I115" s="484"/>
      <c r="J115" s="484"/>
      <c r="L115" s="22"/>
      <c r="N115" s="22"/>
      <c r="P115" s="22"/>
    </row>
    <row r="116" spans="1:17 16382:16382" ht="20.100000000000001" customHeight="1" thickBo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L116" s="22"/>
      <c r="N116" s="22"/>
      <c r="P116" s="22"/>
    </row>
    <row r="117" spans="1:17 16382:16382" ht="20.100000000000001" customHeight="1" x14ac:dyDescent="0.2">
      <c r="A117" s="222"/>
      <c r="B117" s="222"/>
      <c r="C117" s="223" t="s">
        <v>154</v>
      </c>
      <c r="D117" s="223"/>
      <c r="E117" s="224" t="s">
        <v>155</v>
      </c>
      <c r="F117" s="225"/>
      <c r="G117" s="223" t="s">
        <v>154</v>
      </c>
      <c r="H117" s="223"/>
      <c r="I117" s="224" t="s">
        <v>155</v>
      </c>
      <c r="J117" s="225"/>
      <c r="L117" s="22"/>
      <c r="N117" s="22"/>
      <c r="P117" s="22"/>
    </row>
    <row r="118" spans="1:17 16382:16382" ht="20.100000000000001" customHeight="1" thickBot="1" x14ac:dyDescent="0.25">
      <c r="A118" s="226" t="s">
        <v>1</v>
      </c>
      <c r="B118" s="226" t="s">
        <v>12</v>
      </c>
      <c r="C118" s="227" t="s">
        <v>156</v>
      </c>
      <c r="D118" s="227"/>
      <c r="E118" s="228" t="s">
        <v>157</v>
      </c>
      <c r="F118" s="229"/>
      <c r="G118" s="227" t="s">
        <v>158</v>
      </c>
      <c r="H118" s="227"/>
      <c r="I118" s="228" t="s">
        <v>157</v>
      </c>
      <c r="J118" s="229"/>
      <c r="L118" s="22"/>
      <c r="N118" s="22"/>
      <c r="P118" s="22"/>
    </row>
    <row r="119" spans="1:17 16382:16382" ht="20.100000000000001" customHeight="1" thickBot="1" x14ac:dyDescent="0.25">
      <c r="A119" s="230"/>
      <c r="B119" s="230"/>
      <c r="C119" s="36">
        <f t="shared" ref="C119:J119" si="33">+C88</f>
        <v>2021</v>
      </c>
      <c r="D119" s="36">
        <f t="shared" si="33"/>
        <v>2022</v>
      </c>
      <c r="E119" s="36">
        <f t="shared" si="33"/>
        <v>2021</v>
      </c>
      <c r="F119" s="36">
        <f t="shared" si="33"/>
        <v>2022</v>
      </c>
      <c r="G119" s="36">
        <f t="shared" si="33"/>
        <v>2021</v>
      </c>
      <c r="H119" s="36">
        <f t="shared" si="33"/>
        <v>2022</v>
      </c>
      <c r="I119" s="36">
        <f t="shared" si="33"/>
        <v>2021</v>
      </c>
      <c r="J119" s="36">
        <f t="shared" si="33"/>
        <v>2022</v>
      </c>
      <c r="L119" s="22"/>
      <c r="N119" s="22"/>
      <c r="P119" s="22"/>
    </row>
    <row r="120" spans="1:17 16382:16382" ht="20.100000000000001" customHeight="1" x14ac:dyDescent="0.2">
      <c r="A120" s="10" t="s">
        <v>6</v>
      </c>
      <c r="B120" s="37" t="s">
        <v>60</v>
      </c>
      <c r="C120" s="231">
        <f t="shared" ref="C120:D148" si="34">+F44</f>
        <v>46075.049180000002</v>
      </c>
      <c r="D120" s="231">
        <f t="shared" si="34"/>
        <v>63800.204940000003</v>
      </c>
      <c r="E120" s="204">
        <v>0.13610346087748948</v>
      </c>
      <c r="F120" s="203">
        <v>0.12762792486269878</v>
      </c>
      <c r="G120" s="38">
        <f t="shared" ref="G120:H148" si="35">+I44</f>
        <v>28720.110280000001</v>
      </c>
      <c r="H120" s="38">
        <f t="shared" si="35"/>
        <v>34321.319860000003</v>
      </c>
      <c r="I120" s="203">
        <v>8.483781299115617E-2</v>
      </c>
      <c r="J120" s="204">
        <v>6.8657441404775713E-2</v>
      </c>
      <c r="K120" s="21"/>
      <c r="L120" s="22"/>
      <c r="M120" s="21"/>
      <c r="N120" s="22"/>
      <c r="O120" s="21"/>
      <c r="P120" s="22"/>
      <c r="Q120" s="21"/>
    </row>
    <row r="121" spans="1:17 16382:16382" ht="20.100000000000001" customHeight="1" x14ac:dyDescent="0.2">
      <c r="A121" s="23" t="s">
        <v>8</v>
      </c>
      <c r="B121" s="37" t="s">
        <v>61</v>
      </c>
      <c r="C121" s="231">
        <f t="shared" si="34"/>
        <v>647401.97600999998</v>
      </c>
      <c r="D121" s="231">
        <f t="shared" si="34"/>
        <v>702032.22718000005</v>
      </c>
      <c r="E121" s="220">
        <v>0.26631336450052795</v>
      </c>
      <c r="F121" s="219">
        <v>0.30182396338466216</v>
      </c>
      <c r="G121" s="38">
        <f t="shared" si="35"/>
        <v>89079.381150000001</v>
      </c>
      <c r="H121" s="38">
        <f t="shared" si="35"/>
        <v>91106.799419999996</v>
      </c>
      <c r="I121" s="219">
        <v>3.6643431099621745E-2</v>
      </c>
      <c r="J121" s="220">
        <v>3.9169448677155008E-2</v>
      </c>
      <c r="K121" s="21"/>
      <c r="L121" s="22"/>
      <c r="M121" s="21"/>
      <c r="N121" s="22"/>
      <c r="O121" s="21"/>
      <c r="P121" s="22"/>
      <c r="Q121" s="21"/>
    </row>
    <row r="122" spans="1:17 16382:16382" ht="20.100000000000001" customHeight="1" x14ac:dyDescent="0.2">
      <c r="A122" s="23" t="s">
        <v>15</v>
      </c>
      <c r="B122" s="37" t="s">
        <v>62</v>
      </c>
      <c r="C122" s="231">
        <f t="shared" si="34"/>
        <v>466863.58941000002</v>
      </c>
      <c r="D122" s="231">
        <f t="shared" si="34"/>
        <v>501610.3603</v>
      </c>
      <c r="E122" s="220">
        <v>0.22295981034304316</v>
      </c>
      <c r="F122" s="219">
        <v>0.22257366206135584</v>
      </c>
      <c r="G122" s="38">
        <f t="shared" si="35"/>
        <v>73064.241420000006</v>
      </c>
      <c r="H122" s="38">
        <f t="shared" si="35"/>
        <v>77427.565300000002</v>
      </c>
      <c r="I122" s="219">
        <v>3.4893253145846174E-2</v>
      </c>
      <c r="J122" s="220">
        <v>3.4356022357690051E-2</v>
      </c>
      <c r="K122" s="21"/>
      <c r="L122" s="22"/>
      <c r="M122" s="21"/>
      <c r="N122" s="22"/>
      <c r="O122" s="21"/>
      <c r="P122" s="22"/>
      <c r="Q122" s="21"/>
    </row>
    <row r="123" spans="1:17 16382:16382" ht="20.100000000000001" customHeight="1" x14ac:dyDescent="0.2">
      <c r="A123" s="23" t="s">
        <v>17</v>
      </c>
      <c r="B123" s="37" t="s">
        <v>63</v>
      </c>
      <c r="C123" s="231">
        <f t="shared" si="34"/>
        <v>21967.89878</v>
      </c>
      <c r="D123" s="231">
        <f t="shared" si="34"/>
        <v>28542.525389999999</v>
      </c>
      <c r="E123" s="220">
        <v>0.28479459535815915</v>
      </c>
      <c r="F123" s="219">
        <v>0.3766238922483503</v>
      </c>
      <c r="G123" s="38">
        <f t="shared" si="35"/>
        <v>12631.62926</v>
      </c>
      <c r="H123" s="38">
        <f t="shared" si="35"/>
        <v>14185.626490000001</v>
      </c>
      <c r="I123" s="219">
        <v>0.16375802619279836</v>
      </c>
      <c r="J123" s="220">
        <v>0.18718196058842515</v>
      </c>
      <c r="K123" s="21"/>
      <c r="L123" s="22"/>
      <c r="M123" s="21"/>
      <c r="N123" s="22"/>
      <c r="O123" s="21"/>
      <c r="P123" s="22"/>
      <c r="Q123" s="21"/>
    </row>
    <row r="124" spans="1:17 16382:16382" ht="20.100000000000001" customHeight="1" x14ac:dyDescent="0.2">
      <c r="A124" s="23" t="s">
        <v>19</v>
      </c>
      <c r="B124" s="37" t="s">
        <v>64</v>
      </c>
      <c r="C124" s="231">
        <f t="shared" si="34"/>
        <v>1414.0828899999999</v>
      </c>
      <c r="D124" s="231">
        <f t="shared" si="34"/>
        <v>1792.4690800000001</v>
      </c>
      <c r="E124" s="220">
        <v>2.0090008307056827E-2</v>
      </c>
      <c r="F124" s="219">
        <v>2.3291722030160805E-2</v>
      </c>
      <c r="G124" s="38">
        <f t="shared" si="35"/>
        <v>3642.5080499999999</v>
      </c>
      <c r="H124" s="38">
        <f t="shared" si="35"/>
        <v>3940.08034</v>
      </c>
      <c r="I124" s="219">
        <v>5.1749453656865452E-2</v>
      </c>
      <c r="J124" s="220">
        <v>5.1198236599864513E-2</v>
      </c>
      <c r="K124" s="21"/>
      <c r="L124" s="22"/>
      <c r="M124" s="21"/>
      <c r="N124" s="22"/>
      <c r="O124" s="21"/>
      <c r="P124" s="22"/>
      <c r="Q124" s="21"/>
    </row>
    <row r="125" spans="1:17 16382:16382" ht="20.100000000000001" customHeight="1" x14ac:dyDescent="0.2">
      <c r="A125" s="23" t="s">
        <v>21</v>
      </c>
      <c r="B125" s="37" t="s">
        <v>65</v>
      </c>
      <c r="C125" s="231">
        <f t="shared" si="34"/>
        <v>1998345.14485</v>
      </c>
      <c r="D125" s="231">
        <f t="shared" si="34"/>
        <v>2186912.2192699998</v>
      </c>
      <c r="E125" s="220">
        <v>0.26859048540277208</v>
      </c>
      <c r="F125" s="219">
        <v>0.28390439437919246</v>
      </c>
      <c r="G125" s="38">
        <f t="shared" si="35"/>
        <v>243747.53429000001</v>
      </c>
      <c r="H125" s="38">
        <f t="shared" si="35"/>
        <v>262542.18466000003</v>
      </c>
      <c r="I125" s="219">
        <v>3.2761241830221541E-2</v>
      </c>
      <c r="J125" s="220">
        <v>3.4083160393044099E-2</v>
      </c>
      <c r="K125" s="21"/>
      <c r="L125" s="22"/>
      <c r="M125" s="21"/>
      <c r="N125" s="22"/>
      <c r="O125" s="21"/>
      <c r="P125" s="22"/>
      <c r="Q125" s="21"/>
    </row>
    <row r="126" spans="1:17 16382:16382" ht="20.100000000000001" customHeight="1" x14ac:dyDescent="0.2">
      <c r="A126" s="23" t="s">
        <v>23</v>
      </c>
      <c r="B126" s="37" t="s">
        <v>66</v>
      </c>
      <c r="C126" s="231">
        <f t="shared" si="34"/>
        <v>48389.862439999997</v>
      </c>
      <c r="D126" s="231">
        <f t="shared" si="34"/>
        <v>61615.231200000002</v>
      </c>
      <c r="E126" s="220">
        <v>0.12045043983218955</v>
      </c>
      <c r="F126" s="219">
        <v>0.13317808712205145</v>
      </c>
      <c r="G126" s="38">
        <f t="shared" si="35"/>
        <v>55374.292309999997</v>
      </c>
      <c r="H126" s="38">
        <f t="shared" si="35"/>
        <v>53737.413289999997</v>
      </c>
      <c r="I126" s="219">
        <v>0.13783585089554412</v>
      </c>
      <c r="J126" s="220">
        <v>0.11615059733557088</v>
      </c>
      <c r="K126" s="21"/>
      <c r="L126" s="22"/>
      <c r="M126" s="21"/>
      <c r="N126" s="22"/>
      <c r="O126" s="21"/>
      <c r="P126" s="22"/>
      <c r="Q126" s="21"/>
    </row>
    <row r="127" spans="1:17 16382:16382" ht="20.100000000000001" customHeight="1" x14ac:dyDescent="0.2">
      <c r="A127" s="23" t="s">
        <v>25</v>
      </c>
      <c r="B127" s="37" t="s">
        <v>67</v>
      </c>
      <c r="C127" s="231">
        <f t="shared" si="34"/>
        <v>203549.31479999999</v>
      </c>
      <c r="D127" s="231">
        <f t="shared" si="34"/>
        <v>206260.28447000001</v>
      </c>
      <c r="E127" s="220">
        <v>0.69867381156963793</v>
      </c>
      <c r="F127" s="219">
        <v>0.74806610732386136</v>
      </c>
      <c r="G127" s="38">
        <f t="shared" si="35"/>
        <v>36599.50232</v>
      </c>
      <c r="H127" s="38">
        <f t="shared" si="35"/>
        <v>43907.593480000003</v>
      </c>
      <c r="I127" s="219">
        <v>0.12562613542861314</v>
      </c>
      <c r="J127" s="220">
        <v>0.15924433838992152</v>
      </c>
      <c r="K127" s="21"/>
      <c r="L127" s="22"/>
      <c r="M127" s="21"/>
      <c r="N127" s="22"/>
      <c r="O127" s="21"/>
      <c r="P127" s="22"/>
      <c r="Q127" s="21"/>
    </row>
    <row r="128" spans="1:17 16382:16382" ht="20.100000000000001" customHeight="1" x14ac:dyDescent="0.2">
      <c r="A128" s="23" t="s">
        <v>27</v>
      </c>
      <c r="B128" s="37" t="s">
        <v>68</v>
      </c>
      <c r="C128" s="231">
        <f t="shared" si="34"/>
        <v>560094.58875999996</v>
      </c>
      <c r="D128" s="231">
        <f t="shared" si="34"/>
        <v>627560.63798999996</v>
      </c>
      <c r="E128" s="220">
        <v>0.22292582083195686</v>
      </c>
      <c r="F128" s="219">
        <v>0.23545330869824849</v>
      </c>
      <c r="G128" s="38">
        <f t="shared" si="35"/>
        <v>136141.81701</v>
      </c>
      <c r="H128" s="38">
        <f t="shared" si="35"/>
        <v>151956.70731</v>
      </c>
      <c r="I128" s="219">
        <v>5.4186430141557863E-2</v>
      </c>
      <c r="J128" s="220">
        <v>5.701235442303338E-2</v>
      </c>
      <c r="K128" s="21"/>
      <c r="L128" s="22"/>
      <c r="M128" s="21"/>
      <c r="N128" s="22"/>
      <c r="O128" s="21"/>
      <c r="P128" s="22"/>
      <c r="Q128" s="21"/>
    </row>
    <row r="129" spans="1:17" ht="20.100000000000001" customHeight="1" x14ac:dyDescent="0.2">
      <c r="A129" s="23" t="s">
        <v>29</v>
      </c>
      <c r="B129" s="37" t="s">
        <v>69</v>
      </c>
      <c r="C129" s="231">
        <f t="shared" si="34"/>
        <v>48521.604059999998</v>
      </c>
      <c r="D129" s="231">
        <f t="shared" si="34"/>
        <v>54344.907330000002</v>
      </c>
      <c r="E129" s="220">
        <v>0.31273189587687272</v>
      </c>
      <c r="F129" s="219">
        <v>0.30053236084600693</v>
      </c>
      <c r="G129" s="38">
        <f t="shared" si="35"/>
        <v>22873.728190000002</v>
      </c>
      <c r="H129" s="38">
        <f t="shared" si="35"/>
        <v>25609.649730000001</v>
      </c>
      <c r="I129" s="219">
        <v>0.14742596666395058</v>
      </c>
      <c r="J129" s="220">
        <v>0.14162373020640873</v>
      </c>
      <c r="K129" s="21"/>
      <c r="L129" s="22"/>
      <c r="M129" s="21"/>
      <c r="N129" s="22"/>
      <c r="O129" s="21"/>
      <c r="P129" s="22"/>
      <c r="Q129" s="21"/>
    </row>
    <row r="130" spans="1:17" ht="20.100000000000001" customHeight="1" x14ac:dyDescent="0.2">
      <c r="A130" s="23" t="s">
        <v>31</v>
      </c>
      <c r="B130" s="37" t="s">
        <v>70</v>
      </c>
      <c r="C130" s="231">
        <f t="shared" si="34"/>
        <v>355413.05105000001</v>
      </c>
      <c r="D130" s="231">
        <f t="shared" si="34"/>
        <v>396593.67570000002</v>
      </c>
      <c r="E130" s="220">
        <v>0.24494135092053557</v>
      </c>
      <c r="F130" s="219">
        <v>0.2527322173455045</v>
      </c>
      <c r="G130" s="38">
        <f t="shared" si="35"/>
        <v>75144.926309999995</v>
      </c>
      <c r="H130" s="38">
        <f t="shared" si="35"/>
        <v>75331.14301</v>
      </c>
      <c r="I130" s="219">
        <v>5.1787911869916388E-2</v>
      </c>
      <c r="J130" s="220">
        <v>4.8005321250987859E-2</v>
      </c>
      <c r="K130" s="21"/>
      <c r="L130" s="22"/>
      <c r="M130" s="21"/>
      <c r="N130" s="22"/>
      <c r="O130" s="21"/>
      <c r="P130" s="22"/>
      <c r="Q130" s="21"/>
    </row>
    <row r="131" spans="1:17" ht="20.100000000000001" customHeight="1" x14ac:dyDescent="0.2">
      <c r="A131" s="23" t="s">
        <v>33</v>
      </c>
      <c r="B131" s="37" t="s">
        <v>71</v>
      </c>
      <c r="C131" s="231">
        <f t="shared" si="34"/>
        <v>23772.312119999999</v>
      </c>
      <c r="D131" s="231">
        <f t="shared" si="34"/>
        <v>28165.371760000002</v>
      </c>
      <c r="E131" s="220">
        <v>0.16381165622121779</v>
      </c>
      <c r="F131" s="219">
        <v>0.15553193310415567</v>
      </c>
      <c r="G131" s="38">
        <f t="shared" si="35"/>
        <v>16709.964360000002</v>
      </c>
      <c r="H131" s="38">
        <f t="shared" si="35"/>
        <v>19781.464639999998</v>
      </c>
      <c r="I131" s="219">
        <v>0.11514601202405557</v>
      </c>
      <c r="J131" s="220">
        <v>0.10923517932967984</v>
      </c>
      <c r="K131" s="21"/>
      <c r="L131" s="22"/>
      <c r="M131" s="21"/>
      <c r="N131" s="22"/>
      <c r="O131" s="21"/>
      <c r="P131" s="22"/>
      <c r="Q131" s="21"/>
    </row>
    <row r="132" spans="1:17" ht="20.100000000000001" customHeight="1" x14ac:dyDescent="0.2">
      <c r="A132" s="23" t="s">
        <v>35</v>
      </c>
      <c r="B132" s="37" t="s">
        <v>72</v>
      </c>
      <c r="C132" s="231">
        <f t="shared" si="34"/>
        <v>240964.54785</v>
      </c>
      <c r="D132" s="231">
        <f t="shared" si="34"/>
        <v>255786.22362999999</v>
      </c>
      <c r="E132" s="220">
        <v>0.21334917247302657</v>
      </c>
      <c r="F132" s="219">
        <v>0.20842644651502984</v>
      </c>
      <c r="G132" s="38">
        <f t="shared" si="35"/>
        <v>67822.357759999999</v>
      </c>
      <c r="H132" s="38">
        <f t="shared" si="35"/>
        <v>72379.931460000007</v>
      </c>
      <c r="I132" s="219">
        <v>6.0049679641143744E-2</v>
      </c>
      <c r="J132" s="220">
        <v>5.8978516118331957E-2</v>
      </c>
      <c r="K132" s="21"/>
      <c r="L132" s="22"/>
      <c r="M132" s="21"/>
      <c r="N132" s="22"/>
      <c r="O132" s="21"/>
      <c r="P132" s="22"/>
      <c r="Q132" s="21"/>
    </row>
    <row r="133" spans="1:17" s="234" customFormat="1" ht="20.100000000000001" customHeight="1" x14ac:dyDescent="0.2">
      <c r="A133" s="23" t="s">
        <v>37</v>
      </c>
      <c r="B133" s="37" t="s">
        <v>73</v>
      </c>
      <c r="C133" s="231">
        <f t="shared" si="34"/>
        <v>24736.954740000001</v>
      </c>
      <c r="D133" s="231">
        <f t="shared" si="34"/>
        <v>32724.53802</v>
      </c>
      <c r="E133" s="220">
        <v>0.31394518674155281</v>
      </c>
      <c r="F133" s="219">
        <v>0.42387358116787904</v>
      </c>
      <c r="G133" s="38">
        <f t="shared" si="35"/>
        <v>20093.054889999999</v>
      </c>
      <c r="H133" s="38">
        <f t="shared" si="35"/>
        <v>23211.967049999999</v>
      </c>
      <c r="I133" s="219">
        <v>0.25500785913025126</v>
      </c>
      <c r="J133" s="220">
        <v>0.30065938878712728</v>
      </c>
      <c r="K133" s="232"/>
      <c r="L133" s="233"/>
      <c r="M133" s="232"/>
      <c r="N133" s="233"/>
      <c r="O133" s="232"/>
      <c r="P133" s="233"/>
      <c r="Q133" s="232"/>
    </row>
    <row r="134" spans="1:17" ht="20.100000000000001" customHeight="1" x14ac:dyDescent="0.2">
      <c r="A134" s="23" t="s">
        <v>39</v>
      </c>
      <c r="B134" s="37" t="s">
        <v>74</v>
      </c>
      <c r="C134" s="231">
        <f t="shared" si="34"/>
        <v>359.82276000000002</v>
      </c>
      <c r="D134" s="231">
        <f t="shared" si="34"/>
        <v>645.07853999999998</v>
      </c>
      <c r="E134" s="220">
        <v>4.7109002880480942E-2</v>
      </c>
      <c r="F134" s="235">
        <v>9.0235780088874437E-2</v>
      </c>
      <c r="G134" s="38">
        <f t="shared" si="35"/>
        <v>1494.2324000000001</v>
      </c>
      <c r="H134" s="231">
        <f t="shared" si="35"/>
        <v>3501.8554899999999</v>
      </c>
      <c r="I134" s="219">
        <v>0.19562908815358973</v>
      </c>
      <c r="J134" s="220">
        <v>0.48985145576018951</v>
      </c>
      <c r="K134" s="21"/>
      <c r="L134" s="22"/>
      <c r="M134" s="21"/>
      <c r="N134" s="22"/>
      <c r="O134" s="21"/>
      <c r="P134" s="22"/>
      <c r="Q134" s="21"/>
    </row>
    <row r="135" spans="1:17" ht="20.100000000000001" customHeight="1" x14ac:dyDescent="0.2">
      <c r="A135" s="23" t="s">
        <v>41</v>
      </c>
      <c r="B135" s="37" t="s">
        <v>75</v>
      </c>
      <c r="C135" s="231">
        <f t="shared" si="34"/>
        <v>363447.21207000001</v>
      </c>
      <c r="D135" s="231">
        <f t="shared" si="34"/>
        <v>401825.61534999998</v>
      </c>
      <c r="E135" s="220">
        <v>0.44548540831944117</v>
      </c>
      <c r="F135" s="219">
        <v>0.72293494023472427</v>
      </c>
      <c r="G135" s="38">
        <f t="shared" si="35"/>
        <v>38160.22565</v>
      </c>
      <c r="H135" s="231">
        <f t="shared" si="35"/>
        <v>46394.05962</v>
      </c>
      <c r="I135" s="219">
        <v>4.6773845391275395E-2</v>
      </c>
      <c r="J135" s="220">
        <v>8.3468762162951876E-2</v>
      </c>
      <c r="K135" s="21"/>
      <c r="L135" s="22"/>
      <c r="M135" s="21"/>
      <c r="N135" s="22"/>
      <c r="O135" s="21"/>
      <c r="P135" s="22"/>
      <c r="Q135" s="21"/>
    </row>
    <row r="136" spans="1:17" ht="20.100000000000001" customHeight="1" x14ac:dyDescent="0.2">
      <c r="A136" s="23" t="s">
        <v>43</v>
      </c>
      <c r="B136" s="37" t="s">
        <v>76</v>
      </c>
      <c r="C136" s="231">
        <f t="shared" si="34"/>
        <v>3479.41437</v>
      </c>
      <c r="D136" s="231">
        <f t="shared" si="34"/>
        <v>4119.05465</v>
      </c>
      <c r="E136" s="220">
        <v>2.2458365713342077E-2</v>
      </c>
      <c r="F136" s="235">
        <v>2.2192323539740239E-2</v>
      </c>
      <c r="G136" s="38">
        <f t="shared" si="35"/>
        <v>14487.70916</v>
      </c>
      <c r="H136" s="231">
        <f t="shared" si="35"/>
        <v>15778.71535</v>
      </c>
      <c r="I136" s="219">
        <v>9.3512940990646068E-2</v>
      </c>
      <c r="J136" s="220">
        <v>8.5011340184249704E-2</v>
      </c>
      <c r="K136" s="21"/>
      <c r="L136" s="22"/>
      <c r="M136" s="21"/>
      <c r="N136" s="22"/>
      <c r="O136" s="21"/>
      <c r="P136" s="22"/>
      <c r="Q136" s="21"/>
    </row>
    <row r="137" spans="1:17" ht="20.100000000000001" customHeight="1" x14ac:dyDescent="0.2">
      <c r="A137" s="23" t="s">
        <v>45</v>
      </c>
      <c r="B137" s="37" t="s">
        <v>77</v>
      </c>
      <c r="C137" s="231">
        <f t="shared" si="34"/>
        <v>122157.16361</v>
      </c>
      <c r="D137" s="231">
        <f t="shared" si="34"/>
        <v>138790.96875</v>
      </c>
      <c r="E137" s="220">
        <v>0.21311579513949327</v>
      </c>
      <c r="F137" s="219">
        <v>0.2299021663177459</v>
      </c>
      <c r="G137" s="38">
        <f t="shared" si="35"/>
        <v>17246.66762</v>
      </c>
      <c r="H137" s="231">
        <f t="shared" si="35"/>
        <v>19227.398690000002</v>
      </c>
      <c r="I137" s="219">
        <v>3.00885938632089E-2</v>
      </c>
      <c r="J137" s="220">
        <v>3.1849483084510785E-2</v>
      </c>
      <c r="K137" s="21"/>
      <c r="L137" s="22"/>
      <c r="M137" s="21"/>
      <c r="N137" s="22"/>
      <c r="O137" s="21"/>
      <c r="P137" s="22"/>
      <c r="Q137" s="21"/>
    </row>
    <row r="138" spans="1:17" ht="20.100000000000001" customHeight="1" x14ac:dyDescent="0.2">
      <c r="A138" s="23" t="s">
        <v>47</v>
      </c>
      <c r="B138" s="37" t="s">
        <v>78</v>
      </c>
      <c r="C138" s="231">
        <f t="shared" si="34"/>
        <v>2612469.0700400001</v>
      </c>
      <c r="D138" s="231">
        <f t="shared" si="34"/>
        <v>2914508.8789499998</v>
      </c>
      <c r="E138" s="220">
        <v>0.19512203250921051</v>
      </c>
      <c r="F138" s="235">
        <v>0.19837761492999267</v>
      </c>
      <c r="G138" s="38">
        <f t="shared" si="35"/>
        <v>722513.18021999998</v>
      </c>
      <c r="H138" s="231">
        <f t="shared" si="35"/>
        <v>758587.03121000004</v>
      </c>
      <c r="I138" s="219">
        <v>5.3963601657898812E-2</v>
      </c>
      <c r="J138" s="220">
        <v>5.1633634419559239E-2</v>
      </c>
      <c r="K138" s="21"/>
      <c r="L138" s="22"/>
      <c r="M138" s="21"/>
      <c r="N138" s="22"/>
      <c r="O138" s="21"/>
      <c r="P138" s="22"/>
      <c r="Q138" s="21"/>
    </row>
    <row r="139" spans="1:17" ht="20.100000000000001" customHeight="1" x14ac:dyDescent="0.2">
      <c r="A139" s="23" t="s">
        <v>49</v>
      </c>
      <c r="B139" s="37" t="s">
        <v>79</v>
      </c>
      <c r="C139" s="231">
        <f t="shared" si="34"/>
        <v>52027.533990000004</v>
      </c>
      <c r="D139" s="231">
        <f t="shared" si="34"/>
        <v>62131.940009999998</v>
      </c>
      <c r="E139" s="220">
        <v>6.5318170507088866E-2</v>
      </c>
      <c r="F139" s="219">
        <v>5.9511411490851672E-2</v>
      </c>
      <c r="G139" s="38">
        <f t="shared" si="35"/>
        <v>29404.963609999999</v>
      </c>
      <c r="H139" s="231">
        <f t="shared" si="35"/>
        <v>36446.543740000001</v>
      </c>
      <c r="I139" s="219">
        <v>3.6916576272899827E-2</v>
      </c>
      <c r="J139" s="220">
        <v>3.4909343915245056E-2</v>
      </c>
      <c r="K139" s="21"/>
      <c r="L139" s="22"/>
      <c r="M139" s="21"/>
      <c r="N139" s="22"/>
      <c r="O139" s="21"/>
      <c r="P139" s="22"/>
      <c r="Q139" s="21"/>
    </row>
    <row r="140" spans="1:17" ht="20.100000000000001" customHeight="1" x14ac:dyDescent="0.2">
      <c r="A140" s="23" t="s">
        <v>51</v>
      </c>
      <c r="B140" s="37" t="s">
        <v>80</v>
      </c>
      <c r="C140" s="231">
        <f t="shared" si="34"/>
        <v>148877.43883</v>
      </c>
      <c r="D140" s="231">
        <f t="shared" si="34"/>
        <v>150914.10591000001</v>
      </c>
      <c r="E140" s="220">
        <v>0.71229993317852869</v>
      </c>
      <c r="F140" s="219">
        <v>0.8137712283773022</v>
      </c>
      <c r="G140" s="231">
        <f t="shared" si="35"/>
        <v>34112.915780000003</v>
      </c>
      <c r="H140" s="231">
        <f t="shared" si="35"/>
        <v>36097.447690000001</v>
      </c>
      <c r="I140" s="219">
        <v>0.16321228939439822</v>
      </c>
      <c r="J140" s="220">
        <v>0.1946475723448608</v>
      </c>
      <c r="K140" s="21"/>
      <c r="L140" s="22"/>
      <c r="M140" s="21"/>
      <c r="N140" s="22"/>
      <c r="O140" s="21"/>
      <c r="P140" s="22"/>
      <c r="Q140" s="21"/>
    </row>
    <row r="141" spans="1:17" ht="20.100000000000001" customHeight="1" x14ac:dyDescent="0.2">
      <c r="A141" s="23" t="s">
        <v>53</v>
      </c>
      <c r="B141" s="37" t="s">
        <v>81</v>
      </c>
      <c r="C141" s="231">
        <f t="shared" si="34"/>
        <v>53827.028599999998</v>
      </c>
      <c r="D141" s="231">
        <f t="shared" si="34"/>
        <v>48459.884530000003</v>
      </c>
      <c r="E141" s="220">
        <v>0.44113369212747366</v>
      </c>
      <c r="F141" s="219">
        <v>0.40736490459636843</v>
      </c>
      <c r="G141" s="231">
        <f t="shared" si="35"/>
        <v>8587.5868399999999</v>
      </c>
      <c r="H141" s="231">
        <f t="shared" si="35"/>
        <v>9736.9194900000002</v>
      </c>
      <c r="I141" s="219">
        <v>7.0378655254146882E-2</v>
      </c>
      <c r="J141" s="236">
        <v>8.1850778588852119E-2</v>
      </c>
      <c r="K141" s="21"/>
      <c r="L141" s="22"/>
      <c r="M141" s="21"/>
      <c r="N141" s="22"/>
      <c r="O141" s="21"/>
      <c r="P141" s="22"/>
      <c r="Q141" s="21"/>
    </row>
    <row r="142" spans="1:17" ht="20.100000000000001" customHeight="1" x14ac:dyDescent="0.2">
      <c r="A142" s="23" t="s">
        <v>55</v>
      </c>
      <c r="B142" s="37" t="s">
        <v>82</v>
      </c>
      <c r="C142" s="231">
        <f t="shared" si="34"/>
        <v>13554.64702</v>
      </c>
      <c r="D142" s="231">
        <f t="shared" si="34"/>
        <v>18791.364150000001</v>
      </c>
      <c r="E142" s="220">
        <v>0.19530074129109801</v>
      </c>
      <c r="F142" s="219">
        <v>0.25056082876460745</v>
      </c>
      <c r="G142" s="231">
        <f t="shared" si="35"/>
        <v>15990.96617</v>
      </c>
      <c r="H142" s="231">
        <f t="shared" si="35"/>
        <v>16218.36882</v>
      </c>
      <c r="I142" s="219">
        <v>0.23040419587125996</v>
      </c>
      <c r="J142" s="236">
        <v>0.21625295004190892</v>
      </c>
      <c r="K142" s="21"/>
      <c r="L142" s="22"/>
      <c r="M142" s="21"/>
      <c r="N142" s="22"/>
      <c r="O142" s="21"/>
      <c r="P142" s="22"/>
      <c r="Q142" s="21"/>
    </row>
    <row r="143" spans="1:17" ht="20.100000000000001" customHeight="1" x14ac:dyDescent="0.2">
      <c r="A143" s="23" t="s">
        <v>57</v>
      </c>
      <c r="B143" s="37" t="s">
        <v>83</v>
      </c>
      <c r="C143" s="231">
        <f t="shared" si="34"/>
        <v>136416.57678999999</v>
      </c>
      <c r="D143" s="231">
        <f t="shared" si="34"/>
        <v>147967.50573</v>
      </c>
      <c r="E143" s="220">
        <v>0.20953806269103489</v>
      </c>
      <c r="F143" s="219">
        <v>0.20670987807444904</v>
      </c>
      <c r="G143" s="231">
        <f t="shared" si="35"/>
        <v>69706.684160000004</v>
      </c>
      <c r="H143" s="231">
        <f t="shared" si="35"/>
        <v>75891.859769999995</v>
      </c>
      <c r="I143" s="219">
        <v>0.10707059141343998</v>
      </c>
      <c r="J143" s="236">
        <v>0.10602055500297095</v>
      </c>
      <c r="K143" s="21"/>
      <c r="L143" s="22"/>
      <c r="M143" s="21"/>
      <c r="N143" s="22"/>
      <c r="O143" s="21"/>
      <c r="P143" s="22"/>
      <c r="Q143" s="21"/>
    </row>
    <row r="144" spans="1:17" ht="20.100000000000001" customHeight="1" x14ac:dyDescent="0.2">
      <c r="A144" s="23" t="s">
        <v>84</v>
      </c>
      <c r="B144" s="37" t="s">
        <v>85</v>
      </c>
      <c r="C144" s="231">
        <f t="shared" si="34"/>
        <v>102063.31956</v>
      </c>
      <c r="D144" s="231">
        <f t="shared" si="34"/>
        <v>116797.78882</v>
      </c>
      <c r="E144" s="220">
        <v>0.26692270848974287</v>
      </c>
      <c r="F144" s="219">
        <v>0.30199802240209789</v>
      </c>
      <c r="G144" s="231">
        <f t="shared" si="35"/>
        <v>16032.515530000001</v>
      </c>
      <c r="H144" s="231">
        <f t="shared" si="35"/>
        <v>20697.449260000001</v>
      </c>
      <c r="I144" s="219">
        <v>4.1929289460898904E-2</v>
      </c>
      <c r="J144" s="236">
        <v>5.3516327735627804E-2</v>
      </c>
      <c r="K144" s="21"/>
      <c r="L144" s="22"/>
      <c r="M144" s="21"/>
      <c r="N144" s="22"/>
      <c r="O144" s="21"/>
      <c r="P144" s="22"/>
      <c r="Q144" s="21"/>
    </row>
    <row r="145" spans="1:17" ht="20.100000000000001" customHeight="1" x14ac:dyDescent="0.2">
      <c r="A145" s="23" t="s">
        <v>86</v>
      </c>
      <c r="B145" s="37" t="s">
        <v>87</v>
      </c>
      <c r="C145" s="231">
        <f t="shared" si="34"/>
        <v>716809.87387000001</v>
      </c>
      <c r="D145" s="231">
        <f t="shared" si="34"/>
        <v>781641.53481999994</v>
      </c>
      <c r="E145" s="220">
        <v>0.22216433450318521</v>
      </c>
      <c r="F145" s="219">
        <v>0.231072020613934</v>
      </c>
      <c r="G145" s="38">
        <f t="shared" si="35"/>
        <v>291822.38152</v>
      </c>
      <c r="H145" s="38">
        <f t="shared" si="35"/>
        <v>230794.95159000001</v>
      </c>
      <c r="I145" s="219">
        <v>9.0445915363162779E-2</v>
      </c>
      <c r="J145" s="220">
        <v>6.8228533714853726E-2</v>
      </c>
      <c r="K145" s="21"/>
      <c r="L145" s="22"/>
      <c r="M145" s="21"/>
      <c r="N145" s="22"/>
      <c r="O145" s="21"/>
      <c r="P145" s="22"/>
      <c r="Q145" s="21"/>
    </row>
    <row r="146" spans="1:17" ht="20.100000000000001" customHeight="1" x14ac:dyDescent="0.2">
      <c r="A146" s="23" t="s">
        <v>88</v>
      </c>
      <c r="B146" s="37" t="s">
        <v>89</v>
      </c>
      <c r="C146" s="231">
        <f t="shared" si="34"/>
        <v>1542642.87258</v>
      </c>
      <c r="D146" s="231">
        <f t="shared" si="34"/>
        <v>1733717.4445700001</v>
      </c>
      <c r="E146" s="220">
        <v>0.2194693037790591</v>
      </c>
      <c r="F146" s="219">
        <v>0.21583828680040593</v>
      </c>
      <c r="G146" s="38">
        <f t="shared" si="35"/>
        <v>210291.71025999999</v>
      </c>
      <c r="H146" s="38">
        <f t="shared" si="35"/>
        <v>255610.34245</v>
      </c>
      <c r="I146" s="219">
        <v>2.9917861134043121E-2</v>
      </c>
      <c r="J146" s="220">
        <v>3.1822081836730069E-2</v>
      </c>
      <c r="K146" s="21"/>
      <c r="L146" s="22"/>
      <c r="M146" s="21"/>
      <c r="N146" s="22"/>
      <c r="O146" s="21"/>
      <c r="P146" s="22"/>
      <c r="Q146" s="21"/>
    </row>
    <row r="147" spans="1:17" ht="20.100000000000001" customHeight="1" x14ac:dyDescent="0.2">
      <c r="A147" s="23" t="s">
        <v>90</v>
      </c>
      <c r="B147" s="37" t="s">
        <v>91</v>
      </c>
      <c r="C147" s="231">
        <f t="shared" si="34"/>
        <v>235021.27017</v>
      </c>
      <c r="D147" s="231">
        <f t="shared" si="34"/>
        <v>277277.50235999998</v>
      </c>
      <c r="E147" s="220">
        <v>0.24630568688964047</v>
      </c>
      <c r="F147" s="219">
        <v>0.24338865451023636</v>
      </c>
      <c r="G147" s="38">
        <f t="shared" si="35"/>
        <v>47389.085189999998</v>
      </c>
      <c r="H147" s="38">
        <f t="shared" si="35"/>
        <v>52727.717429999997</v>
      </c>
      <c r="I147" s="219">
        <v>4.9664445989725449E-2</v>
      </c>
      <c r="J147" s="220">
        <v>4.628333741993116E-2</v>
      </c>
      <c r="K147" s="21"/>
      <c r="L147" s="22"/>
      <c r="M147" s="21"/>
      <c r="N147" s="22"/>
      <c r="O147" s="21"/>
      <c r="P147" s="22"/>
      <c r="Q147" s="21"/>
    </row>
    <row r="148" spans="1:17" ht="20.100000000000001" customHeight="1" thickBot="1" x14ac:dyDescent="0.25">
      <c r="A148" s="23" t="s">
        <v>92</v>
      </c>
      <c r="B148" s="17" t="s">
        <v>93</v>
      </c>
      <c r="C148" s="231">
        <f t="shared" si="34"/>
        <v>11784.07619</v>
      </c>
      <c r="D148" s="231">
        <f t="shared" si="34"/>
        <v>14332.20722</v>
      </c>
      <c r="E148" s="220">
        <v>0.11998240291867973</v>
      </c>
      <c r="F148" s="219">
        <v>0.12297204464606139</v>
      </c>
      <c r="G148" s="38">
        <f t="shared" si="35"/>
        <v>4887.2166999999999</v>
      </c>
      <c r="H148" s="38">
        <f t="shared" si="35"/>
        <v>5598.1513199999999</v>
      </c>
      <c r="I148" s="219">
        <v>4.976037101218881E-2</v>
      </c>
      <c r="J148" s="220">
        <v>4.8032804960968706E-2</v>
      </c>
      <c r="K148" s="21"/>
      <c r="L148" s="22"/>
      <c r="M148" s="21"/>
      <c r="N148" s="22"/>
      <c r="O148" s="21"/>
      <c r="P148" s="22"/>
      <c r="Q148" s="21"/>
    </row>
    <row r="149" spans="1:17" ht="20.100000000000001" customHeight="1" thickBot="1" x14ac:dyDescent="0.25">
      <c r="A149" s="27"/>
      <c r="B149" s="41" t="s">
        <v>10</v>
      </c>
      <c r="C149" s="95">
        <f>SUM(C120:C148)</f>
        <v>10802447.297389999</v>
      </c>
      <c r="D149" s="95">
        <f>SUM(D120:D148)</f>
        <v>11959661.750619998</v>
      </c>
      <c r="E149" s="213">
        <v>0.22937628305485949</v>
      </c>
      <c r="F149" s="213">
        <v>0.2353545600489339</v>
      </c>
      <c r="G149" s="95">
        <f>SUM(G120:G148)</f>
        <v>2403773.0884100003</v>
      </c>
      <c r="H149" s="95">
        <f>SUM(H120:H148)</f>
        <v>2532748.2579600001</v>
      </c>
      <c r="I149" s="212">
        <v>5.1041076262413547E-2</v>
      </c>
      <c r="J149" s="213">
        <v>4.984203269260333E-2</v>
      </c>
      <c r="K149" s="21"/>
      <c r="L149" s="22"/>
      <c r="M149" s="21"/>
      <c r="N149" s="22"/>
      <c r="O149" s="21"/>
      <c r="P149" s="22"/>
      <c r="Q149" s="21"/>
    </row>
    <row r="150" spans="1:17" ht="20.100000000000001" customHeight="1" x14ac:dyDescent="0.2">
      <c r="C150" s="22"/>
      <c r="D150" s="22"/>
      <c r="E150" s="22"/>
      <c r="F150" s="22"/>
      <c r="G150" s="22"/>
      <c r="H150" s="22"/>
      <c r="I150" s="237"/>
    </row>
    <row r="151" spans="1:17" ht="20.100000000000001" customHeight="1" x14ac:dyDescent="0.2">
      <c r="C151" s="22"/>
      <c r="D151" s="22"/>
      <c r="E151" s="214"/>
      <c r="F151" s="214"/>
      <c r="G151" s="22"/>
      <c r="H151" s="22"/>
    </row>
    <row r="152" spans="1:17" ht="20.100000000000001" customHeight="1" x14ac:dyDescent="0.2"/>
    <row r="153" spans="1:17" ht="20.100000000000001" customHeight="1" x14ac:dyDescent="0.2"/>
    <row r="154" spans="1:17" ht="20.100000000000001" customHeight="1" x14ac:dyDescent="0.2"/>
    <row r="155" spans="1:17" ht="20.100000000000001" customHeight="1" x14ac:dyDescent="0.2">
      <c r="C155" s="237"/>
      <c r="D155" s="237"/>
      <c r="E155" s="238"/>
      <c r="F155" s="237"/>
      <c r="G155" s="40"/>
      <c r="H155" s="40"/>
      <c r="I155" s="238"/>
    </row>
    <row r="156" spans="1:17" ht="20.100000000000001" customHeight="1" x14ac:dyDescent="0.2">
      <c r="C156" s="237"/>
      <c r="D156" s="237"/>
      <c r="E156" s="238"/>
      <c r="F156" s="237"/>
      <c r="G156" s="40"/>
      <c r="H156" s="40"/>
      <c r="I156" s="238"/>
    </row>
    <row r="157" spans="1:17" ht="20.100000000000001" customHeight="1" x14ac:dyDescent="0.2"/>
    <row r="158" spans="1:17" ht="20.100000000000001" customHeight="1" x14ac:dyDescent="0.2"/>
    <row r="159" spans="1:17" ht="20.100000000000001" customHeight="1" x14ac:dyDescent="0.2"/>
    <row r="160" spans="1:17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spans="1:1" ht="20.100000000000001" customHeight="1" x14ac:dyDescent="0.2"/>
    <row r="178" spans="1:1" ht="20.100000000000001" customHeight="1" x14ac:dyDescent="0.2"/>
    <row r="179" spans="1:1" ht="20.100000000000001" customHeight="1" x14ac:dyDescent="0.2"/>
    <row r="180" spans="1:1" ht="20.100000000000001" customHeight="1" x14ac:dyDescent="0.2"/>
    <row r="181" spans="1:1" ht="20.100000000000001" customHeight="1" x14ac:dyDescent="0.2"/>
    <row r="182" spans="1:1" ht="20.100000000000001" customHeight="1" x14ac:dyDescent="0.2"/>
    <row r="183" spans="1:1" ht="20.100000000000001" customHeight="1" x14ac:dyDescent="0.2"/>
    <row r="184" spans="1:1" ht="20.100000000000001" customHeight="1" x14ac:dyDescent="0.2"/>
    <row r="185" spans="1:1" ht="20.100000000000001" customHeight="1" x14ac:dyDescent="0.2"/>
    <row r="186" spans="1:1" ht="20.100000000000001" customHeight="1" x14ac:dyDescent="0.2"/>
    <row r="187" spans="1:1" ht="20.100000000000001" customHeight="1" x14ac:dyDescent="0.2"/>
    <row r="188" spans="1:1" ht="20.100000000000001" customHeight="1" x14ac:dyDescent="0.2">
      <c r="A188" s="17"/>
    </row>
    <row r="189" spans="1:1" ht="20.100000000000001" customHeight="1" x14ac:dyDescent="0.2">
      <c r="A189" s="17"/>
    </row>
    <row r="190" spans="1:1" ht="20.100000000000001" customHeight="1" x14ac:dyDescent="0.2">
      <c r="A190" s="17"/>
    </row>
    <row r="191" spans="1:1" ht="20.100000000000001" customHeight="1" x14ac:dyDescent="0.2">
      <c r="A191" s="17"/>
    </row>
    <row r="192" spans="1:1" ht="20.100000000000001" customHeight="1" x14ac:dyDescent="0.2">
      <c r="A192" s="17"/>
    </row>
    <row r="193" s="17" customFormat="1" ht="20.100000000000001" customHeight="1" x14ac:dyDescent="0.2"/>
    <row r="194" s="17" customFormat="1" ht="20.100000000000001" customHeight="1" x14ac:dyDescent="0.2"/>
    <row r="195" s="17" customFormat="1" ht="20.100000000000001" customHeight="1" x14ac:dyDescent="0.2"/>
    <row r="196" s="17" customFormat="1" ht="20.100000000000001" customHeight="1" x14ac:dyDescent="0.2"/>
    <row r="197" s="17" customFormat="1" ht="20.100000000000001" customHeight="1" x14ac:dyDescent="0.2"/>
    <row r="198" s="17" customFormat="1" ht="20.100000000000001" customHeight="1" x14ac:dyDescent="0.2"/>
    <row r="199" s="17" customFormat="1" ht="20.100000000000001" customHeight="1" x14ac:dyDescent="0.2"/>
    <row r="200" s="17" customFormat="1" ht="20.100000000000001" customHeight="1" x14ac:dyDescent="0.2"/>
    <row r="201" s="17" customFormat="1" ht="20.100000000000001" customHeight="1" x14ac:dyDescent="0.2"/>
    <row r="202" s="17" customFormat="1" ht="20.100000000000001" customHeight="1" x14ac:dyDescent="0.2"/>
    <row r="203" s="17" customFormat="1" ht="20.100000000000001" customHeight="1" x14ac:dyDescent="0.2"/>
    <row r="204" s="17" customFormat="1" ht="20.100000000000001" customHeight="1" x14ac:dyDescent="0.2"/>
    <row r="205" s="17" customFormat="1" ht="20.100000000000001" customHeight="1" x14ac:dyDescent="0.2"/>
    <row r="206" s="17" customFormat="1" ht="20.100000000000001" customHeight="1" x14ac:dyDescent="0.2"/>
    <row r="207" s="17" customFormat="1" ht="20.100000000000001" customHeight="1" x14ac:dyDescent="0.2"/>
    <row r="208" s="17" customFormat="1" ht="20.100000000000001" customHeight="1" x14ac:dyDescent="0.2"/>
    <row r="209" spans="1:1" ht="20.100000000000001" customHeight="1" x14ac:dyDescent="0.2">
      <c r="A209" s="17"/>
    </row>
    <row r="210" spans="1:1" ht="20.100000000000001" customHeight="1" x14ac:dyDescent="0.2">
      <c r="A210" s="17"/>
    </row>
    <row r="211" spans="1:1" ht="20.100000000000001" customHeight="1" x14ac:dyDescent="0.2">
      <c r="A211" s="17"/>
    </row>
    <row r="212" spans="1:1" ht="20.100000000000001" customHeight="1" x14ac:dyDescent="0.2"/>
    <row r="213" spans="1:1" ht="20.100000000000001" customHeight="1" x14ac:dyDescent="0.2"/>
    <row r="214" spans="1:1" ht="20.100000000000001" customHeight="1" x14ac:dyDescent="0.2"/>
    <row r="215" spans="1:1" ht="20.100000000000001" customHeight="1" x14ac:dyDescent="0.2"/>
    <row r="216" spans="1:1" ht="20.100000000000001" customHeight="1" x14ac:dyDescent="0.2"/>
    <row r="217" spans="1:1" ht="20.100000000000001" customHeight="1" x14ac:dyDescent="0.2"/>
    <row r="218" spans="1:1" ht="20.100000000000001" customHeight="1" x14ac:dyDescent="0.2"/>
    <row r="219" spans="1:1" ht="20.100000000000001" customHeight="1" x14ac:dyDescent="0.2"/>
    <row r="220" spans="1:1" ht="20.100000000000001" customHeight="1" x14ac:dyDescent="0.2"/>
    <row r="221" spans="1:1" ht="20.100000000000001" customHeight="1" x14ac:dyDescent="0.2"/>
    <row r="222" spans="1:1" ht="20.100000000000001" customHeight="1" x14ac:dyDescent="0.2"/>
    <row r="223" spans="1:1" ht="20.100000000000001" customHeight="1" x14ac:dyDescent="0.2"/>
    <row r="224" spans="1:1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</sheetData>
  <mergeCells count="14">
    <mergeCell ref="A115:J115"/>
    <mergeCell ref="A1:N1"/>
    <mergeCell ref="C4:D4"/>
    <mergeCell ref="I4:J4"/>
    <mergeCell ref="L4:M4"/>
    <mergeCell ref="A10:N10"/>
    <mergeCell ref="C12:D12"/>
    <mergeCell ref="I12:J12"/>
    <mergeCell ref="L12:M12"/>
    <mergeCell ref="A42:A43"/>
    <mergeCell ref="B42:B43"/>
    <mergeCell ref="C42:D42"/>
    <mergeCell ref="I42:J42"/>
    <mergeCell ref="L42:M42"/>
  </mergeCells>
  <conditionalFormatting sqref="R6:R73 T6:T73 P6:P149 F9:M9 L80:L149 N80:N149 G151:H151">
    <cfRule type="cellIs" dxfId="13" priority="4" operator="notEqual">
      <formula>0</formula>
    </cfRule>
  </conditionalFormatting>
  <conditionalFormatting sqref="XFB114:XFD114">
    <cfRule type="cellIs" dxfId="10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3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4DE9-F471-4E09-AE3E-2ABB162DF10C}">
  <dimension ref="A2:P264"/>
  <sheetViews>
    <sheetView showGridLines="0" zoomScale="80" zoomScaleNormal="80" zoomScaleSheetLayoutView="80" workbookViewId="0">
      <selection activeCell="H69" sqref="H69"/>
    </sheetView>
  </sheetViews>
  <sheetFormatPr defaultColWidth="9.140625" defaultRowHeight="12.75" x14ac:dyDescent="0.2"/>
  <cols>
    <col min="1" max="1" width="3.85546875" style="263" customWidth="1"/>
    <col min="2" max="2" width="35.7109375" style="240" bestFit="1" customWidth="1"/>
    <col min="3" max="3" width="21.85546875" style="241" customWidth="1"/>
    <col min="4" max="4" width="20.85546875" style="241" customWidth="1"/>
    <col min="5" max="5" width="12.85546875" style="241" customWidth="1"/>
    <col min="6" max="6" width="8.7109375" style="241" customWidth="1"/>
    <col min="7" max="7" width="15.140625" style="241" customWidth="1"/>
    <col min="8" max="8" width="14.85546875" style="241" customWidth="1"/>
    <col min="9" max="9" width="11.5703125" style="241" bestFit="1" customWidth="1"/>
    <col min="10" max="10" width="9.140625" style="241"/>
    <col min="11" max="11" width="16.42578125" style="241" customWidth="1"/>
    <col min="12" max="12" width="10.42578125" style="241" bestFit="1" customWidth="1"/>
    <col min="13" max="13" width="13.7109375" style="241" customWidth="1"/>
    <col min="14" max="14" width="16" style="241" customWidth="1"/>
    <col min="15" max="15" width="11.85546875" style="241" customWidth="1"/>
    <col min="16" max="16" width="12.5703125" style="241" customWidth="1"/>
    <col min="17" max="18" width="13.5703125" style="241" customWidth="1"/>
    <col min="19" max="16384" width="9.140625" style="241"/>
  </cols>
  <sheetData>
    <row r="2" spans="1:16" ht="20.100000000000001" customHeight="1" x14ac:dyDescent="0.2">
      <c r="A2" s="489" t="s">
        <v>161</v>
      </c>
      <c r="B2" s="489"/>
      <c r="C2" s="489"/>
      <c r="D2" s="489"/>
      <c r="E2" s="48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100000000000001" customHeight="1" thickBot="1" x14ac:dyDescent="0.25">
      <c r="A3" s="242"/>
      <c r="B3" s="242"/>
      <c r="C3" s="242"/>
      <c r="D3" s="242"/>
      <c r="E3" s="242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20.100000000000001" customHeight="1" thickBot="1" x14ac:dyDescent="0.25">
      <c r="A4" s="243" t="s">
        <v>1</v>
      </c>
      <c r="B4" s="243" t="s">
        <v>2</v>
      </c>
      <c r="C4" s="244" t="s">
        <v>162</v>
      </c>
      <c r="D4" s="245"/>
      <c r="E4" s="246" t="s">
        <v>4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ht="20.100000000000001" customHeight="1" thickBot="1" x14ac:dyDescent="0.25">
      <c r="A5" s="247"/>
      <c r="B5" s="164"/>
      <c r="C5" s="36">
        <f>+'4.1.4 Koszty'!C5</f>
        <v>2021</v>
      </c>
      <c r="D5" s="36">
        <f>+'4.1.4 Koszty'!D5</f>
        <v>2022</v>
      </c>
      <c r="E5" s="36" t="str">
        <f>+'4.1.4 Koszty'!E5</f>
        <v>22/21</v>
      </c>
      <c r="F5" s="248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6" ht="20.100000000000001" customHeight="1" x14ac:dyDescent="0.2">
      <c r="A6" s="249" t="s">
        <v>6</v>
      </c>
      <c r="B6" s="250" t="s">
        <v>7</v>
      </c>
      <c r="C6" s="150">
        <f>+C38</f>
        <v>77693489.22477001</v>
      </c>
      <c r="D6" s="150">
        <f t="shared" ref="D6" si="0">+D38</f>
        <v>69118093.58919999</v>
      </c>
      <c r="E6" s="251">
        <f>+D6/C6</f>
        <v>0.889625299093453</v>
      </c>
      <c r="F6" s="21"/>
      <c r="G6" s="22"/>
    </row>
    <row r="7" spans="1:16" ht="20.100000000000001" customHeight="1" thickBot="1" x14ac:dyDescent="0.25">
      <c r="A7" s="252" t="s">
        <v>8</v>
      </c>
      <c r="B7" s="253" t="s">
        <v>9</v>
      </c>
      <c r="C7" s="25">
        <f>+C73</f>
        <v>79348114.692620009</v>
      </c>
      <c r="D7" s="25">
        <f t="shared" ref="D7" si="1">+D73</f>
        <v>86203959.533789992</v>
      </c>
      <c r="E7" s="251">
        <f>+D7/C7</f>
        <v>1.0864021138716182</v>
      </c>
      <c r="F7" s="21"/>
      <c r="G7" s="22"/>
    </row>
    <row r="8" spans="1:16" s="99" customFormat="1" ht="20.100000000000001" customHeight="1" thickBot="1" x14ac:dyDescent="0.25">
      <c r="A8" s="109"/>
      <c r="B8" s="254" t="s">
        <v>10</v>
      </c>
      <c r="C8" s="29">
        <f>SUM(C6:C7)</f>
        <v>157041603.91739002</v>
      </c>
      <c r="D8" s="29">
        <f>SUM(D6:D7)</f>
        <v>155322053.12298998</v>
      </c>
      <c r="E8" s="255">
        <f>+D8/C8</f>
        <v>0.98905034875150288</v>
      </c>
      <c r="F8" s="21"/>
      <c r="G8" s="22"/>
    </row>
    <row r="9" spans="1:16" ht="20.100000000000001" customHeight="1" x14ac:dyDescent="0.2">
      <c r="A9" s="256"/>
      <c r="B9" s="257"/>
      <c r="C9" s="258"/>
      <c r="D9" s="258"/>
      <c r="E9" s="258"/>
      <c r="F9" s="258"/>
      <c r="G9" s="22"/>
      <c r="H9" s="258"/>
      <c r="I9" s="258"/>
      <c r="J9" s="258"/>
      <c r="K9" s="258"/>
      <c r="L9" s="258"/>
      <c r="M9" s="258"/>
      <c r="N9" s="258"/>
      <c r="O9" s="258"/>
      <c r="P9" s="258"/>
    </row>
    <row r="10" spans="1:16" s="260" customFormat="1" ht="20.100000000000001" customHeight="1" x14ac:dyDescent="0.2">
      <c r="A10" s="490" t="s">
        <v>163</v>
      </c>
      <c r="B10" s="490"/>
      <c r="C10" s="490"/>
      <c r="D10" s="490"/>
      <c r="E10" s="490"/>
      <c r="F10" s="259"/>
      <c r="G10" s="22"/>
      <c r="H10" s="259"/>
      <c r="I10" s="259"/>
      <c r="J10" s="259"/>
      <c r="K10" s="259"/>
      <c r="L10" s="259"/>
      <c r="M10" s="259"/>
      <c r="N10" s="259"/>
      <c r="O10" s="259"/>
      <c r="P10" s="259"/>
    </row>
    <row r="11" spans="1:16" ht="20.100000000000001" customHeight="1" thickBot="1" x14ac:dyDescent="0.25">
      <c r="A11" s="242"/>
      <c r="B11" s="242"/>
      <c r="C11" s="242"/>
      <c r="D11" s="242"/>
      <c r="E11" s="242"/>
      <c r="F11" s="240"/>
      <c r="G11" s="22"/>
      <c r="H11" s="240"/>
      <c r="I11" s="240"/>
      <c r="J11" s="240"/>
      <c r="K11" s="240"/>
      <c r="L11" s="240"/>
      <c r="M11" s="240"/>
      <c r="N11" s="240"/>
      <c r="O11" s="240"/>
      <c r="P11" s="240"/>
    </row>
    <row r="12" spans="1:16" ht="20.100000000000001" customHeight="1" thickBot="1" x14ac:dyDescent="0.25">
      <c r="A12" s="243" t="s">
        <v>1</v>
      </c>
      <c r="B12" s="243" t="s">
        <v>12</v>
      </c>
      <c r="C12" s="245" t="s">
        <v>162</v>
      </c>
      <c r="D12" s="245"/>
      <c r="E12" s="246" t="s">
        <v>4</v>
      </c>
      <c r="F12" s="240"/>
      <c r="G12" s="22"/>
      <c r="H12" s="240"/>
      <c r="I12" s="240"/>
      <c r="J12" s="240"/>
      <c r="K12" s="240"/>
      <c r="L12" s="240"/>
      <c r="M12" s="240"/>
      <c r="N12" s="240"/>
      <c r="O12" s="240"/>
      <c r="P12" s="240"/>
    </row>
    <row r="13" spans="1:16" ht="20.100000000000001" customHeight="1" thickBot="1" x14ac:dyDescent="0.25">
      <c r="A13" s="247"/>
      <c r="B13" s="261"/>
      <c r="C13" s="36">
        <f>+C5</f>
        <v>2021</v>
      </c>
      <c r="D13" s="36">
        <f t="shared" ref="D13:E13" si="2">+D5</f>
        <v>2022</v>
      </c>
      <c r="E13" s="36" t="str">
        <f t="shared" si="2"/>
        <v>22/21</v>
      </c>
      <c r="F13" s="240"/>
      <c r="G13" s="22"/>
      <c r="H13" s="240"/>
      <c r="I13" s="240"/>
      <c r="J13" s="240"/>
      <c r="K13" s="240"/>
      <c r="L13" s="240"/>
      <c r="M13" s="240"/>
      <c r="N13" s="240"/>
      <c r="O13" s="240"/>
      <c r="P13" s="240"/>
    </row>
    <row r="14" spans="1:16" ht="20.100000000000001" customHeight="1" x14ac:dyDescent="0.2">
      <c r="A14" s="10" t="s">
        <v>6</v>
      </c>
      <c r="B14" s="37" t="s">
        <v>13</v>
      </c>
      <c r="C14" s="262">
        <v>2492091.6510999999</v>
      </c>
      <c r="D14" s="262">
        <v>2170926.8442199999</v>
      </c>
      <c r="E14" s="26">
        <f>+IF(C14=0,"X",D14/C14)</f>
        <v>0.8711264063108437</v>
      </c>
      <c r="F14" s="21"/>
      <c r="G14" s="22"/>
    </row>
    <row r="15" spans="1:16" ht="20.100000000000001" customHeight="1" x14ac:dyDescent="0.2">
      <c r="A15" s="23" t="s">
        <v>8</v>
      </c>
      <c r="B15" s="37" t="s">
        <v>14</v>
      </c>
      <c r="C15" s="262">
        <v>15735071.693259999</v>
      </c>
      <c r="D15" s="262">
        <v>13574304.601539999</v>
      </c>
      <c r="E15" s="26">
        <f t="shared" ref="E15:E38" si="3">+IF(C15=0,"X",D15/C15)</f>
        <v>0.86267828111354916</v>
      </c>
      <c r="F15" s="21"/>
      <c r="G15" s="22"/>
    </row>
    <row r="16" spans="1:16" ht="20.100000000000001" customHeight="1" x14ac:dyDescent="0.2">
      <c r="A16" s="23" t="s">
        <v>15</v>
      </c>
      <c r="B16" s="37" t="s">
        <v>16</v>
      </c>
      <c r="C16" s="262">
        <v>789964.51252999995</v>
      </c>
      <c r="D16" s="262">
        <v>880499.27330999996</v>
      </c>
      <c r="E16" s="26">
        <f t="shared" si="3"/>
        <v>1.1146061112163717</v>
      </c>
      <c r="F16" s="21"/>
      <c r="G16" s="22"/>
    </row>
    <row r="17" spans="1:7" ht="20.100000000000001" customHeight="1" x14ac:dyDescent="0.2">
      <c r="A17" s="23" t="s">
        <v>17</v>
      </c>
      <c r="B17" s="37" t="s">
        <v>18</v>
      </c>
      <c r="C17" s="262">
        <v>564645.35467999999</v>
      </c>
      <c r="D17" s="262">
        <v>473266.84551999997</v>
      </c>
      <c r="E17" s="26">
        <f t="shared" si="3"/>
        <v>0.83816654400391422</v>
      </c>
      <c r="F17" s="21"/>
      <c r="G17" s="22"/>
    </row>
    <row r="18" spans="1:7" ht="20.100000000000001" customHeight="1" x14ac:dyDescent="0.2">
      <c r="A18" s="23" t="s">
        <v>19</v>
      </c>
      <c r="B18" s="37" t="s">
        <v>20</v>
      </c>
      <c r="C18" s="262">
        <v>2017240.22428</v>
      </c>
      <c r="D18" s="262">
        <v>1878573.6798099999</v>
      </c>
      <c r="E18" s="26">
        <f t="shared" si="3"/>
        <v>0.93125928047588213</v>
      </c>
      <c r="F18" s="21"/>
      <c r="G18" s="22"/>
    </row>
    <row r="19" spans="1:7" ht="20.100000000000001" customHeight="1" x14ac:dyDescent="0.2">
      <c r="A19" s="23" t="s">
        <v>21</v>
      </c>
      <c r="B19" s="37" t="s">
        <v>22</v>
      </c>
      <c r="C19" s="262">
        <v>1150992.0605299999</v>
      </c>
      <c r="D19" s="262">
        <v>1130177.00153</v>
      </c>
      <c r="E19" s="26">
        <f t="shared" si="3"/>
        <v>0.98191554945182236</v>
      </c>
      <c r="F19" s="21"/>
      <c r="G19" s="22"/>
    </row>
    <row r="20" spans="1:7" ht="20.100000000000001" customHeight="1" x14ac:dyDescent="0.2">
      <c r="A20" s="23" t="s">
        <v>23</v>
      </c>
      <c r="B20" s="37" t="s">
        <v>24</v>
      </c>
      <c r="C20" s="262">
        <v>1229196.00153</v>
      </c>
      <c r="D20" s="262">
        <v>1022058.34861</v>
      </c>
      <c r="E20" s="26">
        <f t="shared" si="3"/>
        <v>0.83148525323693501</v>
      </c>
      <c r="F20" s="21"/>
      <c r="G20" s="22"/>
    </row>
    <row r="21" spans="1:7" ht="20.100000000000001" customHeight="1" x14ac:dyDescent="0.2">
      <c r="A21" s="23" t="s">
        <v>25</v>
      </c>
      <c r="B21" s="37" t="s">
        <v>26</v>
      </c>
      <c r="C21" s="262">
        <v>3418757.5629400001</v>
      </c>
      <c r="D21" s="262">
        <v>2892708.4754900001</v>
      </c>
      <c r="E21" s="26">
        <f t="shared" si="3"/>
        <v>0.84612857806810438</v>
      </c>
      <c r="F21" s="21"/>
      <c r="G21" s="22"/>
    </row>
    <row r="22" spans="1:7" ht="20.100000000000001" customHeight="1" x14ac:dyDescent="0.2">
      <c r="A22" s="23" t="s">
        <v>27</v>
      </c>
      <c r="B22" s="37" t="s">
        <v>28</v>
      </c>
      <c r="C22" s="262">
        <v>15248.886780000001</v>
      </c>
      <c r="D22" s="262">
        <v>13954.201429999999</v>
      </c>
      <c r="E22" s="26">
        <f t="shared" si="3"/>
        <v>0.91509640220438426</v>
      </c>
      <c r="F22" s="21"/>
      <c r="G22" s="22"/>
    </row>
    <row r="23" spans="1:7" ht="20.100000000000001" customHeight="1" x14ac:dyDescent="0.2">
      <c r="A23" s="23" t="s">
        <v>29</v>
      </c>
      <c r="B23" s="37" t="s">
        <v>30</v>
      </c>
      <c r="C23" s="262">
        <v>7874316.3565199999</v>
      </c>
      <c r="D23" s="262">
        <v>7095060.6982800001</v>
      </c>
      <c r="E23" s="26">
        <f t="shared" si="3"/>
        <v>0.90103830949149388</v>
      </c>
      <c r="F23" s="21"/>
      <c r="G23" s="22"/>
    </row>
    <row r="24" spans="1:7" ht="20.100000000000001" customHeight="1" x14ac:dyDescent="0.2">
      <c r="A24" s="23" t="s">
        <v>31</v>
      </c>
      <c r="B24" s="37" t="s">
        <v>32</v>
      </c>
      <c r="C24" s="262">
        <v>4532207.7575300001</v>
      </c>
      <c r="D24" s="262">
        <v>4099033.8766600001</v>
      </c>
      <c r="E24" s="26">
        <f t="shared" si="3"/>
        <v>0.90442320739813686</v>
      </c>
      <c r="F24" s="21"/>
      <c r="G24" s="22"/>
    </row>
    <row r="25" spans="1:7" ht="20.100000000000001" customHeight="1" x14ac:dyDescent="0.2">
      <c r="A25" s="23" t="s">
        <v>33</v>
      </c>
      <c r="B25" s="37" t="s">
        <v>34</v>
      </c>
      <c r="C25" s="262">
        <v>4751307.0828499999</v>
      </c>
      <c r="D25" s="262">
        <v>2620953.6324900002</v>
      </c>
      <c r="E25" s="26">
        <f t="shared" si="3"/>
        <v>0.5516279177050919</v>
      </c>
      <c r="F25" s="21"/>
      <c r="G25" s="22"/>
    </row>
    <row r="26" spans="1:7" ht="20.100000000000001" customHeight="1" x14ac:dyDescent="0.2">
      <c r="A26" s="23" t="s">
        <v>35</v>
      </c>
      <c r="B26" s="37" t="s">
        <v>36</v>
      </c>
      <c r="C26" s="262">
        <v>1689874.2616099999</v>
      </c>
      <c r="D26" s="262">
        <v>1425067.8547700001</v>
      </c>
      <c r="E26" s="26">
        <f t="shared" si="3"/>
        <v>0.84329815959933618</v>
      </c>
      <c r="F26" s="21"/>
      <c r="G26" s="22"/>
    </row>
    <row r="27" spans="1:7" ht="20.100000000000001" customHeight="1" x14ac:dyDescent="0.2">
      <c r="A27" s="23" t="s">
        <v>37</v>
      </c>
      <c r="B27" s="37" t="s">
        <v>38</v>
      </c>
      <c r="C27" s="262">
        <v>14201.4815</v>
      </c>
      <c r="D27" s="262">
        <v>15888.07237</v>
      </c>
      <c r="E27" s="26">
        <f t="shared" si="3"/>
        <v>1.1187616144132568</v>
      </c>
      <c r="F27" s="21"/>
      <c r="G27" s="22"/>
    </row>
    <row r="28" spans="1:7" ht="20.100000000000001" customHeight="1" x14ac:dyDescent="0.2">
      <c r="A28" s="23" t="s">
        <v>39</v>
      </c>
      <c r="B28" s="37" t="s">
        <v>40</v>
      </c>
      <c r="C28" s="262">
        <v>174816.55781</v>
      </c>
      <c r="D28" s="262">
        <v>170899.08751000001</v>
      </c>
      <c r="E28" s="26">
        <f t="shared" si="3"/>
        <v>0.97759096535776835</v>
      </c>
      <c r="F28" s="21"/>
      <c r="G28" s="22"/>
    </row>
    <row r="29" spans="1:7" ht="20.100000000000001" customHeight="1" x14ac:dyDescent="0.2">
      <c r="A29" s="23" t="s">
        <v>41</v>
      </c>
      <c r="B29" s="37" t="s">
        <v>42</v>
      </c>
      <c r="C29" s="262">
        <v>23034926.77361</v>
      </c>
      <c r="D29" s="262">
        <v>22453968.509509999</v>
      </c>
      <c r="E29" s="26">
        <f t="shared" si="3"/>
        <v>0.97477924415346628</v>
      </c>
      <c r="F29" s="21"/>
      <c r="G29" s="22"/>
    </row>
    <row r="30" spans="1:7" ht="20.100000000000001" customHeight="1" x14ac:dyDescent="0.2">
      <c r="A30" s="23" t="s">
        <v>43</v>
      </c>
      <c r="B30" s="37" t="s">
        <v>44</v>
      </c>
      <c r="C30" s="262">
        <v>334028.19959999999</v>
      </c>
      <c r="D30" s="262">
        <v>347293.54738</v>
      </c>
      <c r="E30" s="26">
        <f t="shared" si="3"/>
        <v>1.0397132571318388</v>
      </c>
      <c r="F30" s="21"/>
      <c r="G30" s="22"/>
    </row>
    <row r="31" spans="1:7" ht="20.100000000000001" customHeight="1" x14ac:dyDescent="0.2">
      <c r="A31" s="23" t="s">
        <v>45</v>
      </c>
      <c r="B31" s="37" t="s">
        <v>46</v>
      </c>
      <c r="C31" s="262">
        <v>180142.00549000001</v>
      </c>
      <c r="D31" s="262">
        <v>182355.76986999999</v>
      </c>
      <c r="E31" s="26">
        <f t="shared" si="3"/>
        <v>1.012288995972807</v>
      </c>
      <c r="F31" s="21"/>
      <c r="G31" s="22"/>
    </row>
    <row r="32" spans="1:7" ht="20.100000000000001" customHeight="1" x14ac:dyDescent="0.2">
      <c r="A32" s="23" t="s">
        <v>47</v>
      </c>
      <c r="B32" s="37" t="s">
        <v>48</v>
      </c>
      <c r="C32" s="262">
        <v>867645.82415999996</v>
      </c>
      <c r="D32" s="262">
        <v>870093.48785999999</v>
      </c>
      <c r="E32" s="26">
        <f t="shared" si="3"/>
        <v>1.0028210401431594</v>
      </c>
      <c r="F32" s="21"/>
      <c r="G32" s="22"/>
    </row>
    <row r="33" spans="1:7" ht="20.100000000000001" customHeight="1" x14ac:dyDescent="0.2">
      <c r="A33" s="23" t="s">
        <v>49</v>
      </c>
      <c r="B33" s="37" t="s">
        <v>50</v>
      </c>
      <c r="C33" s="262">
        <v>24060.364610000001</v>
      </c>
      <c r="D33" s="262">
        <v>26774.721850000002</v>
      </c>
      <c r="E33" s="26">
        <f t="shared" si="3"/>
        <v>1.1128144682758405</v>
      </c>
      <c r="F33" s="21"/>
      <c r="G33" s="22"/>
    </row>
    <row r="34" spans="1:7" ht="20.100000000000001" customHeight="1" x14ac:dyDescent="0.2">
      <c r="A34" s="23" t="s">
        <v>51</v>
      </c>
      <c r="B34" s="37" t="s">
        <v>52</v>
      </c>
      <c r="C34" s="262">
        <v>2483060.1484699999</v>
      </c>
      <c r="D34" s="262">
        <v>1814254.2541700001</v>
      </c>
      <c r="E34" s="26">
        <f t="shared" si="3"/>
        <v>0.73065256002271983</v>
      </c>
      <c r="F34" s="21"/>
      <c r="G34" s="22"/>
    </row>
    <row r="35" spans="1:7" ht="20.100000000000001" customHeight="1" x14ac:dyDescent="0.2">
      <c r="A35" s="23" t="s">
        <v>53</v>
      </c>
      <c r="B35" s="37" t="s">
        <v>54</v>
      </c>
      <c r="C35" s="262">
        <v>951415.11231</v>
      </c>
      <c r="D35" s="262">
        <v>1009570.88069</v>
      </c>
      <c r="E35" s="26">
        <f t="shared" si="3"/>
        <v>1.0611255461759483</v>
      </c>
      <c r="F35" s="21"/>
      <c r="G35" s="22"/>
    </row>
    <row r="36" spans="1:7" ht="20.100000000000001" customHeight="1" x14ac:dyDescent="0.2">
      <c r="A36" s="23" t="s">
        <v>55</v>
      </c>
      <c r="B36" s="37" t="s">
        <v>56</v>
      </c>
      <c r="C36" s="262">
        <v>2066913.5441999999</v>
      </c>
      <c r="D36" s="262">
        <v>1781885.2669299999</v>
      </c>
      <c r="E36" s="26">
        <f t="shared" si="3"/>
        <v>0.86209956479804273</v>
      </c>
      <c r="F36" s="21"/>
      <c r="G36" s="22"/>
    </row>
    <row r="37" spans="1:7" ht="20.100000000000001" customHeight="1" thickBot="1" x14ac:dyDescent="0.25">
      <c r="A37" s="23" t="s">
        <v>57</v>
      </c>
      <c r="B37" s="37" t="s">
        <v>58</v>
      </c>
      <c r="C37" s="262">
        <v>1301365.80687</v>
      </c>
      <c r="D37" s="262">
        <v>1168524.6573999999</v>
      </c>
      <c r="E37" s="26">
        <f t="shared" si="3"/>
        <v>0.89792174593129581</v>
      </c>
      <c r="F37" s="21"/>
      <c r="G37" s="22"/>
    </row>
    <row r="38" spans="1:7" s="99" customFormat="1" ht="20.100000000000001" customHeight="1" thickBot="1" x14ac:dyDescent="0.25">
      <c r="A38" s="133"/>
      <c r="B38" s="134" t="s">
        <v>10</v>
      </c>
      <c r="C38" s="95">
        <f>SUM(C14:C37)</f>
        <v>77693489.22477001</v>
      </c>
      <c r="D38" s="95">
        <f>SUM(D14:D37)</f>
        <v>69118093.58919999</v>
      </c>
      <c r="E38" s="30">
        <f t="shared" si="3"/>
        <v>0.889625299093453</v>
      </c>
      <c r="F38" s="21"/>
      <c r="G38" s="22"/>
    </row>
    <row r="39" spans="1:7" ht="20.100000000000001" customHeight="1" x14ac:dyDescent="0.2">
      <c r="B39" s="264"/>
      <c r="C39" s="124"/>
      <c r="D39" s="124"/>
      <c r="E39" s="118"/>
      <c r="G39" s="22"/>
    </row>
    <row r="40" spans="1:7" ht="20.100000000000001" customHeight="1" x14ac:dyDescent="0.2">
      <c r="A40" s="491" t="s">
        <v>164</v>
      </c>
      <c r="B40" s="491"/>
      <c r="C40" s="491"/>
      <c r="D40" s="491"/>
      <c r="E40" s="491"/>
      <c r="G40" s="22"/>
    </row>
    <row r="41" spans="1:7" ht="20.100000000000001" customHeight="1" thickBot="1" x14ac:dyDescent="0.25">
      <c r="A41" s="242"/>
      <c r="B41" s="242"/>
      <c r="C41" s="242"/>
      <c r="D41" s="242"/>
      <c r="E41" s="242"/>
      <c r="G41" s="22"/>
    </row>
    <row r="42" spans="1:7" ht="20.100000000000001" customHeight="1" thickBot="1" x14ac:dyDescent="0.25">
      <c r="A42" s="243" t="s">
        <v>1</v>
      </c>
      <c r="B42" s="265" t="s">
        <v>12</v>
      </c>
      <c r="C42" s="244" t="s">
        <v>162</v>
      </c>
      <c r="D42" s="245"/>
      <c r="E42" s="249" t="s">
        <v>4</v>
      </c>
      <c r="G42" s="22"/>
    </row>
    <row r="43" spans="1:7" ht="20.100000000000001" customHeight="1" thickBot="1" x14ac:dyDescent="0.25">
      <c r="A43" s="247"/>
      <c r="B43" s="266"/>
      <c r="C43" s="36">
        <f>+C13</f>
        <v>2021</v>
      </c>
      <c r="D43" s="36">
        <f>+D13</f>
        <v>2022</v>
      </c>
      <c r="E43" s="36" t="str">
        <f>+E13</f>
        <v>22/21</v>
      </c>
      <c r="G43" s="22"/>
    </row>
    <row r="44" spans="1:7" ht="20.100000000000001" customHeight="1" x14ac:dyDescent="0.2">
      <c r="A44" s="10" t="s">
        <v>6</v>
      </c>
      <c r="B44" s="17" t="s">
        <v>60</v>
      </c>
      <c r="C44" s="267">
        <v>502497.25384999998</v>
      </c>
      <c r="D44" s="267">
        <v>701086.64691000001</v>
      </c>
      <c r="E44" s="20">
        <f t="shared" ref="E44:E73" si="4">+IF(C44=0,"X",D44/C44)</f>
        <v>1.3952049320438291</v>
      </c>
      <c r="F44" s="21"/>
      <c r="G44" s="22"/>
    </row>
    <row r="45" spans="1:7" ht="20.100000000000001" customHeight="1" x14ac:dyDescent="0.2">
      <c r="A45" s="23" t="s">
        <v>8</v>
      </c>
      <c r="B45" s="17" t="s">
        <v>61</v>
      </c>
      <c r="C45" s="267">
        <v>3624182.90124</v>
      </c>
      <c r="D45" s="267">
        <v>3658362.2857400002</v>
      </c>
      <c r="E45" s="55">
        <f t="shared" si="4"/>
        <v>1.0094309215156625</v>
      </c>
      <c r="F45" s="21"/>
      <c r="G45" s="22"/>
    </row>
    <row r="46" spans="1:7" ht="20.100000000000001" customHeight="1" x14ac:dyDescent="0.2">
      <c r="A46" s="23" t="s">
        <v>15</v>
      </c>
      <c r="B46" s="17" t="s">
        <v>62</v>
      </c>
      <c r="C46" s="267">
        <v>2500816.2777</v>
      </c>
      <c r="D46" s="267">
        <v>2767756.4435899998</v>
      </c>
      <c r="E46" s="55">
        <f t="shared" si="4"/>
        <v>1.1067412141668818</v>
      </c>
      <c r="F46" s="21"/>
      <c r="G46" s="22"/>
    </row>
    <row r="47" spans="1:7" ht="20.100000000000001" customHeight="1" x14ac:dyDescent="0.2">
      <c r="A47" s="23" t="s">
        <v>17</v>
      </c>
      <c r="B47" s="17" t="s">
        <v>63</v>
      </c>
      <c r="C47" s="267">
        <v>97838.372789999994</v>
      </c>
      <c r="D47" s="267">
        <v>111514.93604</v>
      </c>
      <c r="E47" s="55">
        <f t="shared" si="4"/>
        <v>1.1397873130960114</v>
      </c>
      <c r="F47" s="21"/>
      <c r="G47" s="22"/>
    </row>
    <row r="48" spans="1:7" ht="20.100000000000001" customHeight="1" x14ac:dyDescent="0.2">
      <c r="A48" s="23" t="s">
        <v>19</v>
      </c>
      <c r="B48" s="17" t="s">
        <v>64</v>
      </c>
      <c r="C48" s="267">
        <v>29327.096320000001</v>
      </c>
      <c r="D48" s="267">
        <v>29414.331389999999</v>
      </c>
      <c r="E48" s="55">
        <f t="shared" si="4"/>
        <v>1.0029745553070832</v>
      </c>
      <c r="F48" s="21"/>
      <c r="G48" s="22"/>
    </row>
    <row r="49" spans="1:7" ht="20.100000000000001" customHeight="1" x14ac:dyDescent="0.2">
      <c r="A49" s="23" t="s">
        <v>21</v>
      </c>
      <c r="B49" s="17" t="s">
        <v>65</v>
      </c>
      <c r="C49" s="267">
        <v>11285155.54379</v>
      </c>
      <c r="D49" s="267">
        <v>12093167.74707</v>
      </c>
      <c r="E49" s="55">
        <f t="shared" si="4"/>
        <v>1.0715995628190196</v>
      </c>
      <c r="F49" s="21"/>
      <c r="G49" s="22"/>
    </row>
    <row r="50" spans="1:7" ht="20.100000000000001" customHeight="1" x14ac:dyDescent="0.2">
      <c r="A50" s="23" t="s">
        <v>23</v>
      </c>
      <c r="B50" s="17" t="s">
        <v>66</v>
      </c>
      <c r="C50" s="267">
        <v>620188.74957999995</v>
      </c>
      <c r="D50" s="267">
        <v>758316.97394000005</v>
      </c>
      <c r="E50" s="55">
        <f t="shared" si="4"/>
        <v>1.2227196550300894</v>
      </c>
      <c r="F50" s="21"/>
      <c r="G50" s="22"/>
    </row>
    <row r="51" spans="1:7" ht="20.100000000000001" customHeight="1" x14ac:dyDescent="0.2">
      <c r="A51" s="23" t="s">
        <v>25</v>
      </c>
      <c r="B51" s="17" t="s">
        <v>67</v>
      </c>
      <c r="C51" s="267">
        <v>599110.18706000003</v>
      </c>
      <c r="D51" s="267">
        <v>481084.90058999998</v>
      </c>
      <c r="E51" s="55">
        <f t="shared" si="4"/>
        <v>0.80299903253325922</v>
      </c>
      <c r="F51" s="21"/>
      <c r="G51" s="22"/>
    </row>
    <row r="52" spans="1:7" ht="20.100000000000001" customHeight="1" x14ac:dyDescent="0.2">
      <c r="A52" s="23" t="s">
        <v>27</v>
      </c>
      <c r="B52" s="17" t="s">
        <v>68</v>
      </c>
      <c r="C52" s="267">
        <v>4902637.2530199997</v>
      </c>
      <c r="D52" s="267">
        <v>5167679.7268000003</v>
      </c>
      <c r="E52" s="55">
        <f t="shared" si="4"/>
        <v>1.054061204225692</v>
      </c>
      <c r="F52" s="21"/>
      <c r="G52" s="22"/>
    </row>
    <row r="53" spans="1:7" ht="20.100000000000001" customHeight="1" x14ac:dyDescent="0.2">
      <c r="A53" s="23" t="s">
        <v>29</v>
      </c>
      <c r="B53" s="17" t="s">
        <v>69</v>
      </c>
      <c r="C53" s="267">
        <v>390660.81819000002</v>
      </c>
      <c r="D53" s="267">
        <v>432330.00581</v>
      </c>
      <c r="E53" s="55">
        <f t="shared" si="4"/>
        <v>1.1066633398585008</v>
      </c>
      <c r="F53" s="21"/>
      <c r="G53" s="22"/>
    </row>
    <row r="54" spans="1:7" ht="20.100000000000001" customHeight="1" x14ac:dyDescent="0.2">
      <c r="A54" s="23" t="s">
        <v>31</v>
      </c>
      <c r="B54" s="17" t="s">
        <v>70</v>
      </c>
      <c r="C54" s="267">
        <v>2140269.9449</v>
      </c>
      <c r="D54" s="267">
        <v>2196247.7500700001</v>
      </c>
      <c r="E54" s="55">
        <f t="shared" si="4"/>
        <v>1.0261545536830008</v>
      </c>
      <c r="F54" s="21"/>
      <c r="G54" s="22"/>
    </row>
    <row r="55" spans="1:7" ht="20.100000000000001" customHeight="1" x14ac:dyDescent="0.2">
      <c r="A55" s="23" t="s">
        <v>33</v>
      </c>
      <c r="B55" s="17" t="s">
        <v>71</v>
      </c>
      <c r="C55" s="267">
        <v>230869.60370000001</v>
      </c>
      <c r="D55" s="267">
        <v>306644.31358000002</v>
      </c>
      <c r="E55" s="55">
        <f t="shared" si="4"/>
        <v>1.3282143195362535</v>
      </c>
      <c r="F55" s="21"/>
      <c r="G55" s="22"/>
    </row>
    <row r="56" spans="1:7" ht="20.100000000000001" customHeight="1" x14ac:dyDescent="0.2">
      <c r="A56" s="23" t="s">
        <v>35</v>
      </c>
      <c r="B56" s="17" t="s">
        <v>72</v>
      </c>
      <c r="C56" s="267">
        <v>1708215.1160500001</v>
      </c>
      <c r="D56" s="267">
        <v>1806643.0928499999</v>
      </c>
      <c r="E56" s="55">
        <f t="shared" si="4"/>
        <v>1.0576203640134039</v>
      </c>
      <c r="F56" s="21"/>
      <c r="G56" s="22"/>
    </row>
    <row r="57" spans="1:7" ht="20.100000000000001" customHeight="1" x14ac:dyDescent="0.2">
      <c r="A57" s="23" t="s">
        <v>37</v>
      </c>
      <c r="B57" s="17" t="s">
        <v>73</v>
      </c>
      <c r="C57" s="267">
        <v>119030.66185</v>
      </c>
      <c r="D57" s="267">
        <v>128055.90401</v>
      </c>
      <c r="E57" s="55">
        <f t="shared" si="4"/>
        <v>1.075822834383408</v>
      </c>
      <c r="F57" s="21"/>
      <c r="G57" s="22"/>
    </row>
    <row r="58" spans="1:7" ht="20.100000000000001" customHeight="1" x14ac:dyDescent="0.2">
      <c r="A58" s="23" t="s">
        <v>39</v>
      </c>
      <c r="B58" s="17" t="s">
        <v>74</v>
      </c>
      <c r="C58" s="267">
        <v>9683.2327000000005</v>
      </c>
      <c r="D58" s="267">
        <v>11560.97177</v>
      </c>
      <c r="E58" s="55">
        <f t="shared" si="4"/>
        <v>1.193916549170609</v>
      </c>
      <c r="F58" s="21"/>
      <c r="G58" s="22"/>
    </row>
    <row r="59" spans="1:7" ht="20.100000000000001" customHeight="1" x14ac:dyDescent="0.2">
      <c r="A59" s="23" t="s">
        <v>41</v>
      </c>
      <c r="B59" s="17" t="s">
        <v>75</v>
      </c>
      <c r="C59" s="267">
        <v>1541744.9550600001</v>
      </c>
      <c r="D59" s="267">
        <v>1413891.3022700001</v>
      </c>
      <c r="E59" s="55">
        <f t="shared" si="4"/>
        <v>0.91707211210882522</v>
      </c>
      <c r="F59" s="21"/>
      <c r="G59" s="22"/>
    </row>
    <row r="60" spans="1:7" ht="20.100000000000001" customHeight="1" x14ac:dyDescent="0.2">
      <c r="A60" s="23" t="s">
        <v>43</v>
      </c>
      <c r="B60" s="17" t="s">
        <v>76</v>
      </c>
      <c r="C60" s="267">
        <v>255394.45866999999</v>
      </c>
      <c r="D60" s="267">
        <v>218945.72446</v>
      </c>
      <c r="E60" s="55">
        <f t="shared" si="4"/>
        <v>0.85728455347147492</v>
      </c>
      <c r="F60" s="21"/>
      <c r="G60" s="22"/>
    </row>
    <row r="61" spans="1:7" ht="20.100000000000001" customHeight="1" x14ac:dyDescent="0.2">
      <c r="A61" s="23" t="s">
        <v>45</v>
      </c>
      <c r="B61" s="17" t="s">
        <v>77</v>
      </c>
      <c r="C61" s="267">
        <v>764969.63806000003</v>
      </c>
      <c r="D61" s="267">
        <v>811445.32978000003</v>
      </c>
      <c r="E61" s="55">
        <f t="shared" si="4"/>
        <v>1.0607549494877531</v>
      </c>
      <c r="F61" s="21"/>
      <c r="G61" s="22"/>
    </row>
    <row r="62" spans="1:7" ht="20.100000000000001" customHeight="1" x14ac:dyDescent="0.2">
      <c r="A62" s="23" t="s">
        <v>47</v>
      </c>
      <c r="B62" s="17" t="s">
        <v>78</v>
      </c>
      <c r="C62" s="267">
        <v>24837097.161940001</v>
      </c>
      <c r="D62" s="267">
        <v>27533954.107859999</v>
      </c>
      <c r="E62" s="55">
        <f t="shared" si="4"/>
        <v>1.1085818092322246</v>
      </c>
      <c r="F62" s="21"/>
      <c r="G62" s="22"/>
    </row>
    <row r="63" spans="1:7" ht="20.100000000000001" customHeight="1" x14ac:dyDescent="0.2">
      <c r="A63" s="23" t="s">
        <v>49</v>
      </c>
      <c r="B63" s="17" t="s">
        <v>79</v>
      </c>
      <c r="C63" s="267">
        <v>1249920.28278</v>
      </c>
      <c r="D63" s="267">
        <v>1654001.73688</v>
      </c>
      <c r="E63" s="55">
        <f t="shared" si="4"/>
        <v>1.3232857804349454</v>
      </c>
      <c r="F63" s="21"/>
      <c r="G63" s="22"/>
    </row>
    <row r="64" spans="1:7" ht="20.100000000000001" customHeight="1" x14ac:dyDescent="0.2">
      <c r="A64" s="23" t="s">
        <v>51</v>
      </c>
      <c r="B64" s="17" t="s">
        <v>80</v>
      </c>
      <c r="C64" s="267">
        <v>568715.92070999998</v>
      </c>
      <c r="D64" s="267">
        <v>511537.43930999999</v>
      </c>
      <c r="E64" s="55">
        <f t="shared" si="4"/>
        <v>0.89946038203288403</v>
      </c>
      <c r="F64" s="21"/>
      <c r="G64" s="22"/>
    </row>
    <row r="65" spans="1:12" ht="20.100000000000001" customHeight="1" x14ac:dyDescent="0.2">
      <c r="A65" s="23" t="s">
        <v>53</v>
      </c>
      <c r="B65" s="17" t="s">
        <v>81</v>
      </c>
      <c r="C65" s="267">
        <v>145542.03565999999</v>
      </c>
      <c r="D65" s="267">
        <v>129471.51948</v>
      </c>
      <c r="E65" s="55">
        <f t="shared" si="4"/>
        <v>0.88958161738549379</v>
      </c>
      <c r="F65" s="21"/>
      <c r="G65" s="22"/>
    </row>
    <row r="66" spans="1:12" ht="20.100000000000001" customHeight="1" x14ac:dyDescent="0.2">
      <c r="A66" s="23" t="s">
        <v>55</v>
      </c>
      <c r="B66" s="17" t="s">
        <v>82</v>
      </c>
      <c r="C66" s="267">
        <v>55426.400119999998</v>
      </c>
      <c r="D66" s="267">
        <v>50158.596259999998</v>
      </c>
      <c r="E66" s="55">
        <f t="shared" si="4"/>
        <v>0.90495857842841987</v>
      </c>
      <c r="F66" s="21"/>
      <c r="G66" s="22"/>
    </row>
    <row r="67" spans="1:12" ht="20.100000000000001" customHeight="1" x14ac:dyDescent="0.2">
      <c r="A67" s="23" t="s">
        <v>57</v>
      </c>
      <c r="B67" s="17" t="s">
        <v>83</v>
      </c>
      <c r="C67" s="267">
        <v>953671.66617999994</v>
      </c>
      <c r="D67" s="267">
        <v>997995.37204000005</v>
      </c>
      <c r="E67" s="55">
        <f t="shared" si="4"/>
        <v>1.04647690335348</v>
      </c>
      <c r="F67" s="21"/>
      <c r="G67" s="22"/>
    </row>
    <row r="68" spans="1:12" ht="20.100000000000001" customHeight="1" x14ac:dyDescent="0.2">
      <c r="A68" s="23" t="s">
        <v>84</v>
      </c>
      <c r="B68" s="17" t="s">
        <v>85</v>
      </c>
      <c r="C68" s="267">
        <v>633328.97025000001</v>
      </c>
      <c r="D68" s="267">
        <v>654699.18530000001</v>
      </c>
      <c r="E68" s="55">
        <f t="shared" si="4"/>
        <v>1.0337426772717571</v>
      </c>
      <c r="F68" s="21"/>
      <c r="G68" s="22"/>
    </row>
    <row r="69" spans="1:12" ht="20.100000000000001" customHeight="1" x14ac:dyDescent="0.2">
      <c r="A69" s="23" t="s">
        <v>86</v>
      </c>
      <c r="B69" s="17" t="s">
        <v>87</v>
      </c>
      <c r="C69" s="267">
        <v>5598606.29715</v>
      </c>
      <c r="D69" s="267">
        <v>5750636.27697</v>
      </c>
      <c r="E69" s="55">
        <f t="shared" si="4"/>
        <v>1.0271549688888451</v>
      </c>
      <c r="F69" s="21"/>
      <c r="G69" s="22"/>
    </row>
    <row r="70" spans="1:12" ht="20.100000000000001" customHeight="1" x14ac:dyDescent="0.2">
      <c r="A70" s="23" t="s">
        <v>88</v>
      </c>
      <c r="B70" s="17" t="s">
        <v>89</v>
      </c>
      <c r="C70" s="267">
        <v>12396119.63933</v>
      </c>
      <c r="D70" s="267">
        <v>14006247.729809999</v>
      </c>
      <c r="E70" s="55">
        <f t="shared" si="4"/>
        <v>1.1298896862346697</v>
      </c>
      <c r="F70" s="21"/>
      <c r="G70" s="22"/>
    </row>
    <row r="71" spans="1:12" ht="20.100000000000001" customHeight="1" x14ac:dyDescent="0.2">
      <c r="A71" s="23" t="s">
        <v>90</v>
      </c>
      <c r="B71" s="17" t="s">
        <v>91</v>
      </c>
      <c r="C71" s="267">
        <v>1506589.1589299999</v>
      </c>
      <c r="D71" s="267">
        <v>1716723.49544</v>
      </c>
      <c r="E71" s="55">
        <f t="shared" si="4"/>
        <v>1.1394768675086182</v>
      </c>
      <c r="F71" s="21"/>
      <c r="G71" s="22"/>
    </row>
    <row r="72" spans="1:12" ht="20.100000000000001" customHeight="1" thickBot="1" x14ac:dyDescent="0.25">
      <c r="A72" s="23" t="s">
        <v>165</v>
      </c>
      <c r="B72" s="37" t="s">
        <v>93</v>
      </c>
      <c r="C72" s="267">
        <v>80505.09504</v>
      </c>
      <c r="D72" s="267">
        <v>104385.68777</v>
      </c>
      <c r="E72" s="55">
        <f t="shared" si="4"/>
        <v>1.2966345511192132</v>
      </c>
      <c r="F72" s="21"/>
      <c r="G72" s="22"/>
    </row>
    <row r="73" spans="1:12" ht="20.100000000000001" customHeight="1" thickBot="1" x14ac:dyDescent="0.25">
      <c r="A73" s="94"/>
      <c r="B73" s="41" t="s">
        <v>10</v>
      </c>
      <c r="C73" s="95">
        <f>SUM(C44:C72)</f>
        <v>79348114.692620009</v>
      </c>
      <c r="D73" s="95">
        <f>SUM(D44:D72)</f>
        <v>86203959.533789992</v>
      </c>
      <c r="E73" s="30">
        <f t="shared" si="4"/>
        <v>1.0864021138716182</v>
      </c>
      <c r="F73" s="21"/>
      <c r="G73" s="22"/>
    </row>
    <row r="74" spans="1:12" s="99" customFormat="1" x14ac:dyDescent="0.2">
      <c r="A74" s="116"/>
      <c r="B74" s="264"/>
      <c r="C74" s="43"/>
      <c r="D74" s="43"/>
      <c r="E74" s="22"/>
    </row>
    <row r="75" spans="1:12" x14ac:dyDescent="0.2">
      <c r="C75" s="22"/>
      <c r="D75" s="22"/>
    </row>
    <row r="76" spans="1:12" s="240" customFormat="1" x14ac:dyDescent="0.2">
      <c r="A76" s="268"/>
      <c r="B76" s="268"/>
      <c r="C76" s="268"/>
      <c r="D76" s="268"/>
    </row>
    <row r="77" spans="1:12" x14ac:dyDescent="0.2">
      <c r="A77" s="241"/>
      <c r="C77" s="256"/>
      <c r="E77" s="256"/>
      <c r="F77" s="256"/>
      <c r="G77" s="256"/>
      <c r="I77" s="258"/>
      <c r="J77" s="258"/>
      <c r="K77" s="258"/>
      <c r="L77" s="258"/>
    </row>
    <row r="78" spans="1:12" x14ac:dyDescent="0.2">
      <c r="C78" s="258"/>
      <c r="D78" s="240"/>
      <c r="E78" s="258"/>
      <c r="F78" s="269"/>
      <c r="G78" s="269"/>
    </row>
    <row r="79" spans="1:12" x14ac:dyDescent="0.2">
      <c r="C79" s="258"/>
      <c r="D79" s="240"/>
      <c r="E79" s="258"/>
      <c r="F79" s="269"/>
      <c r="G79" s="269"/>
    </row>
    <row r="80" spans="1:12" x14ac:dyDescent="0.2">
      <c r="C80" s="258"/>
      <c r="D80" s="240"/>
      <c r="E80" s="258"/>
      <c r="F80" s="269"/>
      <c r="G80" s="269"/>
    </row>
    <row r="81" spans="1:7" x14ac:dyDescent="0.2">
      <c r="C81" s="258"/>
      <c r="D81" s="240"/>
      <c r="E81" s="258"/>
      <c r="F81" s="269"/>
      <c r="G81" s="269"/>
    </row>
    <row r="82" spans="1:7" x14ac:dyDescent="0.2">
      <c r="C82" s="258"/>
      <c r="D82" s="240"/>
      <c r="E82" s="258"/>
      <c r="F82" s="269"/>
      <c r="G82" s="269"/>
    </row>
    <row r="83" spans="1:7" ht="12" customHeight="1" x14ac:dyDescent="0.2">
      <c r="C83" s="258"/>
      <c r="D83" s="240"/>
      <c r="E83" s="258"/>
      <c r="F83" s="269"/>
      <c r="G83" s="269"/>
    </row>
    <row r="84" spans="1:7" x14ac:dyDescent="0.2">
      <c r="C84" s="258"/>
      <c r="D84" s="258"/>
      <c r="E84" s="258"/>
      <c r="F84" s="269"/>
      <c r="G84" s="269"/>
    </row>
    <row r="85" spans="1:7" x14ac:dyDescent="0.2">
      <c r="C85" s="258"/>
      <c r="D85" s="258"/>
      <c r="E85" s="258"/>
      <c r="F85" s="269"/>
      <c r="G85" s="269"/>
    </row>
    <row r="86" spans="1:7" x14ac:dyDescent="0.2">
      <c r="A86" s="270"/>
      <c r="B86" s="268"/>
      <c r="C86" s="270"/>
      <c r="D86" s="270"/>
    </row>
    <row r="87" spans="1:7" x14ac:dyDescent="0.2">
      <c r="A87" s="241"/>
      <c r="C87" s="256"/>
      <c r="E87" s="256"/>
      <c r="F87" s="256"/>
      <c r="G87" s="256"/>
    </row>
    <row r="88" spans="1:7" x14ac:dyDescent="0.2">
      <c r="C88" s="258"/>
      <c r="D88" s="240"/>
      <c r="E88" s="258"/>
      <c r="F88" s="269"/>
      <c r="G88" s="269"/>
    </row>
    <row r="89" spans="1:7" x14ac:dyDescent="0.2">
      <c r="C89" s="258"/>
      <c r="D89" s="240"/>
      <c r="E89" s="258"/>
      <c r="F89" s="269"/>
      <c r="G89" s="269"/>
    </row>
    <row r="90" spans="1:7" x14ac:dyDescent="0.2">
      <c r="C90" s="258"/>
      <c r="D90" s="240"/>
      <c r="E90" s="258"/>
      <c r="F90" s="269"/>
      <c r="G90" s="269"/>
    </row>
    <row r="91" spans="1:7" x14ac:dyDescent="0.2">
      <c r="C91" s="258"/>
      <c r="D91" s="240"/>
      <c r="E91" s="258"/>
      <c r="F91" s="269"/>
      <c r="G91" s="269"/>
    </row>
    <row r="92" spans="1:7" x14ac:dyDescent="0.2">
      <c r="C92" s="258"/>
      <c r="D92" s="240"/>
      <c r="E92" s="258"/>
      <c r="F92" s="269"/>
      <c r="G92" s="269"/>
    </row>
    <row r="93" spans="1:7" x14ac:dyDescent="0.2">
      <c r="C93" s="258"/>
      <c r="D93" s="258"/>
      <c r="E93" s="258"/>
      <c r="F93" s="269"/>
      <c r="G93" s="269"/>
    </row>
    <row r="94" spans="1:7" x14ac:dyDescent="0.2">
      <c r="C94" s="258"/>
      <c r="D94" s="258"/>
      <c r="E94" s="258"/>
      <c r="F94" s="269"/>
      <c r="G94" s="269"/>
    </row>
    <row r="95" spans="1:7" x14ac:dyDescent="0.2">
      <c r="A95" s="270"/>
      <c r="B95" s="268"/>
      <c r="C95" s="270"/>
      <c r="E95" s="271"/>
      <c r="F95" s="269"/>
      <c r="G95" s="269"/>
    </row>
    <row r="96" spans="1:7" x14ac:dyDescent="0.2">
      <c r="A96" s="241"/>
      <c r="C96" s="256"/>
      <c r="E96" s="256"/>
      <c r="F96" s="256"/>
      <c r="G96" s="256"/>
    </row>
    <row r="97" spans="2:7" x14ac:dyDescent="0.2">
      <c r="C97" s="258"/>
      <c r="D97" s="240"/>
      <c r="E97" s="258"/>
      <c r="F97" s="269"/>
      <c r="G97" s="269"/>
    </row>
    <row r="98" spans="2:7" x14ac:dyDescent="0.2">
      <c r="C98" s="258"/>
      <c r="D98" s="240"/>
      <c r="E98" s="258"/>
      <c r="F98" s="269"/>
      <c r="G98" s="269"/>
    </row>
    <row r="99" spans="2:7" x14ac:dyDescent="0.2">
      <c r="C99" s="258"/>
      <c r="D99" s="240"/>
      <c r="E99" s="258"/>
      <c r="F99" s="269"/>
      <c r="G99" s="269"/>
    </row>
    <row r="100" spans="2:7" x14ac:dyDescent="0.2">
      <c r="C100" s="258"/>
      <c r="D100" s="240"/>
      <c r="E100" s="258"/>
      <c r="F100" s="269"/>
      <c r="G100" s="269"/>
    </row>
    <row r="101" spans="2:7" x14ac:dyDescent="0.2">
      <c r="C101" s="258"/>
      <c r="D101" s="258"/>
      <c r="E101" s="258"/>
      <c r="F101" s="269"/>
      <c r="G101" s="269"/>
    </row>
    <row r="102" spans="2:7" x14ac:dyDescent="0.2">
      <c r="C102" s="258"/>
      <c r="E102" s="258"/>
    </row>
    <row r="107" spans="2:7" x14ac:dyDescent="0.2">
      <c r="B107" s="268"/>
    </row>
    <row r="109" spans="2:7" x14ac:dyDescent="0.2">
      <c r="C109" s="269"/>
      <c r="D109" s="240"/>
      <c r="E109" s="269"/>
    </row>
    <row r="110" spans="2:7" x14ac:dyDescent="0.2">
      <c r="C110" s="269"/>
      <c r="D110" s="240"/>
      <c r="E110" s="269"/>
    </row>
    <row r="111" spans="2:7" x14ac:dyDescent="0.2">
      <c r="C111" s="269"/>
      <c r="D111" s="240"/>
      <c r="E111" s="269"/>
    </row>
    <row r="112" spans="2:7" x14ac:dyDescent="0.2">
      <c r="C112" s="269"/>
      <c r="D112" s="240"/>
      <c r="E112" s="269"/>
    </row>
    <row r="113" spans="3:5" x14ac:dyDescent="0.2">
      <c r="C113" s="269"/>
      <c r="D113" s="240"/>
      <c r="E113" s="269"/>
    </row>
    <row r="114" spans="3:5" x14ac:dyDescent="0.2">
      <c r="C114" s="269"/>
      <c r="D114" s="240"/>
      <c r="E114" s="269"/>
    </row>
    <row r="184" spans="2:6" x14ac:dyDescent="0.2">
      <c r="B184" s="270"/>
      <c r="C184" s="270"/>
      <c r="D184" s="270"/>
    </row>
    <row r="186" spans="2:6" x14ac:dyDescent="0.2">
      <c r="C186" s="269"/>
      <c r="D186" s="240"/>
      <c r="E186" s="269"/>
      <c r="F186" s="269"/>
    </row>
    <row r="187" spans="2:6" x14ac:dyDescent="0.2">
      <c r="C187" s="269"/>
      <c r="D187" s="240"/>
      <c r="E187" s="269"/>
    </row>
    <row r="188" spans="2:6" x14ac:dyDescent="0.2">
      <c r="C188" s="269"/>
      <c r="D188" s="240"/>
      <c r="E188" s="269"/>
    </row>
    <row r="189" spans="2:6" x14ac:dyDescent="0.2">
      <c r="C189" s="269"/>
      <c r="D189" s="240"/>
      <c r="E189" s="269"/>
    </row>
    <row r="190" spans="2:6" x14ac:dyDescent="0.2">
      <c r="C190" s="269"/>
      <c r="D190" s="240"/>
      <c r="E190" s="269"/>
    </row>
    <row r="259" spans="2:5" x14ac:dyDescent="0.2">
      <c r="B259" s="270"/>
    </row>
    <row r="261" spans="2:5" x14ac:dyDescent="0.2">
      <c r="C261" s="269"/>
      <c r="D261" s="240"/>
      <c r="E261" s="269"/>
    </row>
    <row r="262" spans="2:5" x14ac:dyDescent="0.2">
      <c r="C262" s="269"/>
      <c r="D262" s="240"/>
      <c r="E262" s="269"/>
    </row>
    <row r="263" spans="2:5" x14ac:dyDescent="0.2">
      <c r="C263" s="269"/>
      <c r="D263" s="240"/>
      <c r="E263" s="269"/>
    </row>
    <row r="264" spans="2:5" x14ac:dyDescent="0.2">
      <c r="C264" s="269"/>
      <c r="D264" s="240"/>
      <c r="E264" s="269"/>
    </row>
  </sheetData>
  <mergeCells count="3">
    <mergeCell ref="A2:E2"/>
    <mergeCell ref="A10:E10"/>
    <mergeCell ref="A40:E40"/>
  </mergeCells>
  <conditionalFormatting sqref="C75:D75">
    <cfRule type="cellIs" dxfId="9" priority="1" operator="notEqual">
      <formula>0</formula>
    </cfRule>
  </conditionalFormatting>
  <conditionalFormatting sqref="G6:G73">
    <cfRule type="cellIs" dxfId="8" priority="2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6AAC5-0207-477D-8A27-F13246DE4875}">
  <dimension ref="A1:M75"/>
  <sheetViews>
    <sheetView showGridLines="0" zoomScale="80" zoomScaleNormal="80" zoomScaleSheetLayoutView="100" workbookViewId="0">
      <selection activeCell="P67" sqref="P67"/>
    </sheetView>
  </sheetViews>
  <sheetFormatPr defaultColWidth="9.140625" defaultRowHeight="14.25" x14ac:dyDescent="0.2"/>
  <cols>
    <col min="1" max="1" width="4.28515625" style="272" bestFit="1" customWidth="1"/>
    <col min="2" max="2" width="34.140625" style="45" bestFit="1" customWidth="1"/>
    <col min="3" max="4" width="13.5703125" style="45" bestFit="1" customWidth="1"/>
    <col min="5" max="5" width="12.140625" style="45" customWidth="1"/>
    <col min="6" max="6" width="11.7109375" style="45" customWidth="1"/>
    <col min="7" max="7" width="12" style="45" customWidth="1"/>
    <col min="8" max="8" width="11.5703125" style="45" customWidth="1"/>
    <col min="9" max="9" width="11.140625" style="45" customWidth="1"/>
    <col min="10" max="10" width="11.42578125" style="45" customWidth="1"/>
    <col min="11" max="11" width="3.140625" style="45" customWidth="1"/>
    <col min="12" max="16384" width="9.140625" style="45"/>
  </cols>
  <sheetData>
    <row r="1" spans="1:12" ht="20.100000000000001" customHeight="1" x14ac:dyDescent="0.2">
      <c r="C1" s="46"/>
      <c r="D1" s="46"/>
    </row>
    <row r="2" spans="1:12" s="273" customFormat="1" ht="20.100000000000001" customHeight="1" x14ac:dyDescent="0.2">
      <c r="A2" s="465" t="s">
        <v>166</v>
      </c>
      <c r="B2" s="465"/>
      <c r="C2" s="465"/>
      <c r="D2" s="465"/>
      <c r="E2" s="465"/>
      <c r="F2" s="465"/>
      <c r="G2" s="465"/>
      <c r="H2" s="465"/>
      <c r="I2" s="465"/>
      <c r="J2" s="465"/>
    </row>
    <row r="3" spans="1:12" s="273" customFormat="1" ht="20.100000000000001" customHeight="1" thickBot="1" x14ac:dyDescent="0.25">
      <c r="A3" s="188"/>
      <c r="B3" s="188"/>
      <c r="C3" s="188"/>
      <c r="D3" s="188"/>
      <c r="E3" s="188"/>
      <c r="F3" s="190"/>
      <c r="G3" s="190"/>
      <c r="H3" s="190"/>
      <c r="I3" s="190"/>
      <c r="J3" s="190"/>
    </row>
    <row r="4" spans="1:12" s="273" customFormat="1" ht="20.100000000000001" customHeight="1" thickBot="1" x14ac:dyDescent="0.25">
      <c r="A4" s="274" t="s">
        <v>1</v>
      </c>
      <c r="B4" s="274" t="s">
        <v>2</v>
      </c>
      <c r="C4" s="275" t="s">
        <v>167</v>
      </c>
      <c r="D4" s="276"/>
      <c r="E4" s="277" t="s">
        <v>4</v>
      </c>
      <c r="F4" s="275" t="s">
        <v>168</v>
      </c>
      <c r="G4" s="276"/>
      <c r="H4" s="277" t="s">
        <v>4</v>
      </c>
      <c r="I4" s="494" t="s">
        <v>169</v>
      </c>
      <c r="J4" s="495"/>
    </row>
    <row r="5" spans="1:12" s="273" customFormat="1" ht="34.5" customHeight="1" thickBot="1" x14ac:dyDescent="0.25">
      <c r="A5" s="278"/>
      <c r="B5" s="279"/>
      <c r="C5" s="280">
        <f>+'4.1.5 Rezerwy'!C43</f>
        <v>2021</v>
      </c>
      <c r="D5" s="280">
        <f>+'4.1.5 Rezerwy'!D43</f>
        <v>2022</v>
      </c>
      <c r="E5" s="280" t="str">
        <f>+'4.1.5 Rezerwy'!E43</f>
        <v>22/21</v>
      </c>
      <c r="F5" s="280">
        <f>+C5</f>
        <v>2021</v>
      </c>
      <c r="G5" s="280">
        <f t="shared" ref="G5:H5" si="0">+D5</f>
        <v>2022</v>
      </c>
      <c r="H5" s="280" t="str">
        <f t="shared" si="0"/>
        <v>22/21</v>
      </c>
      <c r="I5" s="281">
        <f>+F5</f>
        <v>2021</v>
      </c>
      <c r="J5" s="281">
        <f>+G5</f>
        <v>2022</v>
      </c>
    </row>
    <row r="6" spans="1:12" ht="20.100000000000001" customHeight="1" x14ac:dyDescent="0.2">
      <c r="A6" s="277" t="s">
        <v>6</v>
      </c>
      <c r="B6" s="282" t="s">
        <v>7</v>
      </c>
      <c r="C6" s="283">
        <f>+C38</f>
        <v>86531586.438289985</v>
      </c>
      <c r="D6" s="283">
        <f>+D38</f>
        <v>77288609.697080001</v>
      </c>
      <c r="E6" s="284">
        <f t="shared" ref="E6:E8" si="1">+IF(C6=0,"X",D6/C6)</f>
        <v>0.89318378268955445</v>
      </c>
      <c r="F6" s="283">
        <f>+F38</f>
        <v>3082512.5033400008</v>
      </c>
      <c r="G6" s="283">
        <f>+G38</f>
        <v>-2143386.1764599998</v>
      </c>
      <c r="H6" s="285" t="str">
        <f t="shared" ref="H6" si="2">+IFERROR(IF(G6/F6&gt;0,G6/F6,"X"),"X")</f>
        <v>X</v>
      </c>
      <c r="I6" s="286">
        <f>+I38</f>
        <v>3.496015877136395E-2</v>
      </c>
      <c r="J6" s="286">
        <f>+J38</f>
        <v>-2.6167544991691376E-2</v>
      </c>
      <c r="K6" s="287"/>
      <c r="L6" s="75"/>
    </row>
    <row r="7" spans="1:12" ht="20.100000000000001" customHeight="1" thickBot="1" x14ac:dyDescent="0.25">
      <c r="A7" s="288" t="s">
        <v>8</v>
      </c>
      <c r="B7" s="289" t="s">
        <v>9</v>
      </c>
      <c r="C7" s="290">
        <f>+C73</f>
        <v>87084635.725650012</v>
      </c>
      <c r="D7" s="290">
        <f>+D73</f>
        <v>88878322.860349983</v>
      </c>
      <c r="E7" s="284">
        <f t="shared" si="1"/>
        <v>1.0205970561828011</v>
      </c>
      <c r="F7" s="290">
        <f>+F73</f>
        <v>2662256.9299499998</v>
      </c>
      <c r="G7" s="290">
        <f>+G73</f>
        <v>3168470.0677200006</v>
      </c>
      <c r="H7" s="284">
        <f t="shared" ref="H7:H8" si="3">+IF(F7=0,"X",G7/F7)</f>
        <v>1.1901443591244623</v>
      </c>
      <c r="I7" s="291">
        <f>+I73</f>
        <v>3.0255188373959515E-2</v>
      </c>
      <c r="J7" s="291">
        <f>+J73</f>
        <v>3.6012921050897713E-2</v>
      </c>
      <c r="K7" s="287"/>
      <c r="L7" s="75"/>
    </row>
    <row r="8" spans="1:12" ht="20.100000000000001" customHeight="1" thickBot="1" x14ac:dyDescent="0.25">
      <c r="A8" s="292"/>
      <c r="B8" s="293" t="s">
        <v>10</v>
      </c>
      <c r="C8" s="294">
        <f>SUM(C6:C7)</f>
        <v>173616222.16394001</v>
      </c>
      <c r="D8" s="294">
        <f>SUM(D6:D7)</f>
        <v>166166932.55742997</v>
      </c>
      <c r="E8" s="295">
        <f t="shared" si="1"/>
        <v>0.95709335502372628</v>
      </c>
      <c r="F8" s="294">
        <f>SUM(F6:F7)</f>
        <v>5744769.433290001</v>
      </c>
      <c r="G8" s="294">
        <f>SUM(G6:G7)</f>
        <v>1025083.8912600009</v>
      </c>
      <c r="H8" s="295">
        <f t="shared" si="3"/>
        <v>0.17843777773217617</v>
      </c>
      <c r="I8" s="296">
        <v>3.2610060607169485E-2</v>
      </c>
      <c r="J8" s="296">
        <v>6.0337534513775016E-3</v>
      </c>
      <c r="K8" s="287"/>
      <c r="L8" s="75"/>
    </row>
    <row r="9" spans="1:12" ht="20.100000000000001" customHeight="1" x14ac:dyDescent="0.2">
      <c r="L9" s="75"/>
    </row>
    <row r="10" spans="1:12" s="273" customFormat="1" ht="20.100000000000001" customHeight="1" x14ac:dyDescent="0.2">
      <c r="A10" s="484" t="s">
        <v>170</v>
      </c>
      <c r="B10" s="484"/>
      <c r="C10" s="484"/>
      <c r="D10" s="484"/>
      <c r="E10" s="484"/>
      <c r="F10" s="484"/>
      <c r="G10" s="484"/>
      <c r="H10" s="484"/>
      <c r="I10" s="484"/>
      <c r="J10" s="484"/>
      <c r="L10" s="75"/>
    </row>
    <row r="11" spans="1:12" s="273" customFormat="1" ht="20.100000000000001" customHeight="1" thickBot="1" x14ac:dyDescent="0.25">
      <c r="A11" s="188"/>
      <c r="B11" s="188"/>
      <c r="C11" s="188"/>
      <c r="D11" s="188"/>
      <c r="E11" s="188"/>
      <c r="F11" s="190"/>
      <c r="G11" s="190"/>
      <c r="H11" s="190"/>
      <c r="I11" s="190"/>
      <c r="J11" s="190"/>
      <c r="L11" s="75"/>
    </row>
    <row r="12" spans="1:12" ht="20.100000000000001" customHeight="1" thickBot="1" x14ac:dyDescent="0.25">
      <c r="A12" s="277" t="s">
        <v>1</v>
      </c>
      <c r="B12" s="277" t="s">
        <v>12</v>
      </c>
      <c r="C12" s="275" t="s">
        <v>167</v>
      </c>
      <c r="D12" s="276"/>
      <c r="E12" s="277" t="s">
        <v>4</v>
      </c>
      <c r="F12" s="275" t="s">
        <v>168</v>
      </c>
      <c r="G12" s="276"/>
      <c r="H12" s="277" t="s">
        <v>4</v>
      </c>
      <c r="I12" s="494" t="s">
        <v>169</v>
      </c>
      <c r="J12" s="495"/>
      <c r="L12" s="75"/>
    </row>
    <row r="13" spans="1:12" s="272" customFormat="1" ht="20.100000000000001" customHeight="1" thickBot="1" x14ac:dyDescent="0.25">
      <c r="A13" s="297"/>
      <c r="B13" s="297"/>
      <c r="C13" s="280">
        <f>+C5</f>
        <v>2021</v>
      </c>
      <c r="D13" s="280">
        <f t="shared" ref="D13:J13" si="4">+D5</f>
        <v>2022</v>
      </c>
      <c r="E13" s="280" t="str">
        <f t="shared" si="4"/>
        <v>22/21</v>
      </c>
      <c r="F13" s="280">
        <f t="shared" si="4"/>
        <v>2021</v>
      </c>
      <c r="G13" s="280">
        <f t="shared" si="4"/>
        <v>2022</v>
      </c>
      <c r="H13" s="280" t="str">
        <f t="shared" si="4"/>
        <v>22/21</v>
      </c>
      <c r="I13" s="280">
        <f t="shared" si="4"/>
        <v>2021</v>
      </c>
      <c r="J13" s="280">
        <f t="shared" si="4"/>
        <v>2022</v>
      </c>
      <c r="L13" s="75"/>
    </row>
    <row r="14" spans="1:12" ht="20.100000000000001" customHeight="1" x14ac:dyDescent="0.2">
      <c r="A14" s="10" t="s">
        <v>6</v>
      </c>
      <c r="B14" s="37" t="s">
        <v>13</v>
      </c>
      <c r="C14" s="298">
        <v>2490258.64268</v>
      </c>
      <c r="D14" s="298">
        <v>2139617.3358499999</v>
      </c>
      <c r="E14" s="284">
        <f>+IF(C14=0,"X",D14/C14)</f>
        <v>0.85919482385466506</v>
      </c>
      <c r="F14" s="298">
        <v>75491.326479999989</v>
      </c>
      <c r="G14" s="298">
        <v>-150753.26430000001</v>
      </c>
      <c r="H14" s="285" t="str">
        <f t="shared" ref="H14:H38" si="5">+IFERROR(IF(G14/F14&gt;0,G14/F14,"X"),"X")</f>
        <v>X</v>
      </c>
      <c r="I14" s="285">
        <v>2.9625738830266261E-2</v>
      </c>
      <c r="J14" s="285">
        <v>-6.5121944950181865E-2</v>
      </c>
      <c r="K14" s="287"/>
      <c r="L14" s="299"/>
    </row>
    <row r="15" spans="1:12" ht="20.100000000000001" customHeight="1" x14ac:dyDescent="0.2">
      <c r="A15" s="23" t="s">
        <v>8</v>
      </c>
      <c r="B15" s="37" t="s">
        <v>14</v>
      </c>
      <c r="C15" s="298">
        <v>17986318.47834</v>
      </c>
      <c r="D15" s="298">
        <v>15636797.03358</v>
      </c>
      <c r="E15" s="284">
        <f t="shared" ref="E15:E38" si="6">+IF(C15=0,"X",D15/C15)</f>
        <v>0.86937174232795844</v>
      </c>
      <c r="F15" s="298">
        <v>943705.62644999998</v>
      </c>
      <c r="G15" s="298">
        <v>-1147748.3300199998</v>
      </c>
      <c r="H15" s="285" t="str">
        <f t="shared" si="5"/>
        <v>X</v>
      </c>
      <c r="I15" s="285">
        <v>5.3098356764063367E-2</v>
      </c>
      <c r="J15" s="285">
        <v>-6.8271384881814556E-2</v>
      </c>
      <c r="K15" s="287"/>
      <c r="L15" s="75"/>
    </row>
    <row r="16" spans="1:12" ht="20.100000000000001" customHeight="1" x14ac:dyDescent="0.2">
      <c r="A16" s="23" t="s">
        <v>15</v>
      </c>
      <c r="B16" s="37" t="s">
        <v>16</v>
      </c>
      <c r="C16" s="298">
        <v>750900.49716999999</v>
      </c>
      <c r="D16" s="298">
        <v>859329.85454999993</v>
      </c>
      <c r="E16" s="284">
        <f t="shared" si="6"/>
        <v>1.1443991018632287</v>
      </c>
      <c r="F16" s="298">
        <v>-32106.353459999998</v>
      </c>
      <c r="G16" s="298">
        <v>-94578.198420000001</v>
      </c>
      <c r="H16" s="285">
        <f t="shared" si="5"/>
        <v>2.9457782721364212</v>
      </c>
      <c r="I16" s="285">
        <v>-3.9956397762655145E-2</v>
      </c>
      <c r="J16" s="285">
        <v>-0.11747163791686624</v>
      </c>
      <c r="K16" s="287"/>
      <c r="L16" s="75"/>
    </row>
    <row r="17" spans="1:12" ht="20.100000000000001" customHeight="1" x14ac:dyDescent="0.2">
      <c r="A17" s="23" t="s">
        <v>17</v>
      </c>
      <c r="B17" s="37" t="s">
        <v>18</v>
      </c>
      <c r="C17" s="298">
        <v>302033.66282999999</v>
      </c>
      <c r="D17" s="298">
        <v>296067.92884999997</v>
      </c>
      <c r="E17" s="284">
        <f t="shared" si="6"/>
        <v>0.98024811564346115</v>
      </c>
      <c r="F17" s="298">
        <v>3744.8634399999992</v>
      </c>
      <c r="G17" s="298">
        <v>-2526.3483999999985</v>
      </c>
      <c r="H17" s="285" t="str">
        <f t="shared" si="5"/>
        <v>X</v>
      </c>
      <c r="I17" s="285">
        <v>1.226022537816732E-2</v>
      </c>
      <c r="J17" s="285">
        <v>-8.4478905762607002E-3</v>
      </c>
      <c r="K17" s="287"/>
      <c r="L17" s="75"/>
    </row>
    <row r="18" spans="1:12" ht="20.100000000000001" customHeight="1" x14ac:dyDescent="0.2">
      <c r="A18" s="23" t="s">
        <v>19</v>
      </c>
      <c r="B18" s="37" t="s">
        <v>20</v>
      </c>
      <c r="C18" s="298">
        <v>2280291.0437500002</v>
      </c>
      <c r="D18" s="298">
        <v>2107599.0959599996</v>
      </c>
      <c r="E18" s="284">
        <f t="shared" si="6"/>
        <v>0.92426758493687544</v>
      </c>
      <c r="F18" s="298">
        <v>116160.82188</v>
      </c>
      <c r="G18" s="298">
        <v>-66001.611970000013</v>
      </c>
      <c r="H18" s="285" t="str">
        <f t="shared" si="5"/>
        <v>X</v>
      </c>
      <c r="I18" s="285">
        <v>5.1831588612336721E-2</v>
      </c>
      <c r="J18" s="285">
        <v>-3.0083529837126748E-2</v>
      </c>
      <c r="K18" s="287"/>
      <c r="L18" s="75"/>
    </row>
    <row r="19" spans="1:12" ht="20.100000000000001" customHeight="1" x14ac:dyDescent="0.2">
      <c r="A19" s="23" t="s">
        <v>21</v>
      </c>
      <c r="B19" s="37" t="s">
        <v>22</v>
      </c>
      <c r="C19" s="298">
        <v>1170481.45897</v>
      </c>
      <c r="D19" s="298">
        <v>1093773.9538099999</v>
      </c>
      <c r="E19" s="284">
        <f t="shared" si="6"/>
        <v>0.93446499765361413</v>
      </c>
      <c r="F19" s="298">
        <v>41219.327289999994</v>
      </c>
      <c r="G19" s="298">
        <v>-20653.377430000004</v>
      </c>
      <c r="H19" s="285" t="str">
        <f t="shared" si="5"/>
        <v>X</v>
      </c>
      <c r="I19" s="285">
        <v>3.5048611348932487E-2</v>
      </c>
      <c r="J19" s="285">
        <v>-1.824297498720983E-2</v>
      </c>
      <c r="K19" s="287"/>
      <c r="L19" s="75"/>
    </row>
    <row r="20" spans="1:12" ht="20.100000000000001" customHeight="1" x14ac:dyDescent="0.2">
      <c r="A20" s="23" t="s">
        <v>23</v>
      </c>
      <c r="B20" s="37" t="s">
        <v>24</v>
      </c>
      <c r="C20" s="298">
        <v>1836419.0595799999</v>
      </c>
      <c r="D20" s="298">
        <v>1715512.8061000002</v>
      </c>
      <c r="E20" s="284">
        <f t="shared" si="6"/>
        <v>0.93416194803181163</v>
      </c>
      <c r="F20" s="298">
        <v>-42215.232749999996</v>
      </c>
      <c r="G20" s="298">
        <v>-39431.485690000001</v>
      </c>
      <c r="H20" s="285">
        <f t="shared" si="5"/>
        <v>0.93405823257009057</v>
      </c>
      <c r="I20" s="285">
        <v>-2.0907103135119936E-2</v>
      </c>
      <c r="J20" s="285">
        <v>-2.220283900769647E-2</v>
      </c>
      <c r="K20" s="287"/>
      <c r="L20" s="75"/>
    </row>
    <row r="21" spans="1:12" ht="20.100000000000001" customHeight="1" x14ac:dyDescent="0.2">
      <c r="A21" s="23" t="s">
        <v>25</v>
      </c>
      <c r="B21" s="37" t="s">
        <v>26</v>
      </c>
      <c r="C21" s="298">
        <v>3661929.9100199998</v>
      </c>
      <c r="D21" s="298">
        <v>3055229.5451400001</v>
      </c>
      <c r="E21" s="284">
        <f t="shared" si="6"/>
        <v>0.8343222345081186</v>
      </c>
      <c r="F21" s="298">
        <v>174509.24939999997</v>
      </c>
      <c r="G21" s="298">
        <v>-156578.78409000003</v>
      </c>
      <c r="H21" s="285" t="str">
        <f t="shared" si="5"/>
        <v>X</v>
      </c>
      <c r="I21" s="285">
        <v>4.6995367655536122E-2</v>
      </c>
      <c r="J21" s="285">
        <v>-4.6620535104230421E-2</v>
      </c>
      <c r="K21" s="287"/>
      <c r="L21" s="75"/>
    </row>
    <row r="22" spans="1:12" ht="20.100000000000001" customHeight="1" x14ac:dyDescent="0.2">
      <c r="A22" s="23" t="s">
        <v>27</v>
      </c>
      <c r="B22" s="37" t="s">
        <v>28</v>
      </c>
      <c r="C22" s="298">
        <v>39345.140610000002</v>
      </c>
      <c r="D22" s="298">
        <v>39581.750659999998</v>
      </c>
      <c r="E22" s="284">
        <f t="shared" si="6"/>
        <v>1.0060137045218707</v>
      </c>
      <c r="F22" s="298">
        <v>687.37985000000003</v>
      </c>
      <c r="G22" s="298">
        <v>1268.6091699999999</v>
      </c>
      <c r="H22" s="285">
        <f t="shared" si="5"/>
        <v>1.8455722407341442</v>
      </c>
      <c r="I22" s="285">
        <v>1.7552768072882446E-2</v>
      </c>
      <c r="J22" s="285">
        <v>3.2146437027659715E-2</v>
      </c>
      <c r="K22" s="287"/>
      <c r="L22" s="75"/>
    </row>
    <row r="23" spans="1:12" ht="20.100000000000001" customHeight="1" x14ac:dyDescent="0.2">
      <c r="A23" s="23" t="s">
        <v>29</v>
      </c>
      <c r="B23" s="37" t="s">
        <v>30</v>
      </c>
      <c r="C23" s="298">
        <v>8419315.1782399993</v>
      </c>
      <c r="D23" s="298">
        <v>7170505.5892599998</v>
      </c>
      <c r="E23" s="284">
        <f t="shared" si="6"/>
        <v>0.8516732581519707</v>
      </c>
      <c r="F23" s="298">
        <v>391755.01691000024</v>
      </c>
      <c r="G23" s="298">
        <v>-479950.74058999959</v>
      </c>
      <c r="H23" s="285" t="str">
        <f t="shared" si="5"/>
        <v>X</v>
      </c>
      <c r="I23" s="285">
        <v>4.6440415444598385E-2</v>
      </c>
      <c r="J23" s="285">
        <v>-6.1572323087966466E-2</v>
      </c>
      <c r="K23" s="287"/>
      <c r="L23" s="75"/>
    </row>
    <row r="24" spans="1:12" ht="20.100000000000001" customHeight="1" x14ac:dyDescent="0.2">
      <c r="A24" s="23" t="s">
        <v>31</v>
      </c>
      <c r="B24" s="37" t="s">
        <v>32</v>
      </c>
      <c r="C24" s="298">
        <v>4924720.8526999997</v>
      </c>
      <c r="D24" s="298">
        <v>4313427.32223</v>
      </c>
      <c r="E24" s="284">
        <f t="shared" si="6"/>
        <v>0.8758724506923361</v>
      </c>
      <c r="F24" s="298">
        <v>308213.42382999999</v>
      </c>
      <c r="G24" s="298">
        <v>164484.99239999999</v>
      </c>
      <c r="H24" s="285">
        <f t="shared" si="5"/>
        <v>0.53367238310400233</v>
      </c>
      <c r="I24" s="285">
        <v>5.9693674982176891E-2</v>
      </c>
      <c r="J24" s="285">
        <v>3.5609948938981235E-2</v>
      </c>
      <c r="K24" s="287"/>
      <c r="L24" s="75"/>
    </row>
    <row r="25" spans="1:12" ht="20.100000000000001" customHeight="1" x14ac:dyDescent="0.2">
      <c r="A25" s="23" t="s">
        <v>33</v>
      </c>
      <c r="B25" s="37" t="s">
        <v>34</v>
      </c>
      <c r="C25" s="298">
        <v>4878490.7398600001</v>
      </c>
      <c r="D25" s="298">
        <v>2751796.6658000001</v>
      </c>
      <c r="E25" s="284">
        <f t="shared" si="6"/>
        <v>0.56406721105695268</v>
      </c>
      <c r="F25" s="298">
        <v>260820.47039999999</v>
      </c>
      <c r="G25" s="298">
        <v>45726.430760000003</v>
      </c>
      <c r="H25" s="285">
        <f t="shared" si="5"/>
        <v>0.17531764546652701</v>
      </c>
      <c r="I25" s="285">
        <v>5.0568076299338842E-2</v>
      </c>
      <c r="J25" s="285">
        <v>1.1985506791285743E-2</v>
      </c>
      <c r="K25" s="287"/>
      <c r="L25" s="75"/>
    </row>
    <row r="26" spans="1:12" ht="20.100000000000001" customHeight="1" x14ac:dyDescent="0.2">
      <c r="A26" s="23" t="s">
        <v>35</v>
      </c>
      <c r="B26" s="37" t="s">
        <v>36</v>
      </c>
      <c r="C26" s="298">
        <v>1679116.6839600001</v>
      </c>
      <c r="D26" s="298">
        <v>1611575.21328</v>
      </c>
      <c r="E26" s="284">
        <f t="shared" si="6"/>
        <v>0.95977559431979953</v>
      </c>
      <c r="F26" s="298">
        <v>93258.106050000002</v>
      </c>
      <c r="G26" s="298">
        <v>-86698.68379000001</v>
      </c>
      <c r="H26" s="285" t="str">
        <f t="shared" si="5"/>
        <v>X</v>
      </c>
      <c r="I26" s="285">
        <v>4.8711697439558242E-2</v>
      </c>
      <c r="J26" s="285">
        <v>-5.2693285483649654E-2</v>
      </c>
      <c r="K26" s="287"/>
      <c r="L26" s="75"/>
    </row>
    <row r="27" spans="1:12" ht="20.100000000000001" customHeight="1" x14ac:dyDescent="0.2">
      <c r="A27" s="23" t="s">
        <v>37</v>
      </c>
      <c r="B27" s="37" t="s">
        <v>38</v>
      </c>
      <c r="C27" s="298">
        <v>47467.329420000002</v>
      </c>
      <c r="D27" s="298">
        <v>50406.440179999998</v>
      </c>
      <c r="E27" s="284">
        <f t="shared" si="6"/>
        <v>1.0619186037199224</v>
      </c>
      <c r="F27" s="298">
        <v>554.58123000000001</v>
      </c>
      <c r="G27" s="298">
        <v>2315.3822500000001</v>
      </c>
      <c r="H27" s="285">
        <f t="shared" si="5"/>
        <v>4.1750101243058664</v>
      </c>
      <c r="I27" s="285">
        <v>1.1538699233899805E-2</v>
      </c>
      <c r="J27" s="285">
        <v>4.7313642040410386E-2</v>
      </c>
      <c r="K27" s="287"/>
      <c r="L27" s="75"/>
    </row>
    <row r="28" spans="1:12" ht="20.100000000000001" customHeight="1" x14ac:dyDescent="0.2">
      <c r="A28" s="23" t="s">
        <v>39</v>
      </c>
      <c r="B28" s="37" t="s">
        <v>40</v>
      </c>
      <c r="C28" s="298">
        <v>196890.73192000002</v>
      </c>
      <c r="D28" s="298">
        <v>200197.43247</v>
      </c>
      <c r="E28" s="284">
        <f t="shared" si="6"/>
        <v>1.0167945972761356</v>
      </c>
      <c r="F28" s="298">
        <v>3908.3242099999989</v>
      </c>
      <c r="G28" s="298">
        <v>-9550.7485099999976</v>
      </c>
      <c r="H28" s="285" t="str">
        <f t="shared" si="5"/>
        <v>X</v>
      </c>
      <c r="I28" s="285">
        <v>3.4532709817351057E-2</v>
      </c>
      <c r="J28" s="285">
        <v>-4.8103919313091048E-2</v>
      </c>
      <c r="K28" s="287"/>
      <c r="L28" s="75"/>
    </row>
    <row r="29" spans="1:12" ht="20.100000000000001" customHeight="1" x14ac:dyDescent="0.2">
      <c r="A29" s="23" t="s">
        <v>41</v>
      </c>
      <c r="B29" s="37" t="s">
        <v>42</v>
      </c>
      <c r="C29" s="298">
        <v>26628082.096639998</v>
      </c>
      <c r="D29" s="298">
        <v>26197990.477710001</v>
      </c>
      <c r="E29" s="284">
        <f t="shared" si="6"/>
        <v>0.98384819389661315</v>
      </c>
      <c r="F29" s="298">
        <v>410464.95094000018</v>
      </c>
      <c r="G29" s="298">
        <v>209567.42677999998</v>
      </c>
      <c r="H29" s="285">
        <f t="shared" si="5"/>
        <v>0.51056107543426665</v>
      </c>
      <c r="I29" s="285">
        <v>1.5135690381819186E-2</v>
      </c>
      <c r="J29" s="285">
        <v>7.9342421863766045E-3</v>
      </c>
      <c r="K29" s="287"/>
      <c r="L29" s="75"/>
    </row>
    <row r="30" spans="1:12" ht="20.100000000000001" customHeight="1" x14ac:dyDescent="0.2">
      <c r="A30" s="23" t="s">
        <v>43</v>
      </c>
      <c r="B30" s="37" t="s">
        <v>44</v>
      </c>
      <c r="C30" s="298">
        <v>343719.83747000003</v>
      </c>
      <c r="D30" s="298">
        <v>359612.91703999997</v>
      </c>
      <c r="E30" s="284">
        <f t="shared" si="6"/>
        <v>1.0462384705141934</v>
      </c>
      <c r="F30" s="298">
        <v>9617.3204699999987</v>
      </c>
      <c r="G30" s="298">
        <v>11217.161650000002</v>
      </c>
      <c r="H30" s="285">
        <f t="shared" si="5"/>
        <v>1.1663499916624909</v>
      </c>
      <c r="I30" s="285">
        <v>2.8607249220218574E-2</v>
      </c>
      <c r="J30" s="285">
        <v>3.1897168383163976E-2</v>
      </c>
      <c r="K30" s="287"/>
      <c r="L30" s="75"/>
    </row>
    <row r="31" spans="1:12" ht="20.100000000000001" customHeight="1" x14ac:dyDescent="0.2">
      <c r="A31" s="23" t="s">
        <v>45</v>
      </c>
      <c r="B31" s="37" t="s">
        <v>46</v>
      </c>
      <c r="C31" s="298">
        <v>160128.12766</v>
      </c>
      <c r="D31" s="298">
        <v>155238.75897</v>
      </c>
      <c r="E31" s="284">
        <f t="shared" si="6"/>
        <v>0.96946589733203148</v>
      </c>
      <c r="F31" s="298">
        <v>449.04710000000068</v>
      </c>
      <c r="G31" s="298">
        <v>-914.61586999999963</v>
      </c>
      <c r="H31" s="285" t="str">
        <f t="shared" si="5"/>
        <v>X</v>
      </c>
      <c r="I31" s="285">
        <v>2.7630244969782179E-3</v>
      </c>
      <c r="J31" s="285">
        <v>-5.8003291326718179E-3</v>
      </c>
      <c r="K31" s="287"/>
      <c r="L31" s="75"/>
    </row>
    <row r="32" spans="1:12" ht="19.5" customHeight="1" x14ac:dyDescent="0.2">
      <c r="A32" s="23" t="s">
        <v>47</v>
      </c>
      <c r="B32" s="37" t="s">
        <v>48</v>
      </c>
      <c r="C32" s="298">
        <v>941067.90460000001</v>
      </c>
      <c r="D32" s="298">
        <v>864046.57579999999</v>
      </c>
      <c r="E32" s="284">
        <f t="shared" si="6"/>
        <v>0.9181553972635611</v>
      </c>
      <c r="F32" s="298">
        <v>3210.6782000000003</v>
      </c>
      <c r="G32" s="298">
        <v>14281.476259999999</v>
      </c>
      <c r="H32" s="285">
        <f t="shared" si="5"/>
        <v>4.4481182386948648</v>
      </c>
      <c r="I32" s="285">
        <v>3.2792926204821709E-3</v>
      </c>
      <c r="J32" s="285">
        <v>1.5823346845941128E-2</v>
      </c>
      <c r="K32" s="287"/>
      <c r="L32" s="75"/>
    </row>
    <row r="33" spans="1:12" ht="20.100000000000001" customHeight="1" x14ac:dyDescent="0.2">
      <c r="A33" s="23" t="s">
        <v>49</v>
      </c>
      <c r="B33" s="37" t="s">
        <v>50</v>
      </c>
      <c r="C33" s="298">
        <v>34263.871859999999</v>
      </c>
      <c r="D33" s="298">
        <v>41566.888429999999</v>
      </c>
      <c r="E33" s="284">
        <f t="shared" si="6"/>
        <v>1.2131404354954298</v>
      </c>
      <c r="F33" s="298">
        <v>1103.54042</v>
      </c>
      <c r="G33" s="298">
        <v>1403.4285799999998</v>
      </c>
      <c r="H33" s="285">
        <f t="shared" si="5"/>
        <v>1.2717509522668864</v>
      </c>
      <c r="I33" s="285">
        <v>3.1790916422133712E-2</v>
      </c>
      <c r="J33" s="285">
        <v>3.7014756930640283E-2</v>
      </c>
      <c r="K33" s="287"/>
      <c r="L33" s="75"/>
    </row>
    <row r="34" spans="1:12" ht="20.100000000000001" customHeight="1" x14ac:dyDescent="0.2">
      <c r="A34" s="23" t="s">
        <v>51</v>
      </c>
      <c r="B34" s="37" t="s">
        <v>52</v>
      </c>
      <c r="C34" s="298">
        <v>3016909.6392299999</v>
      </c>
      <c r="D34" s="298">
        <v>2354325.8404999999</v>
      </c>
      <c r="E34" s="284">
        <f t="shared" si="6"/>
        <v>0.78037665095627129</v>
      </c>
      <c r="F34" s="298">
        <v>142816.37674999997</v>
      </c>
      <c r="G34" s="298">
        <v>-178711.08126000001</v>
      </c>
      <c r="H34" s="285" t="str">
        <f t="shared" si="5"/>
        <v>X</v>
      </c>
      <c r="I34" s="285">
        <v>4.3996119544113609E-2</v>
      </c>
      <c r="J34" s="285">
        <v>-6.6543752153269367E-2</v>
      </c>
      <c r="K34" s="287"/>
      <c r="L34" s="75"/>
    </row>
    <row r="35" spans="1:12" ht="20.100000000000001" customHeight="1" x14ac:dyDescent="0.2">
      <c r="A35" s="23" t="s">
        <v>53</v>
      </c>
      <c r="B35" s="37" t="s">
        <v>54</v>
      </c>
      <c r="C35" s="298">
        <v>1051348.78486</v>
      </c>
      <c r="D35" s="298">
        <v>949654.21051</v>
      </c>
      <c r="E35" s="284">
        <f t="shared" si="6"/>
        <v>0.90327227670354715</v>
      </c>
      <c r="F35" s="298">
        <v>42154.995750000002</v>
      </c>
      <c r="G35" s="298">
        <v>26325.565849999999</v>
      </c>
      <c r="H35" s="285">
        <f t="shared" si="5"/>
        <v>0.62449456776424883</v>
      </c>
      <c r="I35" s="285">
        <v>3.7882331543482049E-2</v>
      </c>
      <c r="J35" s="285">
        <v>2.6312370257229135E-2</v>
      </c>
      <c r="K35" s="287"/>
      <c r="L35" s="75"/>
    </row>
    <row r="36" spans="1:12" ht="20.100000000000001" customHeight="1" x14ac:dyDescent="0.2">
      <c r="A36" s="23" t="s">
        <v>55</v>
      </c>
      <c r="B36" s="37" t="s">
        <v>56</v>
      </c>
      <c r="C36" s="298">
        <v>2083062.26459</v>
      </c>
      <c r="D36" s="298">
        <v>1801663.27966</v>
      </c>
      <c r="E36" s="284">
        <f t="shared" si="6"/>
        <v>0.86491091038731549</v>
      </c>
      <c r="F36" s="298">
        <v>89647.97064</v>
      </c>
      <c r="G36" s="298">
        <v>-132071.49030999999</v>
      </c>
      <c r="H36" s="285" t="str">
        <f t="shared" si="5"/>
        <v>X</v>
      </c>
      <c r="I36" s="285">
        <v>4.3123536120702188E-2</v>
      </c>
      <c r="J36" s="285">
        <v>-6.7995274726929622E-2</v>
      </c>
      <c r="K36" s="287"/>
      <c r="L36" s="75"/>
    </row>
    <row r="37" spans="1:12" s="273" customFormat="1" ht="20.100000000000001" customHeight="1" thickBot="1" x14ac:dyDescent="0.25">
      <c r="A37" s="23" t="s">
        <v>57</v>
      </c>
      <c r="B37" s="37" t="s">
        <v>58</v>
      </c>
      <c r="C37" s="298">
        <v>1609024.5013299999</v>
      </c>
      <c r="D37" s="298">
        <v>1523092.7807400001</v>
      </c>
      <c r="E37" s="284">
        <f t="shared" si="6"/>
        <v>0.94659390175912816</v>
      </c>
      <c r="F37" s="298">
        <v>43340.691859999992</v>
      </c>
      <c r="G37" s="298">
        <v>-53807.889509999994</v>
      </c>
      <c r="H37" s="285" t="str">
        <f t="shared" si="5"/>
        <v>X</v>
      </c>
      <c r="I37" s="285">
        <v>2.6240707608045623E-2</v>
      </c>
      <c r="J37" s="285">
        <v>-3.4358796088528744E-2</v>
      </c>
      <c r="K37" s="287"/>
      <c r="L37" s="300"/>
    </row>
    <row r="38" spans="1:12" s="273" customFormat="1" ht="20.100000000000001" customHeight="1" thickBot="1" x14ac:dyDescent="0.25">
      <c r="A38" s="301"/>
      <c r="B38" s="293" t="s">
        <v>10</v>
      </c>
      <c r="C38" s="302">
        <f>SUM(C14:C37)</f>
        <v>86531586.438289985</v>
      </c>
      <c r="D38" s="302">
        <f>SUM(D14:D37)</f>
        <v>77288609.697080001</v>
      </c>
      <c r="E38" s="295">
        <f t="shared" si="6"/>
        <v>0.89318378268955445</v>
      </c>
      <c r="F38" s="302">
        <f>SUM(F14:F37)</f>
        <v>3082512.5033400008</v>
      </c>
      <c r="G38" s="302">
        <f>SUM(G14:G37)</f>
        <v>-2143386.1764599998</v>
      </c>
      <c r="H38" s="303" t="str">
        <f t="shared" si="5"/>
        <v>X</v>
      </c>
      <c r="I38" s="303">
        <v>3.496015877136395E-2</v>
      </c>
      <c r="J38" s="303">
        <v>-2.6167544991691376E-2</v>
      </c>
      <c r="K38" s="287"/>
    </row>
    <row r="39" spans="1:12" s="273" customFormat="1" ht="20.100000000000001" customHeight="1" x14ac:dyDescent="0.2">
      <c r="A39" s="272"/>
      <c r="B39" s="45"/>
      <c r="C39" s="304"/>
      <c r="D39" s="304"/>
      <c r="E39" s="304"/>
      <c r="F39" s="304"/>
      <c r="G39" s="304"/>
      <c r="H39" s="304"/>
      <c r="I39" s="299"/>
      <c r="J39" s="299"/>
      <c r="K39" s="287"/>
      <c r="L39" s="300"/>
    </row>
    <row r="40" spans="1:12" ht="20.100000000000001" customHeight="1" x14ac:dyDescent="0.2">
      <c r="A40" s="484" t="s">
        <v>171</v>
      </c>
      <c r="B40" s="484"/>
      <c r="C40" s="484"/>
      <c r="D40" s="484"/>
      <c r="E40" s="484"/>
      <c r="F40" s="484"/>
      <c r="G40" s="484"/>
      <c r="H40" s="484"/>
      <c r="I40" s="484"/>
      <c r="J40" s="484"/>
      <c r="L40" s="75"/>
    </row>
    <row r="41" spans="1:12" s="273" customFormat="1" ht="20.100000000000001" customHeight="1" thickBot="1" x14ac:dyDescent="0.25">
      <c r="A41" s="188"/>
      <c r="B41" s="188"/>
      <c r="C41" s="188"/>
      <c r="D41" s="188"/>
      <c r="E41" s="188"/>
      <c r="F41" s="190"/>
      <c r="G41" s="190"/>
      <c r="H41" s="190"/>
      <c r="I41" s="190"/>
      <c r="J41" s="190"/>
      <c r="L41" s="75"/>
    </row>
    <row r="42" spans="1:12" s="273" customFormat="1" ht="20.100000000000001" customHeight="1" thickBot="1" x14ac:dyDescent="0.25">
      <c r="A42" s="277" t="s">
        <v>1</v>
      </c>
      <c r="B42" s="305" t="s">
        <v>12</v>
      </c>
      <c r="C42" s="275" t="s">
        <v>167</v>
      </c>
      <c r="D42" s="276"/>
      <c r="E42" s="277" t="s">
        <v>4</v>
      </c>
      <c r="F42" s="275" t="s">
        <v>168</v>
      </c>
      <c r="G42" s="276"/>
      <c r="H42" s="277" t="s">
        <v>4</v>
      </c>
      <c r="I42" s="492" t="s">
        <v>169</v>
      </c>
      <c r="J42" s="493"/>
      <c r="L42" s="75"/>
    </row>
    <row r="43" spans="1:12" ht="20.100000000000001" customHeight="1" thickBot="1" x14ac:dyDescent="0.25">
      <c r="A43" s="297"/>
      <c r="B43" s="297"/>
      <c r="C43" s="280">
        <f t="shared" ref="C43:J43" si="7">+C5</f>
        <v>2021</v>
      </c>
      <c r="D43" s="280">
        <f t="shared" si="7"/>
        <v>2022</v>
      </c>
      <c r="E43" s="280" t="str">
        <f t="shared" si="7"/>
        <v>22/21</v>
      </c>
      <c r="F43" s="280">
        <f t="shared" si="7"/>
        <v>2021</v>
      </c>
      <c r="G43" s="280">
        <f t="shared" si="7"/>
        <v>2022</v>
      </c>
      <c r="H43" s="280" t="str">
        <f t="shared" si="7"/>
        <v>22/21</v>
      </c>
      <c r="I43" s="280">
        <f t="shared" si="7"/>
        <v>2021</v>
      </c>
      <c r="J43" s="280">
        <f t="shared" si="7"/>
        <v>2022</v>
      </c>
      <c r="L43" s="75"/>
    </row>
    <row r="44" spans="1:12" s="272" customFormat="1" ht="20.100000000000001" customHeight="1" x14ac:dyDescent="0.2">
      <c r="A44" s="10" t="s">
        <v>6</v>
      </c>
      <c r="B44" s="17" t="s">
        <v>60</v>
      </c>
      <c r="C44" s="298">
        <v>247779.23342999999</v>
      </c>
      <c r="D44" s="298">
        <v>329581.02033999999</v>
      </c>
      <c r="E44" s="284">
        <f t="shared" ref="E44:E73" si="8">+IF(C44=0,"X",D44/C44)</f>
        <v>1.3301398013773005</v>
      </c>
      <c r="F44" s="298">
        <v>2935.6315399999999</v>
      </c>
      <c r="G44" s="298">
        <v>11974.458540000001</v>
      </c>
      <c r="H44" s="285">
        <f t="shared" ref="H44:H72" si="9">+IFERROR(IF(G44/F44&gt;0,G44/F44,"X"),"X")</f>
        <v>4.0790059572666948</v>
      </c>
      <c r="I44" s="285">
        <v>1.3048999815717196E-2</v>
      </c>
      <c r="J44" s="285">
        <v>4.1480023821557362E-2</v>
      </c>
      <c r="L44" s="75"/>
    </row>
    <row r="45" spans="1:12" ht="20.100000000000001" customHeight="1" x14ac:dyDescent="0.2">
      <c r="A45" s="23" t="s">
        <v>8</v>
      </c>
      <c r="B45" s="17" t="s">
        <v>61</v>
      </c>
      <c r="C45" s="298">
        <v>3972433.7357100002</v>
      </c>
      <c r="D45" s="298">
        <v>3771186.6496799998</v>
      </c>
      <c r="E45" s="284">
        <f t="shared" si="8"/>
        <v>0.94933909552199713</v>
      </c>
      <c r="F45" s="298">
        <v>82564.090609999985</v>
      </c>
      <c r="G45" s="298">
        <v>316621.97683000006</v>
      </c>
      <c r="H45" s="285">
        <f t="shared" si="9"/>
        <v>3.834863007522201</v>
      </c>
      <c r="I45" s="285">
        <v>1.9730066352163365E-2</v>
      </c>
      <c r="J45" s="285">
        <v>8.1776213469186912E-2</v>
      </c>
      <c r="K45" s="287"/>
      <c r="L45" s="299"/>
    </row>
    <row r="46" spans="1:12" ht="20.100000000000001" customHeight="1" x14ac:dyDescent="0.2">
      <c r="A46" s="23" t="s">
        <v>15</v>
      </c>
      <c r="B46" s="17" t="s">
        <v>62</v>
      </c>
      <c r="C46" s="298">
        <v>2254258.8817099999</v>
      </c>
      <c r="D46" s="298">
        <v>2402830.46667</v>
      </c>
      <c r="E46" s="284">
        <f t="shared" si="8"/>
        <v>1.0659070642531079</v>
      </c>
      <c r="F46" s="298">
        <v>58199.253510000002</v>
      </c>
      <c r="G46" s="298">
        <v>62677.15262999999</v>
      </c>
      <c r="H46" s="285">
        <f t="shared" si="9"/>
        <v>1.0769408342880304</v>
      </c>
      <c r="I46" s="285">
        <v>2.5336182318842503E-2</v>
      </c>
      <c r="J46" s="285">
        <v>2.6916877878584256E-2</v>
      </c>
      <c r="K46" s="287"/>
      <c r="L46" s="75"/>
    </row>
    <row r="47" spans="1:12" ht="20.100000000000001" customHeight="1" x14ac:dyDescent="0.2">
      <c r="A47" s="23" t="s">
        <v>17</v>
      </c>
      <c r="B47" s="17" t="s">
        <v>63</v>
      </c>
      <c r="C47" s="298">
        <v>68112.404259999996</v>
      </c>
      <c r="D47" s="298">
        <v>85303.83756</v>
      </c>
      <c r="E47" s="284">
        <f t="shared" si="8"/>
        <v>1.2523979807609864</v>
      </c>
      <c r="F47" s="298">
        <v>668.00977</v>
      </c>
      <c r="G47" s="298">
        <v>1775.6545500000002</v>
      </c>
      <c r="H47" s="285">
        <f t="shared" si="9"/>
        <v>2.6581266169205882</v>
      </c>
      <c r="I47" s="285">
        <v>1.1532439573907607E-2</v>
      </c>
      <c r="J47" s="285">
        <v>2.3148195118523864E-2</v>
      </c>
      <c r="K47" s="287"/>
      <c r="L47" s="75"/>
    </row>
    <row r="48" spans="1:12" ht="20.100000000000001" customHeight="1" x14ac:dyDescent="0.2">
      <c r="A48" s="23" t="s">
        <v>19</v>
      </c>
      <c r="B48" s="17" t="s">
        <v>64</v>
      </c>
      <c r="C48" s="298">
        <v>140339.78476000001</v>
      </c>
      <c r="D48" s="298">
        <v>158537.60028000001</v>
      </c>
      <c r="E48" s="284">
        <f t="shared" si="8"/>
        <v>1.1296696838399798</v>
      </c>
      <c r="F48" s="298">
        <v>1783.17391</v>
      </c>
      <c r="G48" s="298">
        <v>5173.8173799999995</v>
      </c>
      <c r="H48" s="285">
        <f t="shared" si="9"/>
        <v>2.9014653876356902</v>
      </c>
      <c r="I48" s="285">
        <v>1.3637361697345612E-2</v>
      </c>
      <c r="J48" s="285">
        <v>3.4621671889343959E-2</v>
      </c>
      <c r="K48" s="287"/>
      <c r="L48" s="75"/>
    </row>
    <row r="49" spans="1:12" ht="20.100000000000001" customHeight="1" x14ac:dyDescent="0.2">
      <c r="A49" s="23" t="s">
        <v>21</v>
      </c>
      <c r="B49" s="17" t="s">
        <v>65</v>
      </c>
      <c r="C49" s="298">
        <v>9607088.49811</v>
      </c>
      <c r="D49" s="298">
        <v>9597792.6603200007</v>
      </c>
      <c r="E49" s="284">
        <f t="shared" si="8"/>
        <v>0.99903239802653754</v>
      </c>
      <c r="F49" s="298">
        <v>157021.95323999997</v>
      </c>
      <c r="G49" s="298">
        <v>191537.51884999999</v>
      </c>
      <c r="H49" s="285">
        <f t="shared" si="9"/>
        <v>1.2198136305007286</v>
      </c>
      <c r="I49" s="285">
        <v>1.6149344744673347E-2</v>
      </c>
      <c r="J49" s="285">
        <v>1.9946753876779331E-2</v>
      </c>
      <c r="K49" s="287"/>
      <c r="L49" s="75"/>
    </row>
    <row r="50" spans="1:12" ht="20.100000000000001" customHeight="1" x14ac:dyDescent="0.2">
      <c r="A50" s="23" t="s">
        <v>23</v>
      </c>
      <c r="B50" s="17" t="s">
        <v>66</v>
      </c>
      <c r="C50" s="298">
        <v>278188.31964</v>
      </c>
      <c r="D50" s="298">
        <v>296063.32410999999</v>
      </c>
      <c r="E50" s="284">
        <f t="shared" si="8"/>
        <v>1.0642550502951806</v>
      </c>
      <c r="F50" s="298">
        <v>3438.80204</v>
      </c>
      <c r="G50" s="298">
        <v>6896.6292399999993</v>
      </c>
      <c r="H50" s="285">
        <f t="shared" si="9"/>
        <v>2.0055324964271568</v>
      </c>
      <c r="I50" s="285">
        <v>1.2482422728400069E-2</v>
      </c>
      <c r="J50" s="285">
        <v>2.4019536783433017E-2</v>
      </c>
      <c r="K50" s="287"/>
      <c r="L50" s="75"/>
    </row>
    <row r="51" spans="1:12" ht="20.100000000000001" customHeight="1" x14ac:dyDescent="0.2">
      <c r="A51" s="23" t="s">
        <v>25</v>
      </c>
      <c r="B51" s="17" t="s">
        <v>67</v>
      </c>
      <c r="C51" s="298">
        <v>1104795.2840700001</v>
      </c>
      <c r="D51" s="298">
        <v>1103087.5552999999</v>
      </c>
      <c r="E51" s="284">
        <f t="shared" si="8"/>
        <v>0.99845425773025664</v>
      </c>
      <c r="F51" s="298">
        <v>26116.810369999996</v>
      </c>
      <c r="G51" s="298">
        <v>16414.823520000005</v>
      </c>
      <c r="H51" s="285">
        <f t="shared" si="9"/>
        <v>0.62851562987398635</v>
      </c>
      <c r="I51" s="285">
        <v>2.3089984067785053E-2</v>
      </c>
      <c r="J51" s="285">
        <v>1.4869288557615521E-2</v>
      </c>
      <c r="K51" s="287"/>
      <c r="L51" s="75"/>
    </row>
    <row r="52" spans="1:12" ht="20.100000000000001" customHeight="1" x14ac:dyDescent="0.2">
      <c r="A52" s="23" t="s">
        <v>27</v>
      </c>
      <c r="B52" s="17" t="s">
        <v>68</v>
      </c>
      <c r="C52" s="298">
        <v>3940413.1208700002</v>
      </c>
      <c r="D52" s="298">
        <v>3691344.08274</v>
      </c>
      <c r="E52" s="284">
        <f t="shared" si="8"/>
        <v>0.93679113572868</v>
      </c>
      <c r="F52" s="298">
        <v>93775.963069999998</v>
      </c>
      <c r="G52" s="298">
        <v>155624.29660999999</v>
      </c>
      <c r="H52" s="285">
        <f t="shared" si="9"/>
        <v>1.6595329071036327</v>
      </c>
      <c r="I52" s="285">
        <v>2.3919220821800417E-2</v>
      </c>
      <c r="J52" s="285">
        <v>4.0783345816186617E-2</v>
      </c>
      <c r="K52" s="287"/>
      <c r="L52" s="75"/>
    </row>
    <row r="53" spans="1:12" ht="20.100000000000001" customHeight="1" x14ac:dyDescent="0.2">
      <c r="A53" s="23" t="s">
        <v>29</v>
      </c>
      <c r="B53" s="17" t="s">
        <v>69</v>
      </c>
      <c r="C53" s="298">
        <v>336209.56195</v>
      </c>
      <c r="D53" s="298">
        <v>366684.47463000001</v>
      </c>
      <c r="E53" s="284">
        <f t="shared" si="8"/>
        <v>1.0906426114214209</v>
      </c>
      <c r="F53" s="298">
        <v>7197.4153899999992</v>
      </c>
      <c r="G53" s="298">
        <v>11334.326079999999</v>
      </c>
      <c r="H53" s="285">
        <f t="shared" si="9"/>
        <v>1.5747772590349269</v>
      </c>
      <c r="I53" s="285">
        <v>2.2071363296196137E-2</v>
      </c>
      <c r="J53" s="285">
        <v>3.2250454521276846E-2</v>
      </c>
      <c r="K53" s="287"/>
      <c r="L53" s="75"/>
    </row>
    <row r="54" spans="1:12" ht="20.100000000000001" customHeight="1" x14ac:dyDescent="0.2">
      <c r="A54" s="23" t="s">
        <v>31</v>
      </c>
      <c r="B54" s="17" t="s">
        <v>70</v>
      </c>
      <c r="C54" s="298">
        <v>1842925.30329</v>
      </c>
      <c r="D54" s="298">
        <v>1794971.58929</v>
      </c>
      <c r="E54" s="284">
        <f t="shared" si="8"/>
        <v>0.97397956720525092</v>
      </c>
      <c r="F54" s="298">
        <v>43917.271280000001</v>
      </c>
      <c r="G54" s="298">
        <v>47063.433619999996</v>
      </c>
      <c r="H54" s="285">
        <f t="shared" si="9"/>
        <v>1.0716383839046204</v>
      </c>
      <c r="I54" s="285">
        <v>2.2993088643712994E-2</v>
      </c>
      <c r="J54" s="285">
        <v>2.5873978845300679E-2</v>
      </c>
      <c r="K54" s="287"/>
      <c r="L54" s="75"/>
    </row>
    <row r="55" spans="1:12" ht="20.100000000000001" customHeight="1" x14ac:dyDescent="0.2">
      <c r="A55" s="23" t="s">
        <v>33</v>
      </c>
      <c r="B55" s="17" t="s">
        <v>71</v>
      </c>
      <c r="C55" s="298">
        <v>415691.37339000002</v>
      </c>
      <c r="D55" s="298">
        <v>518005.21357999998</v>
      </c>
      <c r="E55" s="284">
        <f t="shared" si="8"/>
        <v>1.2461293323352407</v>
      </c>
      <c r="F55" s="298">
        <v>4323.7707899999996</v>
      </c>
      <c r="G55" s="298">
        <v>22498.084260000003</v>
      </c>
      <c r="H55" s="285">
        <f t="shared" si="9"/>
        <v>5.2033480387150695</v>
      </c>
      <c r="I55" s="285">
        <v>1.117018421687572E-2</v>
      </c>
      <c r="J55" s="285">
        <v>4.8191424439088956E-2</v>
      </c>
      <c r="K55" s="287"/>
      <c r="L55" s="75"/>
    </row>
    <row r="56" spans="1:12" ht="20.100000000000001" customHeight="1" x14ac:dyDescent="0.2">
      <c r="A56" s="23" t="s">
        <v>35</v>
      </c>
      <c r="B56" s="17" t="s">
        <v>72</v>
      </c>
      <c r="C56" s="298">
        <v>654940.09034999995</v>
      </c>
      <c r="D56" s="298">
        <v>703559.16517000005</v>
      </c>
      <c r="E56" s="284">
        <f t="shared" si="8"/>
        <v>1.0742343850015625</v>
      </c>
      <c r="F56" s="298">
        <v>6031.7269699999997</v>
      </c>
      <c r="G56" s="298">
        <v>11085.807499999999</v>
      </c>
      <c r="H56" s="285">
        <f t="shared" si="9"/>
        <v>1.8379159990393266</v>
      </c>
      <c r="I56" s="285">
        <v>8.9126874319100016E-3</v>
      </c>
      <c r="J56" s="285">
        <v>1.6320667758859573E-2</v>
      </c>
      <c r="K56" s="287"/>
      <c r="L56" s="75"/>
    </row>
    <row r="57" spans="1:12" ht="20.100000000000001" customHeight="1" x14ac:dyDescent="0.2">
      <c r="A57" s="23" t="s">
        <v>37</v>
      </c>
      <c r="B57" s="17" t="s">
        <v>73</v>
      </c>
      <c r="C57" s="298">
        <v>45821.542600000001</v>
      </c>
      <c r="D57" s="298">
        <v>82855.749179999999</v>
      </c>
      <c r="E57" s="284">
        <f t="shared" si="8"/>
        <v>1.8082269709531777</v>
      </c>
      <c r="F57" s="298">
        <v>520.87869000000001</v>
      </c>
      <c r="G57" s="298">
        <v>3021.4797600000002</v>
      </c>
      <c r="H57" s="285">
        <f t="shared" si="9"/>
        <v>5.8007359832670442</v>
      </c>
      <c r="I57" s="285">
        <v>1.2025438795595105E-2</v>
      </c>
      <c r="J57" s="285">
        <v>4.6962128565245752E-2</v>
      </c>
      <c r="K57" s="287"/>
      <c r="L57" s="75"/>
    </row>
    <row r="58" spans="1:12" ht="20.100000000000001" customHeight="1" x14ac:dyDescent="0.2">
      <c r="A58" s="23" t="s">
        <v>39</v>
      </c>
      <c r="B58" s="17" t="s">
        <v>74</v>
      </c>
      <c r="C58" s="298">
        <v>30405.672839999999</v>
      </c>
      <c r="D58" s="298">
        <v>32686.891749999999</v>
      </c>
      <c r="E58" s="284">
        <f t="shared" si="8"/>
        <v>1.0750260953606972</v>
      </c>
      <c r="F58" s="298">
        <v>230.22076000000001</v>
      </c>
      <c r="G58" s="298">
        <v>1457.72452</v>
      </c>
      <c r="H58" s="285">
        <f t="shared" si="9"/>
        <v>6.331855215837181</v>
      </c>
      <c r="I58" s="285">
        <v>8.1558094770191499E-3</v>
      </c>
      <c r="J58" s="285">
        <v>4.6209074856058255E-2</v>
      </c>
      <c r="K58" s="287"/>
      <c r="L58" s="75"/>
    </row>
    <row r="59" spans="1:12" ht="20.100000000000001" customHeight="1" x14ac:dyDescent="0.2">
      <c r="A59" s="23" t="s">
        <v>41</v>
      </c>
      <c r="B59" s="17" t="s">
        <v>75</v>
      </c>
      <c r="C59" s="298">
        <v>691264.30151999998</v>
      </c>
      <c r="D59" s="298">
        <v>777296.44007000001</v>
      </c>
      <c r="E59" s="284">
        <f t="shared" si="8"/>
        <v>1.1244562150263315</v>
      </c>
      <c r="F59" s="298">
        <v>3812.5905400000001</v>
      </c>
      <c r="G59" s="298">
        <v>24846.862550000005</v>
      </c>
      <c r="H59" s="285">
        <f t="shared" si="9"/>
        <v>6.5170550808742247</v>
      </c>
      <c r="I59" s="285">
        <v>5.8941382100674315E-3</v>
      </c>
      <c r="J59" s="285">
        <v>3.3838385905779408E-2</v>
      </c>
      <c r="K59" s="287"/>
      <c r="L59" s="75"/>
    </row>
    <row r="60" spans="1:12" ht="20.100000000000001" customHeight="1" x14ac:dyDescent="0.2">
      <c r="A60" s="23" t="s">
        <v>43</v>
      </c>
      <c r="B60" s="17" t="s">
        <v>76</v>
      </c>
      <c r="C60" s="298">
        <v>81119.116330000004</v>
      </c>
      <c r="D60" s="298">
        <v>103320.88264</v>
      </c>
      <c r="E60" s="284">
        <f t="shared" si="8"/>
        <v>1.2736933945345406</v>
      </c>
      <c r="F60" s="298">
        <v>-2933.76046</v>
      </c>
      <c r="G60" s="298">
        <v>-1904.8774599999997</v>
      </c>
      <c r="H60" s="285">
        <f t="shared" si="9"/>
        <v>0.64929549837889622</v>
      </c>
      <c r="I60" s="285" t="s">
        <v>177</v>
      </c>
      <c r="J60" s="285" t="s">
        <v>177</v>
      </c>
      <c r="K60" s="287"/>
      <c r="L60" s="75"/>
    </row>
    <row r="61" spans="1:12" ht="20.100000000000001" customHeight="1" x14ac:dyDescent="0.2">
      <c r="A61" s="23" t="s">
        <v>45</v>
      </c>
      <c r="B61" s="17" t="s">
        <v>77</v>
      </c>
      <c r="C61" s="298">
        <v>797599.12615999999</v>
      </c>
      <c r="D61" s="298">
        <v>837620.40110000002</v>
      </c>
      <c r="E61" s="284">
        <f t="shared" si="8"/>
        <v>1.0501771800236046</v>
      </c>
      <c r="F61" s="298">
        <v>12529.829180000001</v>
      </c>
      <c r="G61" s="298">
        <v>-10458.454279999998</v>
      </c>
      <c r="H61" s="285" t="str">
        <f t="shared" si="9"/>
        <v>X</v>
      </c>
      <c r="I61" s="285">
        <v>1.6540834041842187E-2</v>
      </c>
      <c r="J61" s="285">
        <v>-1.2791498762890085E-2</v>
      </c>
      <c r="K61" s="287"/>
      <c r="L61" s="75"/>
    </row>
    <row r="62" spans="1:12" ht="20.100000000000001" customHeight="1" x14ac:dyDescent="0.2">
      <c r="A62" s="23" t="s">
        <v>47</v>
      </c>
      <c r="B62" s="17" t="s">
        <v>78</v>
      </c>
      <c r="C62" s="298">
        <v>39250562.196829997</v>
      </c>
      <c r="D62" s="298">
        <v>40304677.003380001</v>
      </c>
      <c r="E62" s="284">
        <f t="shared" si="8"/>
        <v>1.0268560435201903</v>
      </c>
      <c r="F62" s="298">
        <v>1558489.9704499999</v>
      </c>
      <c r="G62" s="298">
        <v>1444668.05003</v>
      </c>
      <c r="H62" s="285">
        <f t="shared" si="9"/>
        <v>0.9269665364691857</v>
      </c>
      <c r="I62" s="285">
        <v>3.9228210032116351E-2</v>
      </c>
      <c r="J62" s="285">
        <v>3.6318614953675769E-2</v>
      </c>
      <c r="K62" s="287"/>
      <c r="L62" s="75"/>
    </row>
    <row r="63" spans="1:12" ht="20.100000000000001" customHeight="1" x14ac:dyDescent="0.2">
      <c r="A63" s="23" t="s">
        <v>49</v>
      </c>
      <c r="B63" s="17" t="s">
        <v>79</v>
      </c>
      <c r="C63" s="298">
        <v>464001.83318999998</v>
      </c>
      <c r="D63" s="298">
        <v>545656.64309000003</v>
      </c>
      <c r="E63" s="284">
        <f t="shared" si="8"/>
        <v>1.1759794984830674</v>
      </c>
      <c r="F63" s="298">
        <v>3234.9763300000004</v>
      </c>
      <c r="G63" s="298">
        <v>-1644.3816799999986</v>
      </c>
      <c r="H63" s="285" t="str">
        <f t="shared" si="9"/>
        <v>X</v>
      </c>
      <c r="I63" s="285">
        <v>6.694927243358093E-3</v>
      </c>
      <c r="J63" s="285" t="s">
        <v>177</v>
      </c>
      <c r="K63" s="287"/>
      <c r="L63" s="75"/>
    </row>
    <row r="64" spans="1:12" ht="20.100000000000001" customHeight="1" x14ac:dyDescent="0.2">
      <c r="A64" s="23" t="s">
        <v>51</v>
      </c>
      <c r="B64" s="17" t="s">
        <v>80</v>
      </c>
      <c r="C64" s="298">
        <v>744794.18507999997</v>
      </c>
      <c r="D64" s="298">
        <v>731655.83117000002</v>
      </c>
      <c r="E64" s="284">
        <f t="shared" si="8"/>
        <v>0.98235975230044426</v>
      </c>
      <c r="F64" s="298">
        <v>13700.587309999999</v>
      </c>
      <c r="G64" s="298">
        <v>14903.158230000001</v>
      </c>
      <c r="H64" s="285">
        <f t="shared" si="9"/>
        <v>1.0877751364076378</v>
      </c>
      <c r="I64" s="285">
        <v>1.8113378630822366E-2</v>
      </c>
      <c r="J64" s="285">
        <v>2.0187826294116175E-2</v>
      </c>
      <c r="K64" s="287"/>
      <c r="L64" s="75"/>
    </row>
    <row r="65" spans="1:13" ht="20.100000000000001" customHeight="1" x14ac:dyDescent="0.2">
      <c r="A65" s="23" t="s">
        <v>53</v>
      </c>
      <c r="B65" s="17" t="s">
        <v>81</v>
      </c>
      <c r="C65" s="298">
        <v>314574.46609</v>
      </c>
      <c r="D65" s="298">
        <v>267797.80235999997</v>
      </c>
      <c r="E65" s="284">
        <f t="shared" si="8"/>
        <v>0.85130177820402886</v>
      </c>
      <c r="F65" s="298">
        <v>-139.54679000000056</v>
      </c>
      <c r="G65" s="298">
        <v>11694.823609999999</v>
      </c>
      <c r="H65" s="285" t="str">
        <f t="shared" si="9"/>
        <v>X</v>
      </c>
      <c r="I65" s="285" t="s">
        <v>177</v>
      </c>
      <c r="J65" s="285">
        <v>4.0162707750923989E-2</v>
      </c>
      <c r="K65" s="287"/>
      <c r="L65" s="75"/>
    </row>
    <row r="66" spans="1:13" ht="20.100000000000001" customHeight="1" x14ac:dyDescent="0.2">
      <c r="A66" s="23" t="s">
        <v>55</v>
      </c>
      <c r="B66" s="17" t="s">
        <v>82</v>
      </c>
      <c r="C66" s="298">
        <v>44285.166579999997</v>
      </c>
      <c r="D66" s="298">
        <v>61840.199959999998</v>
      </c>
      <c r="E66" s="284">
        <f t="shared" si="8"/>
        <v>1.3964088821544183</v>
      </c>
      <c r="F66" s="298">
        <v>903.95537999999988</v>
      </c>
      <c r="G66" s="298">
        <v>1372.4732300000001</v>
      </c>
      <c r="H66" s="285">
        <f t="shared" si="9"/>
        <v>1.5182975403055847</v>
      </c>
      <c r="I66" s="285">
        <v>1.9591032008813767E-2</v>
      </c>
      <c r="J66" s="285">
        <v>2.5865130547892103E-2</v>
      </c>
      <c r="K66" s="287"/>
      <c r="L66" s="75"/>
    </row>
    <row r="67" spans="1:13" ht="20.100000000000001" customHeight="1" x14ac:dyDescent="0.2">
      <c r="A67" s="23" t="s">
        <v>57</v>
      </c>
      <c r="B67" s="17" t="s">
        <v>83</v>
      </c>
      <c r="C67" s="298">
        <v>612562.79518999998</v>
      </c>
      <c r="D67" s="298">
        <v>596377.07903000002</v>
      </c>
      <c r="E67" s="284">
        <f t="shared" si="8"/>
        <v>0.97357704991701366</v>
      </c>
      <c r="F67" s="298">
        <v>14287.521840000001</v>
      </c>
      <c r="G67" s="298">
        <v>20276.413840000001</v>
      </c>
      <c r="H67" s="285">
        <f t="shared" si="9"/>
        <v>1.4191694029984419</v>
      </c>
      <c r="I67" s="285">
        <v>2.177178410203293E-2</v>
      </c>
      <c r="J67" s="285">
        <v>3.3544122867288514E-2</v>
      </c>
      <c r="K67" s="287"/>
      <c r="L67" s="75"/>
    </row>
    <row r="68" spans="1:13" ht="20.100000000000001" customHeight="1" x14ac:dyDescent="0.2">
      <c r="A68" s="23" t="s">
        <v>84</v>
      </c>
      <c r="B68" s="17" t="s">
        <v>85</v>
      </c>
      <c r="C68" s="298">
        <v>314650.56754000002</v>
      </c>
      <c r="D68" s="298">
        <v>286948.3946</v>
      </c>
      <c r="E68" s="284">
        <f t="shared" si="8"/>
        <v>0.91195892905396281</v>
      </c>
      <c r="F68" s="298">
        <v>4130.30069</v>
      </c>
      <c r="G68" s="298">
        <v>14086.565000000001</v>
      </c>
      <c r="H68" s="285">
        <f t="shared" si="9"/>
        <v>3.4105422479543495</v>
      </c>
      <c r="I68" s="285">
        <v>1.2957946598791974E-2</v>
      </c>
      <c r="J68" s="285">
        <v>4.6830416561529482E-2</v>
      </c>
      <c r="K68" s="287"/>
      <c r="L68" s="75"/>
    </row>
    <row r="69" spans="1:13" ht="20.100000000000001" customHeight="1" x14ac:dyDescent="0.2">
      <c r="A69" s="23" t="s">
        <v>86</v>
      </c>
      <c r="B69" s="17" t="s">
        <v>87</v>
      </c>
      <c r="C69" s="298">
        <v>4639835.1150099998</v>
      </c>
      <c r="D69" s="298">
        <v>4077651.7455799999</v>
      </c>
      <c r="E69" s="284">
        <f t="shared" si="8"/>
        <v>0.87883548542246237</v>
      </c>
      <c r="F69" s="298">
        <v>174033.41349000001</v>
      </c>
      <c r="G69" s="298">
        <v>114775.85378</v>
      </c>
      <c r="H69" s="285">
        <f t="shared" si="9"/>
        <v>0.65950469785272037</v>
      </c>
      <c r="I69" s="285">
        <v>3.656390124505822E-2</v>
      </c>
      <c r="J69" s="285">
        <v>2.6332326188841994E-2</v>
      </c>
      <c r="K69" s="287"/>
      <c r="L69" s="75"/>
    </row>
    <row r="70" spans="1:13" ht="20.100000000000001" customHeight="1" x14ac:dyDescent="0.2">
      <c r="A70" s="23" t="s">
        <v>88</v>
      </c>
      <c r="B70" s="17" t="s">
        <v>89</v>
      </c>
      <c r="C70" s="298">
        <v>12805113.68537</v>
      </c>
      <c r="D70" s="298">
        <v>13741937.72013</v>
      </c>
      <c r="E70" s="284">
        <f t="shared" si="8"/>
        <v>1.0731601497478569</v>
      </c>
      <c r="F70" s="298">
        <v>368709.30345999997</v>
      </c>
      <c r="G70" s="298">
        <v>633080.86255000008</v>
      </c>
      <c r="H70" s="285">
        <f t="shared" si="9"/>
        <v>1.7170189539811298</v>
      </c>
      <c r="I70" s="285">
        <v>2.8891641589132381E-2</v>
      </c>
      <c r="J70" s="285">
        <v>4.7695004080102001E-2</v>
      </c>
      <c r="K70" s="287"/>
      <c r="L70" s="75"/>
    </row>
    <row r="71" spans="1:13" ht="20.100000000000001" customHeight="1" x14ac:dyDescent="0.2">
      <c r="A71" s="23" t="s">
        <v>90</v>
      </c>
      <c r="B71" s="17" t="s">
        <v>91</v>
      </c>
      <c r="C71" s="298">
        <v>1330480.9829200001</v>
      </c>
      <c r="D71" s="298">
        <v>1535702.7311499999</v>
      </c>
      <c r="E71" s="284">
        <f>+IF(C71=0,"X",D71/C71)</f>
        <v>1.1542462845125381</v>
      </c>
      <c r="F71" s="298">
        <v>21968.288129999997</v>
      </c>
      <c r="G71" s="298">
        <v>36213.484920000003</v>
      </c>
      <c r="H71" s="285">
        <f t="shared" si="9"/>
        <v>1.6484436432052572</v>
      </c>
      <c r="I71" s="285">
        <v>1.6976776310996523E-2</v>
      </c>
      <c r="J71" s="285">
        <v>2.5269479232771591E-2</v>
      </c>
      <c r="K71" s="287"/>
      <c r="L71" s="75"/>
    </row>
    <row r="72" spans="1:13" ht="20.100000000000001" customHeight="1" thickBot="1" x14ac:dyDescent="0.25">
      <c r="A72" s="23" t="s">
        <v>92</v>
      </c>
      <c r="B72" s="17" t="s">
        <v>93</v>
      </c>
      <c r="C72" s="298">
        <v>54389.380859999997</v>
      </c>
      <c r="D72" s="298">
        <v>75349.705489999993</v>
      </c>
      <c r="E72" s="284">
        <f>+IF(C72=0,"X",D72/C72)</f>
        <v>1.3853753122131054</v>
      </c>
      <c r="F72" s="298">
        <v>804.52846</v>
      </c>
      <c r="G72" s="298">
        <v>1402.0495100000001</v>
      </c>
      <c r="H72" s="285">
        <f t="shared" si="9"/>
        <v>1.7426972191884922</v>
      </c>
      <c r="I72" s="285">
        <v>1.6615393038551547E-2</v>
      </c>
      <c r="J72" s="285">
        <v>2.1613371104181513E-2</v>
      </c>
      <c r="K72" s="287"/>
      <c r="L72" s="75"/>
    </row>
    <row r="73" spans="1:13" ht="20.100000000000001" customHeight="1" thickBot="1" x14ac:dyDescent="0.3">
      <c r="A73" s="281"/>
      <c r="B73" s="306" t="s">
        <v>10</v>
      </c>
      <c r="C73" s="302">
        <f>SUM(C44:C72)</f>
        <v>87084635.725650012</v>
      </c>
      <c r="D73" s="302">
        <f>SUM(D44:D72)</f>
        <v>88878322.860349983</v>
      </c>
      <c r="E73" s="295">
        <f t="shared" si="8"/>
        <v>1.0205970561828011</v>
      </c>
      <c r="F73" s="302">
        <f>SUM(F44:F72)</f>
        <v>2662256.9299499998</v>
      </c>
      <c r="G73" s="302">
        <f>SUM(G44:G72)</f>
        <v>3168470.0677200006</v>
      </c>
      <c r="H73" s="295">
        <f t="shared" ref="H73" si="10">+IF(F73=0,"X",G73/F73)</f>
        <v>1.1901443591244623</v>
      </c>
      <c r="I73" s="296">
        <v>3.0255188373959515E-2</v>
      </c>
      <c r="J73" s="303">
        <v>3.6012921050897713E-2</v>
      </c>
      <c r="K73" s="287"/>
      <c r="L73" s="75"/>
      <c r="M73" s="307"/>
    </row>
    <row r="74" spans="1:13" ht="20.100000000000001" customHeight="1" x14ac:dyDescent="0.2">
      <c r="C74" s="308"/>
      <c r="D74" s="308"/>
      <c r="E74" s="304"/>
      <c r="F74" s="308"/>
      <c r="G74" s="308"/>
      <c r="H74" s="304"/>
      <c r="I74" s="304"/>
      <c r="J74" s="304"/>
      <c r="K74" s="287"/>
      <c r="L74" s="300"/>
    </row>
    <row r="75" spans="1:13" x14ac:dyDescent="0.2">
      <c r="F75" s="46"/>
    </row>
  </sheetData>
  <mergeCells count="6">
    <mergeCell ref="I42:J42"/>
    <mergeCell ref="A2:J2"/>
    <mergeCell ref="I4:J4"/>
    <mergeCell ref="A10:J10"/>
    <mergeCell ref="I12:J12"/>
    <mergeCell ref="A40:J40"/>
  </mergeCells>
  <conditionalFormatting sqref="L6:L37 L39:L74">
    <cfRule type="cellIs" dxfId="7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39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938F-EF60-451D-92BC-A1C064EA623E}">
  <dimension ref="A2:V2156"/>
  <sheetViews>
    <sheetView showGridLines="0" zoomScale="80" zoomScaleNormal="80" zoomScaleSheetLayoutView="115" workbookViewId="0">
      <selection activeCell="P12" sqref="P12"/>
    </sheetView>
  </sheetViews>
  <sheetFormatPr defaultColWidth="9.140625" defaultRowHeight="12.75" x14ac:dyDescent="0.2"/>
  <cols>
    <col min="1" max="1" width="3.85546875" style="17" bestFit="1" customWidth="1"/>
    <col min="2" max="2" width="35.7109375" style="17" bestFit="1" customWidth="1"/>
    <col min="3" max="3" width="11.5703125" style="17" customWidth="1"/>
    <col min="4" max="4" width="11.85546875" style="17" customWidth="1"/>
    <col min="5" max="5" width="11.5703125" style="17" customWidth="1"/>
    <col min="6" max="6" width="11.7109375" style="17" customWidth="1"/>
    <col min="7" max="7" width="11.85546875" style="17" customWidth="1"/>
    <col min="8" max="8" width="10.85546875" style="17" customWidth="1"/>
    <col min="9" max="10" width="2.140625" style="17" customWidth="1"/>
    <col min="11" max="12" width="7" style="313" customWidth="1"/>
    <col min="13" max="13" width="10.5703125" style="112" bestFit="1" customWidth="1"/>
    <col min="14" max="14" width="9" style="112" customWidth="1"/>
    <col min="15" max="15" width="9.140625" style="112"/>
    <col min="16" max="16" width="11.5703125" style="314" bestFit="1" customWidth="1"/>
    <col min="17" max="19" width="9.140625" style="112"/>
    <col min="20" max="20" width="11.7109375" style="17" customWidth="1"/>
    <col min="21" max="16384" width="9.140625" style="17"/>
  </cols>
  <sheetData>
    <row r="2" spans="1:22" s="99" customFormat="1" ht="20.100000000000001" customHeight="1" x14ac:dyDescent="0.2">
      <c r="A2" s="465" t="s">
        <v>172</v>
      </c>
      <c r="B2" s="465"/>
      <c r="C2" s="465"/>
      <c r="D2" s="465"/>
      <c r="E2" s="465"/>
      <c r="F2" s="465"/>
      <c r="G2" s="465"/>
      <c r="H2" s="465"/>
      <c r="K2" s="309"/>
      <c r="L2" s="309"/>
      <c r="M2" s="116"/>
      <c r="N2" s="116"/>
      <c r="O2" s="116"/>
      <c r="P2" s="310"/>
      <c r="Q2" s="116"/>
      <c r="R2" s="116"/>
      <c r="S2" s="116"/>
    </row>
    <row r="3" spans="1:22" s="99" customFormat="1" ht="20.100000000000001" customHeight="1" thickBot="1" x14ac:dyDescent="0.25">
      <c r="A3" s="116"/>
      <c r="B3" s="116"/>
      <c r="C3" s="116"/>
      <c r="D3" s="116"/>
      <c r="E3" s="116"/>
      <c r="F3" s="116"/>
      <c r="G3" s="116"/>
      <c r="H3" s="116"/>
      <c r="K3" s="309"/>
      <c r="L3" s="309"/>
      <c r="M3" s="116"/>
      <c r="N3" s="116"/>
      <c r="O3" s="116"/>
      <c r="P3" s="310"/>
      <c r="Q3" s="116"/>
      <c r="R3" s="116"/>
      <c r="S3" s="116"/>
    </row>
    <row r="4" spans="1:22" ht="20.100000000000001" customHeight="1" thickBot="1" x14ac:dyDescent="0.25">
      <c r="A4" s="101" t="s">
        <v>1</v>
      </c>
      <c r="B4" s="121" t="s">
        <v>2</v>
      </c>
      <c r="C4" s="311" t="s">
        <v>173</v>
      </c>
      <c r="D4" s="312"/>
      <c r="E4" s="105" t="s">
        <v>4</v>
      </c>
      <c r="F4" s="311" t="s">
        <v>174</v>
      </c>
      <c r="G4" s="312"/>
      <c r="H4" s="101" t="s">
        <v>4</v>
      </c>
    </row>
    <row r="5" spans="1:22" ht="20.100000000000001" customHeight="1" thickBot="1" x14ac:dyDescent="0.25">
      <c r="A5" s="106"/>
      <c r="B5" s="315"/>
      <c r="C5" s="36">
        <f>+'4.1.6 Lokaty'!C5</f>
        <v>2021</v>
      </c>
      <c r="D5" s="36">
        <f>+'4.1.6 Lokaty'!D5</f>
        <v>2022</v>
      </c>
      <c r="E5" s="36" t="str">
        <f>+'4.1.6 Lokaty'!E5</f>
        <v>22/21</v>
      </c>
      <c r="F5" s="36">
        <f>+'4.1.6 Lokaty'!F5</f>
        <v>2021</v>
      </c>
      <c r="G5" s="36">
        <f>+'4.1.6 Lokaty'!G5</f>
        <v>2022</v>
      </c>
      <c r="H5" s="36" t="str">
        <f>+'4.1.6 Lokaty'!H5</f>
        <v>22/21</v>
      </c>
    </row>
    <row r="6" spans="1:22" ht="20.100000000000001" customHeight="1" x14ac:dyDescent="0.2">
      <c r="A6" s="101" t="s">
        <v>6</v>
      </c>
      <c r="B6" s="107" t="s">
        <v>7</v>
      </c>
      <c r="C6" s="218">
        <f>+C38</f>
        <v>1998278.5693600001</v>
      </c>
      <c r="D6" s="218">
        <f t="shared" ref="D6" si="0">+D38</f>
        <v>2729042.1909999996</v>
      </c>
      <c r="E6" s="55">
        <f t="shared" ref="E6:E8" si="1">+IF(C6=0,"X",D6/C6)</f>
        <v>1.3656965714615281</v>
      </c>
      <c r="F6" s="218">
        <f>+F38</f>
        <v>1597755.6345699995</v>
      </c>
      <c r="G6" s="218">
        <f t="shared" ref="G6" si="2">+G38</f>
        <v>2228838.9522300004</v>
      </c>
      <c r="H6" s="55">
        <f t="shared" ref="H6:H8" si="3">+IF(F6=0,"X",G6/F6)</f>
        <v>1.3949811247762196</v>
      </c>
      <c r="I6" s="21"/>
      <c r="J6" s="22"/>
      <c r="K6" s="316"/>
      <c r="L6" s="316"/>
      <c r="M6" s="317"/>
    </row>
    <row r="7" spans="1:22" ht="20.100000000000001" customHeight="1" thickBot="1" x14ac:dyDescent="0.25">
      <c r="A7" s="108" t="s">
        <v>8</v>
      </c>
      <c r="B7" s="57" t="s">
        <v>9</v>
      </c>
      <c r="C7" s="318">
        <f>+C73</f>
        <v>4864520.3146899985</v>
      </c>
      <c r="D7" s="318">
        <f t="shared" ref="D7" si="4">+D73</f>
        <v>4807104.4442099994</v>
      </c>
      <c r="E7" s="55">
        <f t="shared" si="1"/>
        <v>0.98819701290862882</v>
      </c>
      <c r="F7" s="318">
        <f>+F73</f>
        <v>4051419.90552</v>
      </c>
      <c r="G7" s="318">
        <f t="shared" ref="G7" si="5">+G73</f>
        <v>3897134.8634900008</v>
      </c>
      <c r="H7" s="55">
        <f t="shared" si="3"/>
        <v>0.96191827911498684</v>
      </c>
      <c r="I7" s="21"/>
      <c r="J7" s="22"/>
      <c r="K7" s="316"/>
      <c r="L7" s="316"/>
      <c r="M7" s="317"/>
    </row>
    <row r="8" spans="1:22" s="99" customFormat="1" ht="20.100000000000001" customHeight="1" thickBot="1" x14ac:dyDescent="0.25">
      <c r="A8" s="109"/>
      <c r="B8" s="110" t="s">
        <v>10</v>
      </c>
      <c r="C8" s="95">
        <f>SUM(C6:C7)</f>
        <v>6862798.8840499986</v>
      </c>
      <c r="D8" s="95">
        <f>SUM(D6:D7)</f>
        <v>7536146.635209999</v>
      </c>
      <c r="E8" s="30">
        <f t="shared" si="1"/>
        <v>1.0981156176272255</v>
      </c>
      <c r="F8" s="95">
        <f t="shared" ref="F8:G8" si="6">SUM(F6:F7)</f>
        <v>5649175.5400899993</v>
      </c>
      <c r="G8" s="95">
        <f t="shared" si="6"/>
        <v>6125973.8157200012</v>
      </c>
      <c r="H8" s="30">
        <f t="shared" si="3"/>
        <v>1.0844013913616863</v>
      </c>
      <c r="I8" s="21"/>
      <c r="J8" s="22"/>
      <c r="K8" s="316"/>
      <c r="L8" s="316"/>
      <c r="M8" s="116"/>
      <c r="N8" s="116"/>
      <c r="O8" s="116"/>
      <c r="P8" s="310"/>
      <c r="Q8" s="116"/>
      <c r="R8" s="116"/>
      <c r="S8" s="116"/>
    </row>
    <row r="9" spans="1:22" ht="20.100000000000001" customHeight="1" x14ac:dyDescent="0.2">
      <c r="A9" s="112"/>
      <c r="J9" s="22"/>
    </row>
    <row r="10" spans="1:22" s="99" customFormat="1" ht="20.100000000000001" customHeight="1" x14ac:dyDescent="0.2">
      <c r="A10" s="484" t="s">
        <v>175</v>
      </c>
      <c r="B10" s="484"/>
      <c r="C10" s="484"/>
      <c r="D10" s="484"/>
      <c r="E10" s="484"/>
      <c r="F10" s="484"/>
      <c r="G10" s="484"/>
      <c r="H10" s="484"/>
      <c r="J10" s="22"/>
      <c r="K10" s="309"/>
      <c r="L10" s="309"/>
      <c r="M10" s="116"/>
      <c r="N10" s="116"/>
      <c r="O10" s="116"/>
      <c r="P10" s="310"/>
      <c r="Q10" s="116"/>
      <c r="R10" s="116"/>
      <c r="S10" s="116"/>
    </row>
    <row r="11" spans="1:22" s="99" customFormat="1" ht="20.100000000000001" customHeight="1" thickBot="1" x14ac:dyDescent="0.25">
      <c r="A11" s="116"/>
      <c r="B11" s="116"/>
      <c r="C11" s="116"/>
      <c r="D11" s="116"/>
      <c r="E11" s="116"/>
      <c r="F11" s="116"/>
      <c r="G11" s="116"/>
      <c r="H11" s="116"/>
      <c r="J11" s="22"/>
      <c r="K11" s="309"/>
      <c r="L11" s="309"/>
      <c r="M11" s="116"/>
      <c r="N11" s="116"/>
      <c r="O11" s="116"/>
      <c r="P11" s="319"/>
      <c r="Q11" s="319"/>
      <c r="R11" s="319"/>
      <c r="S11" s="319"/>
    </row>
    <row r="12" spans="1:22" ht="20.100000000000001" customHeight="1" thickBot="1" x14ac:dyDescent="0.25">
      <c r="A12" s="102" t="s">
        <v>1</v>
      </c>
      <c r="B12" s="101" t="s">
        <v>12</v>
      </c>
      <c r="C12" s="311" t="s">
        <v>173</v>
      </c>
      <c r="D12" s="320"/>
      <c r="E12" s="321" t="s">
        <v>4</v>
      </c>
      <c r="F12" s="311" t="s">
        <v>174</v>
      </c>
      <c r="G12" s="312"/>
      <c r="H12" s="322" t="s">
        <v>4</v>
      </c>
      <c r="J12" s="22"/>
    </row>
    <row r="13" spans="1:22" ht="20.100000000000001" customHeight="1" thickBot="1" x14ac:dyDescent="0.25">
      <c r="A13" s="132"/>
      <c r="B13" s="106"/>
      <c r="C13" s="36">
        <f>+C5</f>
        <v>2021</v>
      </c>
      <c r="D13" s="323">
        <f t="shared" ref="D13:H13" si="7">+D5</f>
        <v>2022</v>
      </c>
      <c r="E13" s="36" t="str">
        <f t="shared" si="7"/>
        <v>22/21</v>
      </c>
      <c r="F13" s="36">
        <f t="shared" si="7"/>
        <v>2021</v>
      </c>
      <c r="G13" s="36">
        <f t="shared" si="7"/>
        <v>2022</v>
      </c>
      <c r="H13" s="36" t="str">
        <f t="shared" si="7"/>
        <v>22/21</v>
      </c>
      <c r="J13" s="22"/>
      <c r="P13" s="324"/>
      <c r="Q13" s="324"/>
      <c r="R13" s="324"/>
      <c r="S13" s="324"/>
      <c r="U13" s="240"/>
      <c r="V13" s="240"/>
    </row>
    <row r="14" spans="1:22" ht="20.100000000000001" customHeight="1" x14ac:dyDescent="0.2">
      <c r="A14" s="10" t="s">
        <v>6</v>
      </c>
      <c r="B14" s="37" t="s">
        <v>13</v>
      </c>
      <c r="C14" s="267">
        <v>-13226.251539999999</v>
      </c>
      <c r="D14" s="267">
        <v>3901.0844499999998</v>
      </c>
      <c r="E14" s="55" t="str">
        <f t="shared" ref="E14:E37" si="8">+IFERROR(IF(D14/C14&gt;0,D14/C14,"X"),"X")</f>
        <v>X</v>
      </c>
      <c r="F14" s="267">
        <v>-13189.88654</v>
      </c>
      <c r="G14" s="267">
        <v>3901.0844499999998</v>
      </c>
      <c r="H14" s="55" t="str">
        <f t="shared" ref="H14:H37" si="9">+IFERROR(IF(G14/F14&gt;0,G14/F14,"X"),"X")</f>
        <v>X</v>
      </c>
      <c r="I14" s="21"/>
      <c r="J14" s="22"/>
      <c r="K14" s="325"/>
      <c r="L14" s="325"/>
      <c r="P14" s="324"/>
      <c r="Q14" s="324"/>
      <c r="R14" s="324"/>
      <c r="S14" s="324"/>
      <c r="U14" s="241"/>
      <c r="V14" s="240"/>
    </row>
    <row r="15" spans="1:22" ht="20.100000000000001" customHeight="1" x14ac:dyDescent="0.2">
      <c r="A15" s="23" t="s">
        <v>8</v>
      </c>
      <c r="B15" s="37" t="s">
        <v>14</v>
      </c>
      <c r="C15" s="267">
        <v>811915.37367999996</v>
      </c>
      <c r="D15" s="267">
        <v>815272.94421999995</v>
      </c>
      <c r="E15" s="55">
        <f t="shared" si="8"/>
        <v>1.0041353700753095</v>
      </c>
      <c r="F15" s="267">
        <v>676181.12198000005</v>
      </c>
      <c r="G15" s="267">
        <v>680540.10178999999</v>
      </c>
      <c r="H15" s="55">
        <f t="shared" si="9"/>
        <v>1.0064464677707001</v>
      </c>
      <c r="I15" s="21"/>
      <c r="J15" s="22"/>
      <c r="K15" s="325"/>
      <c r="L15" s="325"/>
      <c r="P15" s="324"/>
      <c r="Q15" s="324"/>
      <c r="R15" s="324"/>
      <c r="S15" s="324"/>
      <c r="U15" s="241"/>
      <c r="V15" s="241"/>
    </row>
    <row r="16" spans="1:22" ht="20.100000000000001" customHeight="1" x14ac:dyDescent="0.2">
      <c r="A16" s="23" t="s">
        <v>15</v>
      </c>
      <c r="B16" s="37" t="s">
        <v>16</v>
      </c>
      <c r="C16" s="267">
        <v>4778.6503700000003</v>
      </c>
      <c r="D16" s="267">
        <v>-3122.5931099999998</v>
      </c>
      <c r="E16" s="55" t="str">
        <f t="shared" si="8"/>
        <v>X</v>
      </c>
      <c r="F16" s="267">
        <v>3905.5983700000002</v>
      </c>
      <c r="G16" s="267">
        <v>-2607.19211</v>
      </c>
      <c r="H16" s="55" t="str">
        <f t="shared" si="9"/>
        <v>X</v>
      </c>
      <c r="I16" s="21"/>
      <c r="J16" s="22"/>
      <c r="K16" s="325"/>
      <c r="L16" s="325"/>
      <c r="P16" s="324"/>
      <c r="Q16" s="324"/>
      <c r="R16" s="324"/>
      <c r="S16" s="324"/>
      <c r="U16" s="241"/>
      <c r="V16" s="241"/>
    </row>
    <row r="17" spans="1:22" ht="20.100000000000001" customHeight="1" x14ac:dyDescent="0.2">
      <c r="A17" s="23" t="s">
        <v>17</v>
      </c>
      <c r="B17" s="37" t="s">
        <v>18</v>
      </c>
      <c r="C17" s="267">
        <v>13906.42433</v>
      </c>
      <c r="D17" s="267">
        <v>15202.117179999999</v>
      </c>
      <c r="E17" s="55">
        <f t="shared" si="8"/>
        <v>1.09317225041126</v>
      </c>
      <c r="F17" s="267">
        <v>11016.564329999999</v>
      </c>
      <c r="G17" s="267">
        <v>12117.061180000001</v>
      </c>
      <c r="H17" s="55">
        <f t="shared" si="9"/>
        <v>1.0998947418664056</v>
      </c>
      <c r="I17" s="21"/>
      <c r="J17" s="22"/>
      <c r="K17" s="325"/>
      <c r="L17" s="325"/>
      <c r="P17" s="324"/>
      <c r="Q17" s="324"/>
      <c r="R17" s="324"/>
      <c r="S17" s="324"/>
      <c r="U17" s="241"/>
      <c r="V17" s="241"/>
    </row>
    <row r="18" spans="1:22" ht="19.5" customHeight="1" x14ac:dyDescent="0.2">
      <c r="A18" s="23" t="s">
        <v>19</v>
      </c>
      <c r="B18" s="37" t="s">
        <v>20</v>
      </c>
      <c r="C18" s="267">
        <v>24967.98083</v>
      </c>
      <c r="D18" s="267">
        <v>36143.147420000001</v>
      </c>
      <c r="E18" s="55">
        <f t="shared" si="8"/>
        <v>1.4475799090879069</v>
      </c>
      <c r="F18" s="267">
        <v>20064.341769999999</v>
      </c>
      <c r="G18" s="267">
        <v>28894.672419999999</v>
      </c>
      <c r="H18" s="55">
        <f t="shared" si="9"/>
        <v>1.440100689632541</v>
      </c>
      <c r="I18" s="21"/>
      <c r="J18" s="22"/>
      <c r="K18" s="325"/>
      <c r="L18" s="325"/>
      <c r="P18" s="324"/>
      <c r="Q18" s="324"/>
      <c r="R18" s="324"/>
      <c r="S18" s="324"/>
      <c r="U18" s="241"/>
      <c r="V18" s="240"/>
    </row>
    <row r="19" spans="1:22" ht="20.100000000000001" customHeight="1" x14ac:dyDescent="0.2">
      <c r="A19" s="23" t="s">
        <v>21</v>
      </c>
      <c r="B19" s="37" t="s">
        <v>22</v>
      </c>
      <c r="C19" s="267">
        <v>22127.641380000001</v>
      </c>
      <c r="D19" s="267">
        <v>37420.494079999997</v>
      </c>
      <c r="E19" s="55">
        <f t="shared" si="8"/>
        <v>1.6911198729848538</v>
      </c>
      <c r="F19" s="267">
        <v>15912.017589999999</v>
      </c>
      <c r="G19" s="267">
        <v>33595.579109999999</v>
      </c>
      <c r="H19" s="55">
        <f t="shared" si="9"/>
        <v>2.1113337086249411</v>
      </c>
      <c r="I19" s="21"/>
      <c r="J19" s="22"/>
      <c r="K19" s="325"/>
      <c r="L19" s="325"/>
      <c r="P19" s="324"/>
      <c r="Q19" s="324"/>
      <c r="R19" s="324"/>
      <c r="S19" s="324"/>
      <c r="U19" s="241"/>
      <c r="V19" s="241"/>
    </row>
    <row r="20" spans="1:22" ht="20.100000000000001" customHeight="1" x14ac:dyDescent="0.2">
      <c r="A20" s="23" t="s">
        <v>23</v>
      </c>
      <c r="B20" s="37" t="s">
        <v>24</v>
      </c>
      <c r="C20" s="267">
        <v>-8146.0860400000001</v>
      </c>
      <c r="D20" s="267">
        <v>8355.2416699999994</v>
      </c>
      <c r="E20" s="55" t="str">
        <f t="shared" si="8"/>
        <v>X</v>
      </c>
      <c r="F20" s="267">
        <v>-7036.7419499999996</v>
      </c>
      <c r="G20" s="267">
        <v>5443.27412</v>
      </c>
      <c r="H20" s="55" t="str">
        <f t="shared" si="9"/>
        <v>X</v>
      </c>
      <c r="I20" s="21"/>
      <c r="J20" s="22"/>
      <c r="K20" s="325"/>
      <c r="L20" s="325"/>
      <c r="P20" s="324"/>
      <c r="Q20" s="324"/>
      <c r="R20" s="324"/>
      <c r="S20" s="324"/>
      <c r="U20" s="241"/>
      <c r="V20" s="241"/>
    </row>
    <row r="21" spans="1:22" ht="20.100000000000001" customHeight="1" x14ac:dyDescent="0.2">
      <c r="A21" s="23" t="s">
        <v>25</v>
      </c>
      <c r="B21" s="37" t="s">
        <v>26</v>
      </c>
      <c r="C21" s="267">
        <v>38063.348050000001</v>
      </c>
      <c r="D21" s="267">
        <v>73788.502399999998</v>
      </c>
      <c r="E21" s="55">
        <f t="shared" si="8"/>
        <v>1.9385709923118546</v>
      </c>
      <c r="F21" s="267">
        <v>27543.43678</v>
      </c>
      <c r="G21" s="267">
        <v>56479.56609</v>
      </c>
      <c r="H21" s="55">
        <f t="shared" si="9"/>
        <v>2.0505634987065693</v>
      </c>
      <c r="I21" s="21"/>
      <c r="J21" s="22"/>
      <c r="K21" s="325"/>
      <c r="L21" s="325"/>
      <c r="P21" s="324"/>
      <c r="Q21" s="324"/>
      <c r="R21" s="324"/>
      <c r="S21" s="324"/>
      <c r="U21" s="241"/>
      <c r="V21" s="241"/>
    </row>
    <row r="22" spans="1:22" ht="20.100000000000001" customHeight="1" x14ac:dyDescent="0.2">
      <c r="A22" s="23" t="s">
        <v>27</v>
      </c>
      <c r="B22" s="37" t="s">
        <v>28</v>
      </c>
      <c r="C22" s="267">
        <v>-1158.8755100000001</v>
      </c>
      <c r="D22" s="267">
        <v>2094.3200700000002</v>
      </c>
      <c r="E22" s="55" t="str">
        <f t="shared" si="8"/>
        <v>X</v>
      </c>
      <c r="F22" s="267">
        <v>-1132.0139999999999</v>
      </c>
      <c r="G22" s="267">
        <v>2022.8896999999999</v>
      </c>
      <c r="H22" s="55" t="str">
        <f t="shared" si="9"/>
        <v>X</v>
      </c>
      <c r="I22" s="21"/>
      <c r="J22" s="22"/>
      <c r="K22" s="325"/>
      <c r="L22" s="325"/>
      <c r="P22" s="324"/>
      <c r="Q22" s="324"/>
      <c r="R22" s="324"/>
      <c r="S22" s="324"/>
      <c r="U22" s="241"/>
      <c r="V22" s="241"/>
    </row>
    <row r="23" spans="1:22" ht="20.100000000000001" customHeight="1" x14ac:dyDescent="0.2">
      <c r="A23" s="23" t="s">
        <v>29</v>
      </c>
      <c r="B23" s="37" t="s">
        <v>30</v>
      </c>
      <c r="C23" s="267">
        <v>123069.05365</v>
      </c>
      <c r="D23" s="267">
        <v>105582.18507000001</v>
      </c>
      <c r="E23" s="55">
        <f t="shared" si="8"/>
        <v>0.85791010768855458</v>
      </c>
      <c r="F23" s="267">
        <v>90682.800910000005</v>
      </c>
      <c r="G23" s="267">
        <v>67322.929680000001</v>
      </c>
      <c r="H23" s="55">
        <f t="shared" si="9"/>
        <v>0.74240020163047249</v>
      </c>
      <c r="I23" s="21"/>
      <c r="J23" s="22"/>
      <c r="K23" s="325"/>
      <c r="L23" s="325"/>
      <c r="P23" s="324"/>
      <c r="Q23" s="324"/>
      <c r="R23" s="324"/>
      <c r="S23" s="324"/>
      <c r="U23" s="241"/>
      <c r="V23" s="241"/>
    </row>
    <row r="24" spans="1:22" ht="20.100000000000001" customHeight="1" x14ac:dyDescent="0.2">
      <c r="A24" s="23" t="s">
        <v>31</v>
      </c>
      <c r="B24" s="37" t="s">
        <v>32</v>
      </c>
      <c r="C24" s="267">
        <v>104223.4987</v>
      </c>
      <c r="D24" s="267">
        <v>134228.29006</v>
      </c>
      <c r="E24" s="55">
        <f t="shared" si="8"/>
        <v>1.2878889284494919</v>
      </c>
      <c r="F24" s="267">
        <v>87131.000929999995</v>
      </c>
      <c r="G24" s="267">
        <v>118702.34265999999</v>
      </c>
      <c r="H24" s="55">
        <f t="shared" si="9"/>
        <v>1.3623433840197019</v>
      </c>
      <c r="I24" s="21"/>
      <c r="J24" s="22"/>
      <c r="K24" s="325"/>
      <c r="L24" s="325"/>
      <c r="P24" s="324"/>
      <c r="Q24" s="324"/>
      <c r="R24" s="324"/>
      <c r="S24" s="324"/>
      <c r="U24" s="241"/>
      <c r="V24" s="241"/>
    </row>
    <row r="25" spans="1:22" ht="20.100000000000001" customHeight="1" x14ac:dyDescent="0.2">
      <c r="A25" s="23" t="s">
        <v>33</v>
      </c>
      <c r="B25" s="37" t="s">
        <v>34</v>
      </c>
      <c r="C25" s="267">
        <v>-14659.634599999999</v>
      </c>
      <c r="D25" s="267">
        <v>9641.1027200000008</v>
      </c>
      <c r="E25" s="55" t="str">
        <f t="shared" si="8"/>
        <v>X</v>
      </c>
      <c r="F25" s="267">
        <v>-15431.28944</v>
      </c>
      <c r="G25" s="267">
        <v>5855.1016399999999</v>
      </c>
      <c r="H25" s="55" t="str">
        <f t="shared" si="9"/>
        <v>X</v>
      </c>
      <c r="I25" s="21"/>
      <c r="J25" s="22"/>
      <c r="K25" s="325"/>
      <c r="L25" s="325"/>
      <c r="P25" s="324"/>
      <c r="Q25" s="324"/>
      <c r="R25" s="324"/>
      <c r="S25" s="324"/>
      <c r="U25" s="241"/>
      <c r="V25" s="241"/>
    </row>
    <row r="26" spans="1:22" ht="20.100000000000001" customHeight="1" x14ac:dyDescent="0.2">
      <c r="A26" s="23" t="s">
        <v>35</v>
      </c>
      <c r="B26" s="37" t="s">
        <v>36</v>
      </c>
      <c r="C26" s="267">
        <v>19906.097030000001</v>
      </c>
      <c r="D26" s="267">
        <v>65087.078479999996</v>
      </c>
      <c r="E26" s="55">
        <f t="shared" si="8"/>
        <v>3.2697056777081324</v>
      </c>
      <c r="F26" s="267">
        <v>15544.485769999999</v>
      </c>
      <c r="G26" s="267">
        <v>54940.436520000003</v>
      </c>
      <c r="H26" s="55">
        <f t="shared" si="9"/>
        <v>3.5344003869225458</v>
      </c>
      <c r="I26" s="21"/>
      <c r="J26" s="22"/>
      <c r="K26" s="325"/>
      <c r="L26" s="325"/>
      <c r="P26" s="324"/>
      <c r="Q26" s="324"/>
      <c r="R26" s="324"/>
      <c r="S26" s="324"/>
      <c r="U26" s="241"/>
      <c r="V26" s="241"/>
    </row>
    <row r="27" spans="1:22" ht="20.100000000000001" customHeight="1" x14ac:dyDescent="0.2">
      <c r="A27" s="23" t="s">
        <v>37</v>
      </c>
      <c r="B27" s="37" t="s">
        <v>38</v>
      </c>
      <c r="C27" s="267">
        <v>386.42912999999999</v>
      </c>
      <c r="D27" s="267">
        <v>1831.11023</v>
      </c>
      <c r="E27" s="55">
        <f t="shared" si="8"/>
        <v>4.738540880704309</v>
      </c>
      <c r="F27" s="267">
        <v>155.36662999999999</v>
      </c>
      <c r="G27" s="267">
        <v>1315.69561</v>
      </c>
      <c r="H27" s="55">
        <f t="shared" si="9"/>
        <v>8.4683281731733526</v>
      </c>
      <c r="I27" s="21"/>
      <c r="J27" s="22"/>
      <c r="K27" s="325"/>
      <c r="L27" s="325"/>
      <c r="P27" s="324"/>
      <c r="Q27" s="324"/>
      <c r="R27" s="324"/>
      <c r="S27" s="324"/>
      <c r="U27" s="326"/>
      <c r="V27" s="326"/>
    </row>
    <row r="28" spans="1:22" ht="20.100000000000001" customHeight="1" x14ac:dyDescent="0.2">
      <c r="A28" s="23" t="s">
        <v>39</v>
      </c>
      <c r="B28" s="37" t="s">
        <v>40</v>
      </c>
      <c r="C28" s="267">
        <v>-3733.6099599999998</v>
      </c>
      <c r="D28" s="267">
        <v>-3208.5070300000002</v>
      </c>
      <c r="E28" s="55">
        <f t="shared" si="8"/>
        <v>0.85935785054526703</v>
      </c>
      <c r="F28" s="267">
        <v>-3352.6399200000001</v>
      </c>
      <c r="G28" s="267">
        <v>-4257.89203</v>
      </c>
      <c r="H28" s="55">
        <f t="shared" si="9"/>
        <v>1.2700117315312525</v>
      </c>
      <c r="I28" s="21"/>
      <c r="J28" s="22"/>
      <c r="K28" s="325"/>
      <c r="L28" s="325"/>
      <c r="P28" s="324"/>
      <c r="Q28" s="324"/>
      <c r="R28" s="324"/>
      <c r="S28" s="324"/>
      <c r="U28" s="326"/>
      <c r="V28" s="326"/>
    </row>
    <row r="29" spans="1:22" ht="20.100000000000001" customHeight="1" x14ac:dyDescent="0.2">
      <c r="A29" s="23" t="s">
        <v>41</v>
      </c>
      <c r="B29" s="37" t="s">
        <v>42</v>
      </c>
      <c r="C29" s="267">
        <v>711616.49019000004</v>
      </c>
      <c r="D29" s="267">
        <v>1155613.7272300001</v>
      </c>
      <c r="E29" s="55">
        <f t="shared" si="8"/>
        <v>1.623927695831576</v>
      </c>
      <c r="F29" s="267">
        <v>550531.50415000005</v>
      </c>
      <c r="G29" s="267">
        <v>904829.41399000003</v>
      </c>
      <c r="H29" s="55">
        <f t="shared" si="9"/>
        <v>1.6435561038182958</v>
      </c>
      <c r="I29" s="21"/>
      <c r="J29" s="22"/>
      <c r="K29" s="325"/>
      <c r="L29" s="325"/>
      <c r="P29" s="324"/>
      <c r="Q29" s="324"/>
      <c r="R29" s="324"/>
      <c r="S29" s="324"/>
      <c r="U29" s="241"/>
      <c r="V29" s="241"/>
    </row>
    <row r="30" spans="1:22" ht="20.100000000000001" customHeight="1" x14ac:dyDescent="0.2">
      <c r="A30" s="23" t="s">
        <v>43</v>
      </c>
      <c r="B30" s="37" t="s">
        <v>44</v>
      </c>
      <c r="C30" s="267">
        <v>1332.40672</v>
      </c>
      <c r="D30" s="267">
        <v>1604.7723900000001</v>
      </c>
      <c r="E30" s="55">
        <f t="shared" si="8"/>
        <v>1.2044163136613422</v>
      </c>
      <c r="F30" s="267">
        <v>1251.5647200000001</v>
      </c>
      <c r="G30" s="267">
        <v>1289.12339</v>
      </c>
      <c r="H30" s="55">
        <f t="shared" si="9"/>
        <v>1.0300093709896201</v>
      </c>
      <c r="I30" s="21"/>
      <c r="J30" s="22"/>
      <c r="K30" s="325"/>
      <c r="L30" s="325"/>
      <c r="P30" s="324"/>
      <c r="Q30" s="324"/>
      <c r="R30" s="324"/>
      <c r="S30" s="324"/>
      <c r="U30" s="241"/>
      <c r="V30" s="241"/>
    </row>
    <row r="31" spans="1:22" ht="20.100000000000001" customHeight="1" x14ac:dyDescent="0.2">
      <c r="A31" s="23" t="s">
        <v>45</v>
      </c>
      <c r="B31" s="37" t="s">
        <v>46</v>
      </c>
      <c r="C31" s="267">
        <v>2138.1473900000001</v>
      </c>
      <c r="D31" s="267">
        <v>863.88534000000004</v>
      </c>
      <c r="E31" s="55">
        <f t="shared" si="8"/>
        <v>0.40403451326150158</v>
      </c>
      <c r="F31" s="267">
        <v>1660.92839</v>
      </c>
      <c r="G31" s="267">
        <v>420.90534000000002</v>
      </c>
      <c r="H31" s="55">
        <f t="shared" si="9"/>
        <v>0.25341570565844806</v>
      </c>
      <c r="I31" s="21"/>
      <c r="J31" s="22"/>
      <c r="K31" s="325"/>
      <c r="L31" s="325"/>
      <c r="P31" s="324"/>
      <c r="Q31" s="324"/>
      <c r="R31" s="324"/>
      <c r="S31" s="324"/>
      <c r="U31" s="326"/>
      <c r="V31" s="326"/>
    </row>
    <row r="32" spans="1:22" ht="20.100000000000001" customHeight="1" x14ac:dyDescent="0.2">
      <c r="A32" s="23" t="s">
        <v>47</v>
      </c>
      <c r="B32" s="37" t="s">
        <v>48</v>
      </c>
      <c r="C32" s="267">
        <v>110173.77257</v>
      </c>
      <c r="D32" s="267">
        <v>162345.92048</v>
      </c>
      <c r="E32" s="55">
        <f t="shared" si="8"/>
        <v>1.4735441720201776</v>
      </c>
      <c r="F32" s="267">
        <v>89139.1397</v>
      </c>
      <c r="G32" s="267">
        <v>131473.41777</v>
      </c>
      <c r="H32" s="55">
        <f t="shared" si="9"/>
        <v>1.4749235657027548</v>
      </c>
      <c r="I32" s="21"/>
      <c r="J32" s="22"/>
      <c r="K32" s="325"/>
      <c r="L32" s="325"/>
      <c r="P32" s="324"/>
      <c r="Q32" s="324"/>
      <c r="R32" s="324"/>
      <c r="S32" s="324"/>
      <c r="U32" s="326"/>
      <c r="V32" s="326"/>
    </row>
    <row r="33" spans="1:22" ht="20.100000000000001" customHeight="1" x14ac:dyDescent="0.2">
      <c r="A33" s="23" t="s">
        <v>49</v>
      </c>
      <c r="B33" s="37" t="s">
        <v>50</v>
      </c>
      <c r="C33" s="267">
        <v>-6329.5385999999999</v>
      </c>
      <c r="D33" s="267">
        <v>-4307.3475600000002</v>
      </c>
      <c r="E33" s="55">
        <f t="shared" si="8"/>
        <v>0.6805152527231606</v>
      </c>
      <c r="F33" s="267">
        <v>-6329.5385999999999</v>
      </c>
      <c r="G33" s="267">
        <v>-4307.3475600000002</v>
      </c>
      <c r="H33" s="55">
        <f t="shared" si="9"/>
        <v>0.6805152527231606</v>
      </c>
      <c r="I33" s="21"/>
      <c r="J33" s="22"/>
      <c r="K33" s="325"/>
      <c r="L33" s="325"/>
      <c r="P33" s="324"/>
      <c r="Q33" s="324"/>
      <c r="R33" s="324"/>
      <c r="S33" s="324"/>
      <c r="U33" s="326"/>
      <c r="V33" s="326"/>
    </row>
    <row r="34" spans="1:22" ht="20.100000000000001" customHeight="1" x14ac:dyDescent="0.2">
      <c r="A34" s="23" t="s">
        <v>51</v>
      </c>
      <c r="B34" s="37" t="s">
        <v>52</v>
      </c>
      <c r="C34" s="267">
        <v>1845.6410000000001</v>
      </c>
      <c r="D34" s="267">
        <v>15880.81532</v>
      </c>
      <c r="E34" s="55">
        <f t="shared" si="8"/>
        <v>8.6044985563281262</v>
      </c>
      <c r="F34" s="267">
        <v>2292.9089600000002</v>
      </c>
      <c r="G34" s="267">
        <v>52281.048849999999</v>
      </c>
      <c r="H34" s="55">
        <f t="shared" si="9"/>
        <v>22.801188255638372</v>
      </c>
      <c r="I34" s="21"/>
      <c r="J34" s="22"/>
      <c r="K34" s="325"/>
      <c r="L34" s="325"/>
      <c r="P34" s="324"/>
      <c r="Q34" s="324"/>
      <c r="R34" s="324"/>
      <c r="S34" s="324"/>
      <c r="U34" s="326"/>
      <c r="V34" s="326"/>
    </row>
    <row r="35" spans="1:22" ht="20.100000000000001" customHeight="1" x14ac:dyDescent="0.2">
      <c r="A35" s="23" t="s">
        <v>53</v>
      </c>
      <c r="B35" s="37" t="s">
        <v>54</v>
      </c>
      <c r="C35" s="267">
        <v>18680.492279999999</v>
      </c>
      <c r="D35" s="267">
        <v>21344.277979999999</v>
      </c>
      <c r="E35" s="55">
        <f t="shared" si="8"/>
        <v>1.1425971896282383</v>
      </c>
      <c r="F35" s="267">
        <v>14127.109280000001</v>
      </c>
      <c r="G35" s="267">
        <v>17817.435979999998</v>
      </c>
      <c r="H35" s="55">
        <f t="shared" si="9"/>
        <v>1.2612230589328319</v>
      </c>
      <c r="I35" s="21"/>
      <c r="J35" s="22"/>
      <c r="K35" s="325"/>
      <c r="L35" s="325"/>
      <c r="P35" s="324"/>
      <c r="Q35" s="324"/>
      <c r="R35" s="324"/>
      <c r="S35" s="324"/>
      <c r="U35" s="326"/>
      <c r="V35" s="326"/>
    </row>
    <row r="36" spans="1:22" ht="20.100000000000001" customHeight="1" x14ac:dyDescent="0.2">
      <c r="A36" s="23" t="s">
        <v>55</v>
      </c>
      <c r="B36" s="37" t="s">
        <v>56</v>
      </c>
      <c r="C36" s="267">
        <v>4571.9359000000004</v>
      </c>
      <c r="D36" s="267">
        <v>7654.4669000000004</v>
      </c>
      <c r="E36" s="55">
        <f t="shared" si="8"/>
        <v>1.6742288315984482</v>
      </c>
      <c r="F36" s="267">
        <v>12993.60014</v>
      </c>
      <c r="G36" s="267">
        <v>8843.4544399999995</v>
      </c>
      <c r="H36" s="55">
        <f t="shared" si="9"/>
        <v>0.68060078382556721</v>
      </c>
      <c r="I36" s="21"/>
      <c r="J36" s="22"/>
      <c r="K36" s="325"/>
      <c r="L36" s="325"/>
      <c r="P36" s="324"/>
      <c r="Q36" s="324"/>
      <c r="R36" s="324"/>
      <c r="S36" s="324"/>
      <c r="U36" s="326"/>
      <c r="V36" s="326"/>
    </row>
    <row r="37" spans="1:22" s="99" customFormat="1" ht="20.100000000000001" customHeight="1" thickBot="1" x14ac:dyDescent="0.25">
      <c r="A37" s="23" t="s">
        <v>57</v>
      </c>
      <c r="B37" s="37" t="s">
        <v>58</v>
      </c>
      <c r="C37" s="267">
        <v>31829.182410000001</v>
      </c>
      <c r="D37" s="267">
        <v>65825.155010000002</v>
      </c>
      <c r="E37" s="55">
        <f t="shared" si="8"/>
        <v>2.0680755842889398</v>
      </c>
      <c r="F37" s="267">
        <v>24094.25462</v>
      </c>
      <c r="G37" s="267">
        <v>51925.849199999997</v>
      </c>
      <c r="H37" s="55">
        <f t="shared" si="9"/>
        <v>2.1551133255185961</v>
      </c>
      <c r="I37" s="21"/>
      <c r="J37" s="22"/>
      <c r="K37" s="325"/>
      <c r="L37" s="325"/>
      <c r="M37" s="112"/>
      <c r="N37" s="112"/>
      <c r="O37" s="112"/>
      <c r="P37" s="324"/>
      <c r="Q37" s="324"/>
      <c r="R37" s="324"/>
      <c r="S37" s="324"/>
      <c r="T37" s="17"/>
      <c r="U37" s="326"/>
      <c r="V37" s="326"/>
    </row>
    <row r="38" spans="1:22" s="99" customFormat="1" ht="20.100000000000001" customHeight="1" thickBot="1" x14ac:dyDescent="0.25">
      <c r="A38" s="133"/>
      <c r="B38" s="134" t="s">
        <v>10</v>
      </c>
      <c r="C38" s="211">
        <f>SUM(C14:C37)</f>
        <v>1998278.5693600001</v>
      </c>
      <c r="D38" s="211">
        <f>SUM(D14:D37)</f>
        <v>2729042.1909999996</v>
      </c>
      <c r="E38" s="30">
        <f t="shared" ref="E38" si="10">+IF(C38=0,"X",D38/C38)</f>
        <v>1.3656965714615281</v>
      </c>
      <c r="F38" s="211">
        <f>SUM(F14:F37)</f>
        <v>1597755.6345699995</v>
      </c>
      <c r="G38" s="211">
        <f>SUM(G14:G37)</f>
        <v>2228838.9522300004</v>
      </c>
      <c r="H38" s="30">
        <f t="shared" ref="H38" si="11">+IF(F38=0,"X",G38/F38)</f>
        <v>1.3949811247762196</v>
      </c>
      <c r="I38" s="21"/>
      <c r="J38" s="22"/>
      <c r="K38" s="316"/>
      <c r="L38" s="316"/>
      <c r="M38" s="116"/>
      <c r="N38" s="116"/>
      <c r="O38" s="116"/>
      <c r="P38" s="310"/>
      <c r="Q38" s="116"/>
      <c r="R38" s="116"/>
      <c r="S38" s="116"/>
    </row>
    <row r="39" spans="1:22" ht="20.100000000000001" customHeight="1" x14ac:dyDescent="0.2">
      <c r="C39" s="118"/>
      <c r="D39" s="118"/>
      <c r="E39" s="118"/>
      <c r="F39" s="118"/>
      <c r="G39" s="118"/>
      <c r="H39" s="118"/>
      <c r="J39" s="22"/>
    </row>
    <row r="40" spans="1:22" s="99" customFormat="1" ht="20.100000000000001" customHeight="1" x14ac:dyDescent="0.2">
      <c r="A40" s="484" t="s">
        <v>176</v>
      </c>
      <c r="B40" s="484"/>
      <c r="C40" s="484"/>
      <c r="D40" s="484"/>
      <c r="E40" s="484"/>
      <c r="F40" s="484"/>
      <c r="G40" s="484"/>
      <c r="H40" s="484"/>
      <c r="J40" s="22"/>
      <c r="K40" s="309"/>
      <c r="L40" s="309"/>
      <c r="M40" s="116"/>
      <c r="N40" s="112"/>
      <c r="O40" s="116"/>
      <c r="P40" s="314"/>
      <c r="Q40" s="116"/>
      <c r="R40" s="116"/>
      <c r="S40" s="116"/>
    </row>
    <row r="41" spans="1:22" s="99" customFormat="1" ht="20.100000000000001" customHeight="1" thickBot="1" x14ac:dyDescent="0.25">
      <c r="A41" s="116"/>
      <c r="B41" s="116"/>
      <c r="C41" s="116"/>
      <c r="D41" s="116"/>
      <c r="E41" s="116"/>
      <c r="F41" s="116"/>
      <c r="G41" s="116"/>
      <c r="H41" s="116"/>
      <c r="J41" s="22"/>
      <c r="K41" s="309"/>
      <c r="L41" s="309"/>
      <c r="M41" s="116"/>
      <c r="N41" s="116"/>
      <c r="O41" s="116"/>
      <c r="P41" s="314"/>
      <c r="Q41" s="116"/>
      <c r="R41" s="116"/>
      <c r="S41" s="116"/>
    </row>
    <row r="42" spans="1:22" ht="20.100000000000001" customHeight="1" thickBot="1" x14ac:dyDescent="0.25">
      <c r="A42" s="101" t="s">
        <v>1</v>
      </c>
      <c r="B42" s="121" t="s">
        <v>12</v>
      </c>
      <c r="C42" s="311" t="s">
        <v>173</v>
      </c>
      <c r="D42" s="312"/>
      <c r="E42" s="321" t="s">
        <v>4</v>
      </c>
      <c r="F42" s="320" t="s">
        <v>174</v>
      </c>
      <c r="G42" s="320"/>
      <c r="H42" s="321" t="s">
        <v>4</v>
      </c>
      <c r="J42" s="22"/>
      <c r="P42" s="319"/>
      <c r="Q42" s="319"/>
      <c r="R42" s="319"/>
      <c r="S42" s="319"/>
    </row>
    <row r="43" spans="1:22" ht="20.100000000000001" customHeight="1" thickBot="1" x14ac:dyDescent="0.25">
      <c r="A43" s="106"/>
      <c r="B43" s="315"/>
      <c r="C43" s="36">
        <f t="shared" ref="C43:H43" si="12">+C13</f>
        <v>2021</v>
      </c>
      <c r="D43" s="36">
        <f t="shared" si="12"/>
        <v>2022</v>
      </c>
      <c r="E43" s="36" t="str">
        <f t="shared" si="12"/>
        <v>22/21</v>
      </c>
      <c r="F43" s="36">
        <f t="shared" si="12"/>
        <v>2021</v>
      </c>
      <c r="G43" s="36">
        <f t="shared" si="12"/>
        <v>2022</v>
      </c>
      <c r="H43" s="36" t="str">
        <f t="shared" si="12"/>
        <v>22/21</v>
      </c>
      <c r="J43" s="22"/>
      <c r="U43" s="240"/>
      <c r="V43" s="240"/>
    </row>
    <row r="44" spans="1:22" ht="20.100000000000001" customHeight="1" x14ac:dyDescent="0.2">
      <c r="A44" s="10" t="s">
        <v>6</v>
      </c>
      <c r="B44" s="17" t="s">
        <v>60</v>
      </c>
      <c r="C44" s="327">
        <v>22789.808509999999</v>
      </c>
      <c r="D44" s="327">
        <v>19056.387859999999</v>
      </c>
      <c r="E44" s="55">
        <f t="shared" ref="E44:E72" si="13">+IFERROR(IF(D44/C44&gt;0,D44/C44,"X"),"X")</f>
        <v>0.83618025362688753</v>
      </c>
      <c r="F44" s="327">
        <v>18320.974249999999</v>
      </c>
      <c r="G44" s="327">
        <v>15173.89014</v>
      </c>
      <c r="H44" s="26">
        <f t="shared" ref="H44:H71" si="14">+IFERROR(IF(G44/F44&gt;0,G44/F44,"X"),"X")</f>
        <v>0.82822506777989713</v>
      </c>
      <c r="I44" s="21"/>
      <c r="J44" s="22"/>
      <c r="K44" s="325"/>
      <c r="L44" s="325"/>
      <c r="P44" s="324"/>
      <c r="Q44" s="324"/>
      <c r="R44" s="324"/>
      <c r="S44" s="324"/>
      <c r="U44" s="241"/>
      <c r="V44" s="240"/>
    </row>
    <row r="45" spans="1:22" ht="20.100000000000001" customHeight="1" x14ac:dyDescent="0.2">
      <c r="A45" s="23" t="s">
        <v>8</v>
      </c>
      <c r="B45" s="17" t="s">
        <v>61</v>
      </c>
      <c r="C45" s="327">
        <v>248214.83481</v>
      </c>
      <c r="D45" s="327">
        <v>359119.62893000001</v>
      </c>
      <c r="E45" s="55">
        <f t="shared" si="13"/>
        <v>1.4468096929214318</v>
      </c>
      <c r="F45" s="327">
        <v>199515.52736000001</v>
      </c>
      <c r="G45" s="327">
        <v>293523.02156999998</v>
      </c>
      <c r="H45" s="26">
        <f t="shared" si="14"/>
        <v>1.4711788373261576</v>
      </c>
      <c r="I45" s="21"/>
      <c r="J45" s="22"/>
      <c r="K45" s="325"/>
      <c r="L45" s="325"/>
      <c r="P45" s="324"/>
      <c r="Q45" s="324"/>
      <c r="R45" s="324"/>
      <c r="S45" s="324"/>
      <c r="U45" s="241"/>
      <c r="V45" s="241"/>
    </row>
    <row r="46" spans="1:22" ht="20.100000000000001" customHeight="1" x14ac:dyDescent="0.2">
      <c r="A46" s="23" t="s">
        <v>15</v>
      </c>
      <c r="B46" s="17" t="s">
        <v>62</v>
      </c>
      <c r="C46" s="327">
        <v>112691.56242</v>
      </c>
      <c r="D46" s="327">
        <v>73280.087950000001</v>
      </c>
      <c r="E46" s="55">
        <f t="shared" si="13"/>
        <v>0.65027129251155513</v>
      </c>
      <c r="F46" s="327">
        <v>89488.824680000005</v>
      </c>
      <c r="G46" s="327">
        <v>57137.317060000001</v>
      </c>
      <c r="H46" s="26">
        <f t="shared" si="14"/>
        <v>0.63848550100322987</v>
      </c>
      <c r="I46" s="21"/>
      <c r="J46" s="22"/>
      <c r="K46" s="325"/>
      <c r="L46" s="325"/>
      <c r="P46" s="324"/>
      <c r="Q46" s="324"/>
      <c r="R46" s="324"/>
      <c r="S46" s="324"/>
      <c r="U46" s="241"/>
      <c r="V46" s="241"/>
    </row>
    <row r="47" spans="1:22" ht="20.100000000000001" customHeight="1" x14ac:dyDescent="0.2">
      <c r="A47" s="23" t="s">
        <v>17</v>
      </c>
      <c r="B47" s="17" t="s">
        <v>63</v>
      </c>
      <c r="C47" s="327">
        <v>-5906.3541699999996</v>
      </c>
      <c r="D47" s="327">
        <v>7421.0313699999997</v>
      </c>
      <c r="E47" s="55" t="str">
        <f t="shared" si="13"/>
        <v>X</v>
      </c>
      <c r="F47" s="327">
        <v>-5906.3541699999996</v>
      </c>
      <c r="G47" s="327">
        <v>7421.0313699999997</v>
      </c>
      <c r="H47" s="26" t="str">
        <f t="shared" si="14"/>
        <v>X</v>
      </c>
      <c r="I47" s="21"/>
      <c r="J47" s="22"/>
      <c r="K47" s="325"/>
      <c r="L47" s="325"/>
      <c r="P47" s="324"/>
      <c r="Q47" s="324"/>
      <c r="R47" s="324"/>
      <c r="S47" s="324"/>
      <c r="U47" s="241"/>
      <c r="V47" s="240"/>
    </row>
    <row r="48" spans="1:22" ht="20.100000000000001" customHeight="1" x14ac:dyDescent="0.2">
      <c r="A48" s="23" t="s">
        <v>19</v>
      </c>
      <c r="B48" s="17" t="s">
        <v>64</v>
      </c>
      <c r="C48" s="327">
        <v>8437.3433999999997</v>
      </c>
      <c r="D48" s="327">
        <v>11072.459790000001</v>
      </c>
      <c r="E48" s="55">
        <f t="shared" si="13"/>
        <v>1.3123158872495342</v>
      </c>
      <c r="F48" s="327">
        <v>6727.4614000000001</v>
      </c>
      <c r="G48" s="327">
        <v>8931.1397899999993</v>
      </c>
      <c r="H48" s="26">
        <f t="shared" si="14"/>
        <v>1.3275646278698825</v>
      </c>
      <c r="I48" s="21"/>
      <c r="J48" s="22"/>
      <c r="K48" s="325"/>
      <c r="L48" s="325"/>
      <c r="P48" s="324"/>
      <c r="Q48" s="324"/>
      <c r="R48" s="324"/>
      <c r="S48" s="324"/>
      <c r="U48" s="241"/>
      <c r="V48" s="241"/>
    </row>
    <row r="49" spans="1:22" ht="20.100000000000001" customHeight="1" x14ac:dyDescent="0.2">
      <c r="A49" s="23" t="s">
        <v>21</v>
      </c>
      <c r="B49" s="17" t="s">
        <v>65</v>
      </c>
      <c r="C49" s="327">
        <v>471374.19467</v>
      </c>
      <c r="D49" s="327">
        <v>343187.18891999999</v>
      </c>
      <c r="E49" s="55">
        <f t="shared" si="13"/>
        <v>0.72805680243115289</v>
      </c>
      <c r="F49" s="327">
        <v>357563.67024000001</v>
      </c>
      <c r="G49" s="327">
        <v>262945.52211999998</v>
      </c>
      <c r="H49" s="26">
        <f t="shared" si="14"/>
        <v>0.73538097968260741</v>
      </c>
      <c r="I49" s="21"/>
      <c r="J49" s="22"/>
      <c r="K49" s="325"/>
      <c r="L49" s="325"/>
      <c r="P49" s="324"/>
      <c r="Q49" s="324"/>
      <c r="R49" s="324"/>
      <c r="S49" s="324"/>
      <c r="U49" s="241"/>
      <c r="V49" s="241"/>
    </row>
    <row r="50" spans="1:22" ht="20.100000000000001" customHeight="1" x14ac:dyDescent="0.2">
      <c r="A50" s="23" t="s">
        <v>23</v>
      </c>
      <c r="B50" s="17" t="s">
        <v>66</v>
      </c>
      <c r="C50" s="327">
        <v>15493.194810000001</v>
      </c>
      <c r="D50" s="327">
        <v>11842.47963</v>
      </c>
      <c r="E50" s="55">
        <f t="shared" si="13"/>
        <v>0.76436653480638694</v>
      </c>
      <c r="F50" s="327">
        <v>9826.5855699999993</v>
      </c>
      <c r="G50" s="327">
        <v>9329.8684499999999</v>
      </c>
      <c r="H50" s="26">
        <f t="shared" si="14"/>
        <v>0.94945170766980869</v>
      </c>
      <c r="I50" s="21"/>
      <c r="J50" s="22"/>
      <c r="K50" s="325"/>
      <c r="L50" s="325"/>
      <c r="P50" s="324"/>
      <c r="Q50" s="324"/>
      <c r="R50" s="324"/>
      <c r="S50" s="324"/>
      <c r="U50" s="241"/>
      <c r="V50" s="241"/>
    </row>
    <row r="51" spans="1:22" ht="20.100000000000001" customHeight="1" x14ac:dyDescent="0.2">
      <c r="A51" s="23" t="s">
        <v>25</v>
      </c>
      <c r="B51" s="17" t="s">
        <v>67</v>
      </c>
      <c r="C51" s="327">
        <v>60799.029970000003</v>
      </c>
      <c r="D51" s="327">
        <v>56514.880400000002</v>
      </c>
      <c r="E51" s="55">
        <f t="shared" si="13"/>
        <v>0.92953588943583598</v>
      </c>
      <c r="F51" s="327">
        <v>52102.95723</v>
      </c>
      <c r="G51" s="327">
        <v>44064.855510000001</v>
      </c>
      <c r="H51" s="26">
        <f t="shared" si="14"/>
        <v>0.8457265739348131</v>
      </c>
      <c r="I51" s="21"/>
      <c r="J51" s="22"/>
      <c r="K51" s="325"/>
      <c r="L51" s="325"/>
      <c r="P51" s="324"/>
      <c r="Q51" s="324"/>
      <c r="R51" s="324"/>
      <c r="S51" s="324"/>
      <c r="U51" s="241"/>
      <c r="V51" s="241"/>
    </row>
    <row r="52" spans="1:22" ht="20.100000000000001" customHeight="1" x14ac:dyDescent="0.2">
      <c r="A52" s="23" t="s">
        <v>27</v>
      </c>
      <c r="B52" s="17" t="s">
        <v>68</v>
      </c>
      <c r="C52" s="327">
        <v>228503.17723999999</v>
      </c>
      <c r="D52" s="327">
        <v>216142.47331999999</v>
      </c>
      <c r="E52" s="55">
        <f t="shared" si="13"/>
        <v>0.9459057678352657</v>
      </c>
      <c r="F52" s="327">
        <v>186224.78234999999</v>
      </c>
      <c r="G52" s="327">
        <v>170720.7757</v>
      </c>
      <c r="H52" s="26">
        <f t="shared" si="14"/>
        <v>0.91674573891641875</v>
      </c>
      <c r="I52" s="21"/>
      <c r="J52" s="22"/>
      <c r="K52" s="325"/>
      <c r="L52" s="325"/>
      <c r="P52" s="324"/>
      <c r="Q52" s="324"/>
      <c r="R52" s="324"/>
      <c r="S52" s="324"/>
      <c r="U52" s="241"/>
      <c r="V52" s="241"/>
    </row>
    <row r="53" spans="1:22" ht="20.100000000000001" customHeight="1" x14ac:dyDescent="0.2">
      <c r="A53" s="23" t="s">
        <v>29</v>
      </c>
      <c r="B53" s="17" t="s">
        <v>69</v>
      </c>
      <c r="C53" s="327">
        <v>6661.1679000000004</v>
      </c>
      <c r="D53" s="327">
        <v>8720.4127200000003</v>
      </c>
      <c r="E53" s="55">
        <f t="shared" si="13"/>
        <v>1.309141707717651</v>
      </c>
      <c r="F53" s="327">
        <v>5298.0748599999997</v>
      </c>
      <c r="G53" s="327">
        <v>6963.3740500000004</v>
      </c>
      <c r="H53" s="26">
        <f t="shared" si="14"/>
        <v>1.3143215666076868</v>
      </c>
      <c r="I53" s="21"/>
      <c r="J53" s="22"/>
      <c r="K53" s="325"/>
      <c r="L53" s="325"/>
      <c r="P53" s="324"/>
      <c r="Q53" s="324"/>
      <c r="R53" s="324"/>
      <c r="S53" s="324"/>
      <c r="U53" s="241"/>
      <c r="V53" s="241"/>
    </row>
    <row r="54" spans="1:22" ht="20.100000000000001" customHeight="1" x14ac:dyDescent="0.2">
      <c r="A54" s="23" t="s">
        <v>31</v>
      </c>
      <c r="B54" s="17" t="s">
        <v>70</v>
      </c>
      <c r="C54" s="327">
        <v>85049.255369999999</v>
      </c>
      <c r="D54" s="327">
        <v>74796.808210000003</v>
      </c>
      <c r="E54" s="55">
        <f t="shared" si="13"/>
        <v>0.87945282865326047</v>
      </c>
      <c r="F54" s="327">
        <v>68018.336230000001</v>
      </c>
      <c r="G54" s="327">
        <v>58945.806210000002</v>
      </c>
      <c r="H54" s="26">
        <f t="shared" si="14"/>
        <v>0.86661640782682814</v>
      </c>
      <c r="I54" s="21"/>
      <c r="J54" s="22"/>
      <c r="K54" s="325"/>
      <c r="L54" s="325"/>
      <c r="P54" s="324"/>
      <c r="Q54" s="324"/>
      <c r="R54" s="324"/>
      <c r="S54" s="324"/>
      <c r="U54" s="326"/>
      <c r="V54" s="326"/>
    </row>
    <row r="55" spans="1:22" ht="20.100000000000001" customHeight="1" x14ac:dyDescent="0.2">
      <c r="A55" s="23" t="s">
        <v>33</v>
      </c>
      <c r="B55" s="17" t="s">
        <v>71</v>
      </c>
      <c r="C55" s="327">
        <v>19327.18578</v>
      </c>
      <c r="D55" s="327">
        <v>68482.067630000005</v>
      </c>
      <c r="E55" s="55">
        <f t="shared" si="13"/>
        <v>3.5433026002609265</v>
      </c>
      <c r="F55" s="327">
        <v>17776.771390000002</v>
      </c>
      <c r="G55" s="327">
        <v>55234.332629999997</v>
      </c>
      <c r="H55" s="26">
        <f t="shared" si="14"/>
        <v>3.1071071016343867</v>
      </c>
      <c r="I55" s="21"/>
      <c r="J55" s="22"/>
      <c r="K55" s="325"/>
      <c r="L55" s="325"/>
      <c r="P55" s="324"/>
      <c r="Q55" s="324"/>
      <c r="R55" s="324"/>
      <c r="S55" s="324"/>
      <c r="U55" s="326"/>
      <c r="V55" s="326"/>
    </row>
    <row r="56" spans="1:22" ht="20.100000000000001" customHeight="1" x14ac:dyDescent="0.2">
      <c r="A56" s="23" t="s">
        <v>35</v>
      </c>
      <c r="B56" s="17" t="s">
        <v>72</v>
      </c>
      <c r="C56" s="327">
        <v>5393.3565799999997</v>
      </c>
      <c r="D56" s="327">
        <v>4761.9349199999997</v>
      </c>
      <c r="E56" s="55">
        <f t="shared" si="13"/>
        <v>0.8829260311952154</v>
      </c>
      <c r="F56" s="327">
        <v>753.21736999999996</v>
      </c>
      <c r="G56" s="327">
        <v>-12086.060820000001</v>
      </c>
      <c r="H56" s="26" t="str">
        <f t="shared" si="14"/>
        <v>X</v>
      </c>
      <c r="I56" s="21"/>
      <c r="J56" s="22"/>
      <c r="K56" s="325"/>
      <c r="L56" s="325"/>
      <c r="P56" s="324"/>
      <c r="Q56" s="324"/>
      <c r="R56" s="324"/>
      <c r="S56" s="324"/>
      <c r="U56" s="241"/>
      <c r="V56" s="241"/>
    </row>
    <row r="57" spans="1:22" ht="20.100000000000001" customHeight="1" x14ac:dyDescent="0.2">
      <c r="A57" s="23" t="s">
        <v>37</v>
      </c>
      <c r="B57" s="17" t="s">
        <v>73</v>
      </c>
      <c r="C57" s="327">
        <v>-9215.7981799999998</v>
      </c>
      <c r="D57" s="327">
        <v>-4220.3123999999998</v>
      </c>
      <c r="E57" s="55">
        <f t="shared" si="13"/>
        <v>0.45794323156499506</v>
      </c>
      <c r="F57" s="327">
        <v>-9336.6251100000009</v>
      </c>
      <c r="G57" s="327">
        <v>-4278.1127399999996</v>
      </c>
      <c r="H57" s="26">
        <f t="shared" si="14"/>
        <v>0.45820761673486526</v>
      </c>
      <c r="I57" s="21"/>
      <c r="J57" s="22"/>
      <c r="K57" s="325"/>
      <c r="L57" s="325"/>
      <c r="P57" s="324"/>
      <c r="Q57" s="324"/>
      <c r="R57" s="324"/>
      <c r="S57" s="324"/>
      <c r="U57" s="326"/>
      <c r="V57" s="326"/>
    </row>
    <row r="58" spans="1:22" ht="20.100000000000001" customHeight="1" x14ac:dyDescent="0.2">
      <c r="A58" s="23" t="s">
        <v>39</v>
      </c>
      <c r="B58" s="17" t="s">
        <v>74</v>
      </c>
      <c r="C58" s="327">
        <v>1355.0344</v>
      </c>
      <c r="D58" s="327">
        <v>2091.43037</v>
      </c>
      <c r="E58" s="55">
        <f t="shared" si="13"/>
        <v>1.5434518636574837</v>
      </c>
      <c r="F58" s="327">
        <v>1359.97775</v>
      </c>
      <c r="G58" s="327">
        <v>1672.13231</v>
      </c>
      <c r="H58" s="26">
        <f t="shared" si="14"/>
        <v>1.2295291669293853</v>
      </c>
      <c r="I58" s="21"/>
      <c r="J58" s="22"/>
      <c r="K58" s="325"/>
      <c r="L58" s="325"/>
      <c r="P58" s="324"/>
      <c r="Q58" s="324"/>
      <c r="R58" s="324"/>
      <c r="S58" s="324"/>
      <c r="U58" s="326"/>
      <c r="V58" s="326"/>
    </row>
    <row r="59" spans="1:22" ht="20.100000000000001" customHeight="1" x14ac:dyDescent="0.2">
      <c r="A59" s="23" t="s">
        <v>41</v>
      </c>
      <c r="B59" s="17" t="s">
        <v>75</v>
      </c>
      <c r="C59" s="327">
        <v>84154.862139999997</v>
      </c>
      <c r="D59" s="327">
        <v>108418.82019</v>
      </c>
      <c r="E59" s="55">
        <f t="shared" si="13"/>
        <v>1.2883250882121877</v>
      </c>
      <c r="F59" s="327">
        <v>67080.395929999999</v>
      </c>
      <c r="G59" s="327">
        <v>86989.571129999997</v>
      </c>
      <c r="H59" s="26">
        <f t="shared" si="14"/>
        <v>1.2967957318077803</v>
      </c>
      <c r="I59" s="21"/>
      <c r="J59" s="22"/>
      <c r="K59" s="325"/>
      <c r="L59" s="325"/>
      <c r="P59" s="324"/>
      <c r="Q59" s="324"/>
      <c r="R59" s="324"/>
      <c r="S59" s="324"/>
      <c r="U59" s="326"/>
      <c r="V59" s="326"/>
    </row>
    <row r="60" spans="1:22" ht="20.100000000000001" customHeight="1" x14ac:dyDescent="0.2">
      <c r="A60" s="23" t="s">
        <v>43</v>
      </c>
      <c r="B60" s="17" t="s">
        <v>76</v>
      </c>
      <c r="C60" s="327">
        <v>3426.4732899999999</v>
      </c>
      <c r="D60" s="327">
        <v>-3345.1394300000002</v>
      </c>
      <c r="E60" s="55" t="str">
        <f t="shared" si="13"/>
        <v>X</v>
      </c>
      <c r="F60" s="327">
        <v>2738.4931499999998</v>
      </c>
      <c r="G60" s="327">
        <v>-4766.3226599999998</v>
      </c>
      <c r="H60" s="26" t="str">
        <f t="shared" si="14"/>
        <v>X</v>
      </c>
      <c r="I60" s="21"/>
      <c r="J60" s="22"/>
      <c r="K60" s="325"/>
      <c r="L60" s="325"/>
      <c r="P60" s="324"/>
      <c r="Q60" s="324"/>
      <c r="R60" s="324"/>
      <c r="S60" s="324"/>
      <c r="U60" s="326"/>
      <c r="V60" s="326"/>
    </row>
    <row r="61" spans="1:22" ht="20.100000000000001" customHeight="1" x14ac:dyDescent="0.2">
      <c r="A61" s="23" t="s">
        <v>45</v>
      </c>
      <c r="B61" s="17" t="s">
        <v>77</v>
      </c>
      <c r="C61" s="327">
        <v>20070.97481</v>
      </c>
      <c r="D61" s="327">
        <v>-5799.9661999999998</v>
      </c>
      <c r="E61" s="55" t="str">
        <f t="shared" si="13"/>
        <v>X</v>
      </c>
      <c r="F61" s="327">
        <v>14831.61355</v>
      </c>
      <c r="G61" s="327">
        <v>-4866.4167900000002</v>
      </c>
      <c r="H61" s="26" t="str">
        <f t="shared" si="14"/>
        <v>X</v>
      </c>
      <c r="I61" s="21"/>
      <c r="J61" s="22"/>
      <c r="K61" s="325"/>
      <c r="L61" s="325"/>
      <c r="P61" s="324"/>
      <c r="Q61" s="324"/>
      <c r="R61" s="324"/>
      <c r="S61" s="324"/>
      <c r="U61" s="326"/>
      <c r="V61" s="326"/>
    </row>
    <row r="62" spans="1:22" ht="20.100000000000001" customHeight="1" x14ac:dyDescent="0.2">
      <c r="A62" s="23" t="s">
        <v>47</v>
      </c>
      <c r="B62" s="17" t="s">
        <v>78</v>
      </c>
      <c r="C62" s="327">
        <v>2338380.72639</v>
      </c>
      <c r="D62" s="327">
        <v>2115062.16059</v>
      </c>
      <c r="E62" s="55">
        <f t="shared" si="13"/>
        <v>0.90449862878199483</v>
      </c>
      <c r="F62" s="327">
        <v>2028334.96306</v>
      </c>
      <c r="G62" s="327">
        <v>1793994.32317</v>
      </c>
      <c r="H62" s="26">
        <f t="shared" si="14"/>
        <v>0.88446649879935635</v>
      </c>
      <c r="I62" s="21"/>
      <c r="J62" s="22"/>
      <c r="K62" s="325"/>
      <c r="L62" s="325"/>
      <c r="P62" s="324"/>
      <c r="Q62" s="324"/>
      <c r="R62" s="324"/>
      <c r="S62" s="324"/>
      <c r="U62" s="326"/>
      <c r="V62" s="326"/>
    </row>
    <row r="63" spans="1:22" ht="20.100000000000001" customHeight="1" x14ac:dyDescent="0.2">
      <c r="A63" s="23" t="s">
        <v>49</v>
      </c>
      <c r="B63" s="17" t="s">
        <v>79</v>
      </c>
      <c r="C63" s="327">
        <v>7450.1087699999998</v>
      </c>
      <c r="D63" s="327">
        <v>30411.813480000001</v>
      </c>
      <c r="E63" s="55">
        <f t="shared" si="13"/>
        <v>4.0820630166450576</v>
      </c>
      <c r="F63" s="327">
        <v>4978.5501199999999</v>
      </c>
      <c r="G63" s="327">
        <v>23553.864259999998</v>
      </c>
      <c r="H63" s="26">
        <f t="shared" si="14"/>
        <v>4.7310690245697478</v>
      </c>
      <c r="I63" s="21"/>
      <c r="J63" s="22"/>
      <c r="K63" s="325"/>
      <c r="L63" s="325"/>
      <c r="P63" s="324"/>
      <c r="Q63" s="324"/>
      <c r="R63" s="324"/>
      <c r="S63" s="324"/>
      <c r="U63" s="326"/>
      <c r="V63" s="326"/>
    </row>
    <row r="64" spans="1:22" ht="20.100000000000001" customHeight="1" x14ac:dyDescent="0.2">
      <c r="A64" s="23" t="s">
        <v>51</v>
      </c>
      <c r="B64" s="17" t="s">
        <v>80</v>
      </c>
      <c r="C64" s="327">
        <v>27079.001209999999</v>
      </c>
      <c r="D64" s="327">
        <v>32890.875139999996</v>
      </c>
      <c r="E64" s="55">
        <f t="shared" si="13"/>
        <v>1.2146265988515754</v>
      </c>
      <c r="F64" s="327">
        <v>21005.18821</v>
      </c>
      <c r="G64" s="327">
        <v>26100.60514</v>
      </c>
      <c r="H64" s="26">
        <f t="shared" si="14"/>
        <v>1.242578970445702</v>
      </c>
      <c r="I64" s="21"/>
      <c r="J64" s="22"/>
      <c r="K64" s="325"/>
      <c r="L64" s="325"/>
      <c r="P64" s="324"/>
      <c r="Q64" s="324"/>
      <c r="R64" s="324"/>
      <c r="S64" s="324"/>
      <c r="U64" s="326"/>
      <c r="V64" s="326"/>
    </row>
    <row r="65" spans="1:22" ht="20.100000000000001" customHeight="1" x14ac:dyDescent="0.2">
      <c r="A65" s="23" t="s">
        <v>53</v>
      </c>
      <c r="B65" s="17" t="s">
        <v>81</v>
      </c>
      <c r="C65" s="327">
        <v>59311.743799999997</v>
      </c>
      <c r="D65" s="327">
        <v>58947.612009999997</v>
      </c>
      <c r="E65" s="55">
        <f t="shared" si="13"/>
        <v>0.99386071346632709</v>
      </c>
      <c r="F65" s="327">
        <v>48117.784070000002</v>
      </c>
      <c r="G65" s="327">
        <v>47738.936849999998</v>
      </c>
      <c r="H65" s="26">
        <f t="shared" si="14"/>
        <v>0.99212666943579797</v>
      </c>
      <c r="I65" s="21"/>
      <c r="J65" s="22"/>
      <c r="K65" s="325"/>
      <c r="L65" s="325"/>
      <c r="P65" s="324"/>
      <c r="Q65" s="324"/>
      <c r="R65" s="324"/>
      <c r="S65" s="324"/>
      <c r="U65" s="326"/>
      <c r="V65" s="326"/>
    </row>
    <row r="66" spans="1:22" ht="20.100000000000001" customHeight="1" x14ac:dyDescent="0.2">
      <c r="A66" s="23" t="s">
        <v>55</v>
      </c>
      <c r="B66" s="17" t="s">
        <v>82</v>
      </c>
      <c r="C66" s="327">
        <v>-4597.05033</v>
      </c>
      <c r="D66" s="327">
        <v>-1070.2103099999999</v>
      </c>
      <c r="E66" s="55">
        <f t="shared" si="13"/>
        <v>0.23280369653903701</v>
      </c>
      <c r="F66" s="327">
        <v>-4597.05033</v>
      </c>
      <c r="G66" s="327">
        <v>-1070.2103099999999</v>
      </c>
      <c r="H66" s="26">
        <f t="shared" si="14"/>
        <v>0.23280369653903701</v>
      </c>
      <c r="I66" s="21"/>
      <c r="J66" s="22"/>
      <c r="K66" s="325"/>
      <c r="L66" s="325"/>
      <c r="P66" s="324"/>
      <c r="Q66" s="324"/>
      <c r="R66" s="324"/>
      <c r="S66" s="324"/>
      <c r="U66" s="326"/>
      <c r="V66" s="326"/>
    </row>
    <row r="67" spans="1:22" ht="20.100000000000001" customHeight="1" x14ac:dyDescent="0.2">
      <c r="A67" s="23" t="s">
        <v>57</v>
      </c>
      <c r="B67" s="17" t="s">
        <v>83</v>
      </c>
      <c r="C67" s="327">
        <v>12044.654630000001</v>
      </c>
      <c r="D67" s="327">
        <v>5733.8432000000003</v>
      </c>
      <c r="E67" s="55">
        <f t="shared" si="13"/>
        <v>0.47604878480438423</v>
      </c>
      <c r="F67" s="327">
        <v>10076.23263</v>
      </c>
      <c r="G67" s="327">
        <v>2264.8011999999999</v>
      </c>
      <c r="H67" s="26">
        <f t="shared" si="14"/>
        <v>0.22476666460210534</v>
      </c>
      <c r="I67" s="21"/>
      <c r="J67" s="22"/>
      <c r="K67" s="325"/>
      <c r="L67" s="325"/>
      <c r="P67" s="324"/>
      <c r="Q67" s="324"/>
      <c r="R67" s="324"/>
      <c r="S67" s="324"/>
      <c r="U67" s="326"/>
      <c r="V67" s="326"/>
    </row>
    <row r="68" spans="1:22" ht="20.100000000000001" customHeight="1" x14ac:dyDescent="0.2">
      <c r="A68" s="23" t="s">
        <v>84</v>
      </c>
      <c r="B68" s="17" t="s">
        <v>85</v>
      </c>
      <c r="C68" s="327">
        <v>6136.47289</v>
      </c>
      <c r="D68" s="327">
        <v>10141.64515</v>
      </c>
      <c r="E68" s="55">
        <f t="shared" si="13"/>
        <v>1.6526831181030444</v>
      </c>
      <c r="F68" s="327">
        <v>6436.0943600000001</v>
      </c>
      <c r="G68" s="327">
        <v>8023.3277699999999</v>
      </c>
      <c r="H68" s="26">
        <f t="shared" si="14"/>
        <v>1.246614378413184</v>
      </c>
      <c r="I68" s="21"/>
      <c r="J68" s="22"/>
      <c r="K68" s="325"/>
      <c r="L68" s="325"/>
      <c r="P68" s="324"/>
      <c r="Q68" s="324"/>
      <c r="R68" s="324"/>
      <c r="S68" s="324"/>
      <c r="U68" s="326"/>
      <c r="V68" s="326"/>
    </row>
    <row r="69" spans="1:22" ht="20.100000000000001" customHeight="1" x14ac:dyDescent="0.2">
      <c r="A69" s="23" t="s">
        <v>86</v>
      </c>
      <c r="B69" s="17" t="s">
        <v>87</v>
      </c>
      <c r="C69" s="327">
        <v>224483.95827</v>
      </c>
      <c r="D69" s="327">
        <v>238066.03417</v>
      </c>
      <c r="E69" s="55">
        <f t="shared" si="13"/>
        <v>1.0605035478021287</v>
      </c>
      <c r="F69" s="327">
        <v>198735.5833</v>
      </c>
      <c r="G69" s="327">
        <v>177343.41807000001</v>
      </c>
      <c r="H69" s="26">
        <f t="shared" si="14"/>
        <v>0.89235865628699429</v>
      </c>
      <c r="I69" s="21"/>
      <c r="J69" s="22"/>
      <c r="K69" s="325"/>
      <c r="L69" s="325"/>
      <c r="P69" s="324"/>
      <c r="Q69" s="324"/>
      <c r="R69" s="324"/>
      <c r="S69" s="324"/>
      <c r="U69" s="326"/>
      <c r="V69" s="326"/>
    </row>
    <row r="70" spans="1:22" ht="20.100000000000001" customHeight="1" x14ac:dyDescent="0.2">
      <c r="A70" s="23" t="s">
        <v>88</v>
      </c>
      <c r="B70" s="17" t="s">
        <v>89</v>
      </c>
      <c r="C70" s="327">
        <v>749948.98326000001</v>
      </c>
      <c r="D70" s="327">
        <v>896669.21048000001</v>
      </c>
      <c r="E70" s="55">
        <f t="shared" si="13"/>
        <v>1.1956402775322299</v>
      </c>
      <c r="F70" s="327">
        <v>603733.40719000006</v>
      </c>
      <c r="G70" s="327">
        <v>710712.86488000001</v>
      </c>
      <c r="H70" s="26">
        <f t="shared" si="14"/>
        <v>1.1771965182246948</v>
      </c>
      <c r="I70" s="21"/>
      <c r="J70" s="22"/>
      <c r="K70" s="325"/>
      <c r="L70" s="325"/>
      <c r="P70" s="324"/>
      <c r="Q70" s="324"/>
      <c r="R70" s="324"/>
      <c r="S70" s="324"/>
      <c r="U70" s="326"/>
      <c r="V70" s="326"/>
    </row>
    <row r="71" spans="1:22" ht="20.100000000000001" customHeight="1" x14ac:dyDescent="0.2">
      <c r="A71" s="23" t="s">
        <v>90</v>
      </c>
      <c r="B71" s="17" t="s">
        <v>91</v>
      </c>
      <c r="C71" s="327">
        <v>52983.162689999997</v>
      </c>
      <c r="D71" s="327">
        <v>54194.738649999999</v>
      </c>
      <c r="E71" s="55">
        <f t="shared" si="13"/>
        <v>1.0228671883384695</v>
      </c>
      <c r="F71" s="327">
        <v>41984.257519999999</v>
      </c>
      <c r="G71" s="327">
        <v>43726.747960000001</v>
      </c>
      <c r="H71" s="26">
        <f t="shared" si="14"/>
        <v>1.0415034239719478</v>
      </c>
      <c r="I71" s="21"/>
      <c r="J71" s="22"/>
      <c r="K71" s="325"/>
      <c r="L71" s="325"/>
      <c r="P71" s="324"/>
      <c r="Q71" s="324"/>
      <c r="R71" s="324"/>
      <c r="S71" s="324"/>
      <c r="U71" s="326"/>
      <c r="V71" s="326"/>
    </row>
    <row r="72" spans="1:22" ht="20.100000000000001" customHeight="1" thickBot="1" x14ac:dyDescent="0.25">
      <c r="A72" s="23" t="s">
        <v>92</v>
      </c>
      <c r="B72" s="17" t="s">
        <v>93</v>
      </c>
      <c r="C72" s="327">
        <v>12679.24936</v>
      </c>
      <c r="D72" s="327">
        <v>14514.04747</v>
      </c>
      <c r="E72" s="55">
        <f t="shared" si="13"/>
        <v>1.14470873297818</v>
      </c>
      <c r="F72" s="327">
        <v>10230.211359999999</v>
      </c>
      <c r="G72" s="327">
        <v>11690.45947</v>
      </c>
      <c r="H72" s="55">
        <f t="shared" ref="H72:H73" si="15">+IF(F72=0,"X",G72/F72)</f>
        <v>1.1427388016350819</v>
      </c>
      <c r="I72" s="21"/>
      <c r="J72" s="22"/>
      <c r="K72" s="325"/>
      <c r="L72" s="325"/>
      <c r="P72" s="324"/>
      <c r="Q72" s="324"/>
      <c r="R72" s="324"/>
      <c r="S72" s="324"/>
      <c r="U72" s="326"/>
      <c r="V72" s="326"/>
    </row>
    <row r="73" spans="1:22" s="99" customFormat="1" ht="20.100000000000001" customHeight="1" thickBot="1" x14ac:dyDescent="0.25">
      <c r="A73" s="27"/>
      <c r="B73" s="134" t="s">
        <v>10</v>
      </c>
      <c r="C73" s="328">
        <f>SUM(C44:C72)</f>
        <v>4864520.3146899985</v>
      </c>
      <c r="D73" s="328">
        <v>4807104.4442099994</v>
      </c>
      <c r="E73" s="30">
        <f t="shared" ref="E73" si="16">+IF(C73=0,"X",D73/C73)</f>
        <v>0.98819701290862882</v>
      </c>
      <c r="F73" s="328">
        <f>SUM(F44:F72)</f>
        <v>4051419.90552</v>
      </c>
      <c r="G73" s="328">
        <f>SUM(G44:G72)</f>
        <v>3897134.8634900008</v>
      </c>
      <c r="H73" s="30">
        <f t="shared" si="15"/>
        <v>0.96191827911498684</v>
      </c>
      <c r="I73" s="21"/>
      <c r="J73" s="22"/>
      <c r="K73" s="316"/>
      <c r="L73" s="316"/>
      <c r="M73" s="116"/>
      <c r="N73" s="116"/>
      <c r="O73" s="116"/>
      <c r="P73" s="310"/>
      <c r="Q73" s="116"/>
      <c r="R73" s="116"/>
      <c r="S73" s="116"/>
    </row>
    <row r="74" spans="1:22" ht="20.100000000000001" customHeight="1" x14ac:dyDescent="0.2">
      <c r="B74" s="237"/>
      <c r="C74" s="237"/>
      <c r="D74" s="237"/>
      <c r="E74" s="237"/>
      <c r="F74" s="237"/>
      <c r="G74" s="237"/>
      <c r="H74" s="237"/>
    </row>
    <row r="75" spans="1:22" ht="20.100000000000001" customHeight="1" x14ac:dyDescent="0.2">
      <c r="B75" s="237"/>
      <c r="C75" s="237"/>
      <c r="D75" s="237"/>
      <c r="E75" s="237"/>
      <c r="F75" s="237"/>
      <c r="G75" s="237"/>
      <c r="H75" s="237"/>
    </row>
    <row r="76" spans="1:22" ht="20.100000000000001" customHeight="1" x14ac:dyDescent="0.2">
      <c r="O76" s="116"/>
    </row>
    <row r="77" spans="1:22" ht="20.100000000000001" customHeight="1" x14ac:dyDescent="0.2">
      <c r="B77" s="112"/>
      <c r="C77" s="32"/>
      <c r="D77" s="32"/>
      <c r="E77" s="112"/>
    </row>
    <row r="78" spans="1:22" ht="20.100000000000001" customHeight="1" x14ac:dyDescent="0.2">
      <c r="B78" s="57"/>
      <c r="C78" s="40"/>
      <c r="D78" s="40"/>
    </row>
    <row r="79" spans="1:22" ht="20.100000000000001" customHeight="1" x14ac:dyDescent="0.2">
      <c r="B79" s="57"/>
      <c r="C79" s="40"/>
      <c r="D79" s="40"/>
    </row>
    <row r="80" spans="1:22" ht="20.100000000000001" customHeight="1" x14ac:dyDescent="0.2">
      <c r="B80" s="99"/>
      <c r="C80" s="40"/>
      <c r="D80" s="40"/>
      <c r="O80" s="116"/>
      <c r="P80" s="310"/>
    </row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>
      <c r="B116" s="112"/>
      <c r="C116" s="32"/>
      <c r="D116" s="32"/>
    </row>
    <row r="117" spans="2:4" ht="20.100000000000001" customHeight="1" x14ac:dyDescent="0.2">
      <c r="B117" s="57"/>
      <c r="C117" s="40"/>
      <c r="D117" s="40"/>
    </row>
    <row r="118" spans="2:4" ht="20.100000000000001" customHeight="1" x14ac:dyDescent="0.2">
      <c r="B118" s="57"/>
      <c r="C118" s="40"/>
      <c r="D118" s="40"/>
    </row>
    <row r="119" spans="2:4" ht="20.100000000000001" customHeight="1" x14ac:dyDescent="0.2">
      <c r="B119" s="99"/>
      <c r="C119" s="40"/>
      <c r="D119" s="40"/>
    </row>
    <row r="120" spans="2:4" ht="20.100000000000001" customHeight="1" x14ac:dyDescent="0.2"/>
    <row r="121" spans="2:4" ht="20.100000000000001" customHeight="1" x14ac:dyDescent="0.2"/>
    <row r="122" spans="2:4" ht="20.100000000000001" customHeight="1" x14ac:dyDescent="0.2"/>
    <row r="123" spans="2:4" ht="20.100000000000001" customHeight="1" x14ac:dyDescent="0.2"/>
    <row r="124" spans="2:4" ht="20.100000000000001" customHeight="1" x14ac:dyDescent="0.2"/>
    <row r="125" spans="2:4" ht="20.100000000000001" customHeight="1" x14ac:dyDescent="0.2"/>
    <row r="126" spans="2:4" ht="20.100000000000001" customHeight="1" x14ac:dyDescent="0.2"/>
    <row r="127" spans="2:4" ht="20.100000000000001" customHeight="1" x14ac:dyDescent="0.2"/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</sheetData>
  <mergeCells count="3">
    <mergeCell ref="A2:H2"/>
    <mergeCell ref="A10:H10"/>
    <mergeCell ref="A40:H40"/>
  </mergeCells>
  <conditionalFormatting sqref="J6:J73">
    <cfRule type="cellIs" dxfId="6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1745-C440-4FD7-9B13-3AE60F75EBAF}">
  <dimension ref="A1:K177"/>
  <sheetViews>
    <sheetView showGridLines="0" zoomScale="80" zoomScaleNormal="80" zoomScaleSheetLayoutView="85" workbookViewId="0">
      <selection activeCell="L43" sqref="L43"/>
    </sheetView>
  </sheetViews>
  <sheetFormatPr defaultColWidth="9.140625" defaultRowHeight="12.75" x14ac:dyDescent="0.2"/>
  <cols>
    <col min="1" max="1" width="4.42578125" style="17" customWidth="1"/>
    <col min="2" max="2" width="35.7109375" style="17" bestFit="1" customWidth="1"/>
    <col min="3" max="3" width="14.42578125" style="17" customWidth="1"/>
    <col min="4" max="4" width="14.5703125" style="17" customWidth="1"/>
    <col min="5" max="5" width="13.7109375" style="17" customWidth="1"/>
    <col min="6" max="6" width="13.140625" style="17" customWidth="1"/>
    <col min="7" max="7" width="13.28515625" style="17" customWidth="1"/>
    <col min="8" max="8" width="13.42578125" style="17" customWidth="1"/>
    <col min="9" max="9" width="11.140625" style="17" bestFit="1" customWidth="1"/>
    <col min="10" max="16384" width="9.140625" style="17"/>
  </cols>
  <sheetData>
    <row r="1" spans="1:11" s="99" customFormat="1" ht="20.100000000000001" customHeight="1" x14ac:dyDescent="0.2">
      <c r="A1" s="465" t="s">
        <v>271</v>
      </c>
      <c r="B1" s="465"/>
      <c r="C1" s="465"/>
      <c r="D1" s="465"/>
      <c r="E1" s="465"/>
      <c r="F1" s="465"/>
      <c r="G1" s="465"/>
      <c r="H1" s="465"/>
    </row>
    <row r="2" spans="1:11" s="99" customFormat="1" ht="20.100000000000001" customHeight="1" x14ac:dyDescent="0.2">
      <c r="A2" s="98"/>
      <c r="B2" s="98"/>
      <c r="C2" s="98"/>
      <c r="D2" s="98"/>
      <c r="E2" s="98"/>
      <c r="F2" s="98"/>
      <c r="G2" s="98"/>
      <c r="H2" s="98"/>
    </row>
    <row r="3" spans="1:11" s="99" customFormat="1" ht="20.100000000000001" customHeight="1" thickBot="1" x14ac:dyDescent="0.25">
      <c r="A3" s="100"/>
      <c r="B3" s="100"/>
      <c r="C3" s="100"/>
      <c r="D3" s="100"/>
      <c r="E3" s="100"/>
      <c r="F3" s="100"/>
      <c r="G3" s="100"/>
      <c r="H3" s="100"/>
    </row>
    <row r="4" spans="1:11" ht="27.75" customHeight="1" thickBot="1" x14ac:dyDescent="0.25">
      <c r="A4" s="101" t="s">
        <v>1</v>
      </c>
      <c r="B4" s="121" t="s">
        <v>2</v>
      </c>
      <c r="C4" s="476" t="s">
        <v>268</v>
      </c>
      <c r="D4" s="477"/>
      <c r="E4" s="121" t="s">
        <v>4</v>
      </c>
      <c r="F4" s="476" t="s">
        <v>267</v>
      </c>
      <c r="G4" s="496"/>
      <c r="H4" s="477"/>
    </row>
    <row r="5" spans="1:11" ht="20.100000000000001" customHeight="1" thickBot="1" x14ac:dyDescent="0.25">
      <c r="A5" s="106"/>
      <c r="B5" s="315"/>
      <c r="C5" s="36">
        <v>2021</v>
      </c>
      <c r="D5" s="36">
        <v>2022</v>
      </c>
      <c r="E5" s="36" t="s">
        <v>5</v>
      </c>
      <c r="F5" s="36">
        <v>2021</v>
      </c>
      <c r="G5" s="36">
        <v>2022</v>
      </c>
      <c r="H5" s="16" t="s">
        <v>192</v>
      </c>
    </row>
    <row r="6" spans="1:11" ht="20.100000000000001" customHeight="1" x14ac:dyDescent="0.2">
      <c r="A6" s="101" t="s">
        <v>6</v>
      </c>
      <c r="B6" s="107" t="s">
        <v>7</v>
      </c>
      <c r="C6" s="218">
        <f>+C38</f>
        <v>492315</v>
      </c>
      <c r="D6" s="218">
        <f>+D38</f>
        <v>535807</v>
      </c>
      <c r="E6" s="55">
        <f>+D6/C6</f>
        <v>1.0883418136762033</v>
      </c>
      <c r="F6" s="203">
        <f>+F38</f>
        <v>2.1999999999999999E-2</v>
      </c>
      <c r="G6" s="203">
        <f>+G38</f>
        <v>2.5000000000000001E-2</v>
      </c>
      <c r="H6" s="352">
        <f>+(G6-F6)*100</f>
        <v>0.30000000000000027</v>
      </c>
      <c r="I6" s="151"/>
      <c r="J6" s="22"/>
      <c r="K6" s="22"/>
    </row>
    <row r="7" spans="1:11" ht="20.100000000000001" customHeight="1" thickBot="1" x14ac:dyDescent="0.25">
      <c r="A7" s="108" t="s">
        <v>8</v>
      </c>
      <c r="B7" s="57" t="s">
        <v>9</v>
      </c>
      <c r="C7" s="318">
        <f>+C73</f>
        <v>9647226</v>
      </c>
      <c r="D7" s="318">
        <f>+D73</f>
        <v>10295734</v>
      </c>
      <c r="E7" s="55">
        <f>+D7/C7</f>
        <v>1.0672222253319243</v>
      </c>
      <c r="F7" s="207">
        <f>+F73</f>
        <v>0.20499999999999999</v>
      </c>
      <c r="G7" s="207">
        <f>+G73</f>
        <v>0.20300000000000001</v>
      </c>
      <c r="H7" s="352">
        <f>+(G7-F7)*100</f>
        <v>-0.1999999999999974</v>
      </c>
      <c r="I7" s="151"/>
      <c r="J7" s="22"/>
      <c r="K7" s="22"/>
    </row>
    <row r="8" spans="1:11" s="99" customFormat="1" ht="20.100000000000001" customHeight="1" thickBot="1" x14ac:dyDescent="0.25">
      <c r="A8" s="109"/>
      <c r="B8" s="110" t="s">
        <v>129</v>
      </c>
      <c r="C8" s="95">
        <f>SUM(C6:C7)</f>
        <v>10139541</v>
      </c>
      <c r="D8" s="95">
        <f>SUM(D6:D7)</f>
        <v>10831541</v>
      </c>
      <c r="E8" s="30">
        <f>+D8/C8</f>
        <v>1.0682476652542754</v>
      </c>
      <c r="F8" s="212">
        <v>0.14599999999999999</v>
      </c>
      <c r="G8" s="212">
        <v>0.15</v>
      </c>
      <c r="H8" s="400">
        <f>+(G8-F8)*100</f>
        <v>0.40000000000000036</v>
      </c>
      <c r="I8" s="151"/>
      <c r="J8" s="22"/>
      <c r="K8" s="22"/>
    </row>
    <row r="9" spans="1:11" ht="20.100000000000001" customHeight="1" x14ac:dyDescent="0.2">
      <c r="A9" s="112"/>
    </row>
    <row r="10" spans="1:11" s="99" customFormat="1" ht="20.100000000000001" customHeight="1" x14ac:dyDescent="0.2">
      <c r="A10" s="484" t="s">
        <v>270</v>
      </c>
      <c r="B10" s="484"/>
      <c r="C10" s="484"/>
      <c r="D10" s="484"/>
      <c r="E10" s="484"/>
      <c r="F10" s="484"/>
      <c r="G10" s="484"/>
      <c r="H10" s="484"/>
    </row>
    <row r="11" spans="1:11" s="99" customFormat="1" ht="20.100000000000001" customHeight="1" thickBot="1" x14ac:dyDescent="0.25">
      <c r="A11" s="100"/>
      <c r="B11" s="100"/>
      <c r="C11" s="100"/>
      <c r="D11" s="100"/>
      <c r="E11" s="100"/>
      <c r="F11" s="100"/>
      <c r="G11" s="100"/>
      <c r="H11" s="100"/>
    </row>
    <row r="12" spans="1:11" ht="30" customHeight="1" thickBot="1" x14ac:dyDescent="0.25">
      <c r="A12" s="101" t="s">
        <v>1</v>
      </c>
      <c r="B12" s="121" t="s">
        <v>12</v>
      </c>
      <c r="C12" s="409" t="s">
        <v>268</v>
      </c>
      <c r="D12" s="312"/>
      <c r="E12" s="121" t="s">
        <v>4</v>
      </c>
      <c r="F12" s="476" t="s">
        <v>267</v>
      </c>
      <c r="G12" s="496"/>
      <c r="H12" s="477"/>
    </row>
    <row r="13" spans="1:11" ht="20.100000000000001" customHeight="1" thickBot="1" x14ac:dyDescent="0.25">
      <c r="A13" s="106"/>
      <c r="B13" s="315"/>
      <c r="C13" s="36">
        <f>+C5</f>
        <v>2021</v>
      </c>
      <c r="D13" s="36">
        <f>+D5</f>
        <v>2022</v>
      </c>
      <c r="E13" s="36" t="str">
        <f>+E5</f>
        <v>22/21</v>
      </c>
      <c r="F13" s="36">
        <f>+F5</f>
        <v>2021</v>
      </c>
      <c r="G13" s="36">
        <f>+G5</f>
        <v>2022</v>
      </c>
      <c r="H13" s="16" t="s">
        <v>192</v>
      </c>
    </row>
    <row r="14" spans="1:11" ht="20.100000000000001" customHeight="1" x14ac:dyDescent="0.2">
      <c r="A14" s="10" t="s">
        <v>6</v>
      </c>
      <c r="B14" s="37" t="s">
        <v>13</v>
      </c>
      <c r="C14" s="267">
        <v>1746</v>
      </c>
      <c r="D14" s="267">
        <v>2068</v>
      </c>
      <c r="E14" s="55">
        <f t="shared" ref="E14:E37" si="0">+IF(C14=0,"X",D14/C14)</f>
        <v>1.1844215349369989</v>
      </c>
      <c r="F14" s="407">
        <v>4.0000000000000001E-3</v>
      </c>
      <c r="G14" s="407">
        <v>5.0000000000000001E-3</v>
      </c>
      <c r="H14" s="352">
        <f t="shared" ref="H14:H38" si="1">+(G14-F14)*100</f>
        <v>0.1</v>
      </c>
      <c r="I14" s="151"/>
      <c r="J14" s="22"/>
      <c r="K14" s="22"/>
    </row>
    <row r="15" spans="1:11" ht="20.100000000000001" customHeight="1" x14ac:dyDescent="0.2">
      <c r="A15" s="23" t="s">
        <v>8</v>
      </c>
      <c r="B15" s="37" t="s">
        <v>14</v>
      </c>
      <c r="C15" s="267">
        <v>52573</v>
      </c>
      <c r="D15" s="267">
        <v>62440</v>
      </c>
      <c r="E15" s="55">
        <f t="shared" si="0"/>
        <v>1.1876818899435071</v>
      </c>
      <c r="F15" s="407">
        <v>0.02</v>
      </c>
      <c r="G15" s="407">
        <v>2.5000000000000001E-2</v>
      </c>
      <c r="H15" s="352">
        <f t="shared" si="1"/>
        <v>0.50000000000000011</v>
      </c>
      <c r="I15" s="151"/>
      <c r="J15" s="22"/>
      <c r="K15" s="22"/>
    </row>
    <row r="16" spans="1:11" ht="20.100000000000001" customHeight="1" x14ac:dyDescent="0.2">
      <c r="A16" s="23" t="s">
        <v>15</v>
      </c>
      <c r="B16" s="37" t="s">
        <v>16</v>
      </c>
      <c r="C16" s="267">
        <v>7977</v>
      </c>
      <c r="D16" s="267">
        <v>8235</v>
      </c>
      <c r="E16" s="55">
        <f t="shared" si="0"/>
        <v>1.0323429860849944</v>
      </c>
      <c r="F16" s="407">
        <v>1.9E-2</v>
      </c>
      <c r="G16" s="407">
        <v>1.7999999999999999E-2</v>
      </c>
      <c r="H16" s="352">
        <f t="shared" si="1"/>
        <v>-0.10000000000000009</v>
      </c>
      <c r="I16" s="151"/>
      <c r="J16" s="22"/>
      <c r="K16" s="22"/>
    </row>
    <row r="17" spans="1:11" ht="20.100000000000001" customHeight="1" x14ac:dyDescent="0.2">
      <c r="A17" s="23" t="s">
        <v>17</v>
      </c>
      <c r="B17" s="37" t="s">
        <v>18</v>
      </c>
      <c r="C17" s="267">
        <v>3569</v>
      </c>
      <c r="D17" s="267">
        <v>2939</v>
      </c>
      <c r="E17" s="55">
        <f t="shared" si="0"/>
        <v>0.8234799663771365</v>
      </c>
      <c r="F17" s="407">
        <v>1.2999999999999999E-2</v>
      </c>
      <c r="G17" s="407">
        <v>1.2999999999999999E-2</v>
      </c>
      <c r="H17" s="352">
        <f t="shared" si="1"/>
        <v>0</v>
      </c>
      <c r="I17" s="151"/>
      <c r="J17" s="22"/>
      <c r="K17" s="22"/>
    </row>
    <row r="18" spans="1:11" ht="20.100000000000001" customHeight="1" x14ac:dyDescent="0.2">
      <c r="A18" s="23" t="s">
        <v>19</v>
      </c>
      <c r="B18" s="37" t="s">
        <v>20</v>
      </c>
      <c r="C18" s="267">
        <v>33036</v>
      </c>
      <c r="D18" s="267">
        <v>33015</v>
      </c>
      <c r="E18" s="55">
        <f t="shared" si="0"/>
        <v>0.9993643298220124</v>
      </c>
      <c r="F18" s="407">
        <v>0.03</v>
      </c>
      <c r="G18" s="407">
        <v>0.03</v>
      </c>
      <c r="H18" s="352">
        <f t="shared" si="1"/>
        <v>0</v>
      </c>
      <c r="I18" s="151"/>
      <c r="J18" s="22"/>
      <c r="K18" s="22"/>
    </row>
    <row r="19" spans="1:11" ht="20.100000000000001" customHeight="1" x14ac:dyDescent="0.2">
      <c r="A19" s="23" t="s">
        <v>21</v>
      </c>
      <c r="B19" s="37" t="s">
        <v>22</v>
      </c>
      <c r="C19" s="267">
        <v>33452</v>
      </c>
      <c r="D19" s="267">
        <v>40803</v>
      </c>
      <c r="E19" s="55">
        <f t="shared" si="0"/>
        <v>1.2197476981944277</v>
      </c>
      <c r="F19" s="407">
        <v>7.5999999999999998E-2</v>
      </c>
      <c r="G19" s="407">
        <v>8.2000000000000003E-2</v>
      </c>
      <c r="H19" s="352">
        <f t="shared" si="1"/>
        <v>0.60000000000000053</v>
      </c>
      <c r="I19" s="151"/>
      <c r="J19" s="22"/>
      <c r="K19" s="22"/>
    </row>
    <row r="20" spans="1:11" ht="20.100000000000001" customHeight="1" x14ac:dyDescent="0.2">
      <c r="A20" s="23" t="s">
        <v>23</v>
      </c>
      <c r="B20" s="37" t="s">
        <v>24</v>
      </c>
      <c r="C20" s="267">
        <v>70</v>
      </c>
      <c r="D20" s="267">
        <v>64</v>
      </c>
      <c r="E20" s="55">
        <f t="shared" si="0"/>
        <v>0.91428571428571426</v>
      </c>
      <c r="F20" s="407">
        <v>0</v>
      </c>
      <c r="G20" s="407">
        <v>0</v>
      </c>
      <c r="H20" s="352">
        <f t="shared" si="1"/>
        <v>0</v>
      </c>
      <c r="I20" s="151"/>
      <c r="J20" s="22"/>
      <c r="K20" s="22"/>
    </row>
    <row r="21" spans="1:11" ht="20.100000000000001" customHeight="1" x14ac:dyDescent="0.2">
      <c r="A21" s="23" t="s">
        <v>25</v>
      </c>
      <c r="B21" s="37" t="s">
        <v>26</v>
      </c>
      <c r="C21" s="267">
        <v>222050</v>
      </c>
      <c r="D21" s="267">
        <v>217856</v>
      </c>
      <c r="E21" s="55">
        <f t="shared" si="0"/>
        <v>0.98111236208061248</v>
      </c>
      <c r="F21" s="407">
        <v>0.21</v>
      </c>
      <c r="G21" s="407">
        <v>0.221</v>
      </c>
      <c r="H21" s="352">
        <f t="shared" si="1"/>
        <v>1.100000000000001</v>
      </c>
      <c r="I21" s="151"/>
      <c r="J21" s="22"/>
      <c r="K21" s="22"/>
    </row>
    <row r="22" spans="1:11" ht="20.100000000000001" customHeight="1" x14ac:dyDescent="0.2">
      <c r="A22" s="23" t="s">
        <v>27</v>
      </c>
      <c r="B22" s="37" t="s">
        <v>28</v>
      </c>
      <c r="C22" s="267">
        <v>1459</v>
      </c>
      <c r="D22" s="267">
        <v>1246</v>
      </c>
      <c r="E22" s="55">
        <f t="shared" si="0"/>
        <v>0.85400959561343381</v>
      </c>
      <c r="F22" s="407">
        <v>7.3999999999999996E-2</v>
      </c>
      <c r="G22" s="407">
        <v>6.4000000000000001E-2</v>
      </c>
      <c r="H22" s="352">
        <f t="shared" si="1"/>
        <v>-0.99999999999999956</v>
      </c>
      <c r="I22" s="151"/>
      <c r="J22" s="22"/>
      <c r="K22" s="22"/>
    </row>
    <row r="23" spans="1:11" ht="20.100000000000001" customHeight="1" x14ac:dyDescent="0.2">
      <c r="A23" s="23" t="s">
        <v>29</v>
      </c>
      <c r="B23" s="37" t="s">
        <v>30</v>
      </c>
      <c r="C23" s="267">
        <v>14526</v>
      </c>
      <c r="D23" s="267">
        <v>17791</v>
      </c>
      <c r="E23" s="55">
        <f t="shared" si="0"/>
        <v>1.224769379044472</v>
      </c>
      <c r="F23" s="407">
        <v>8.9999999999999993E-3</v>
      </c>
      <c r="G23" s="407">
        <v>1.0999999999999999E-2</v>
      </c>
      <c r="H23" s="352">
        <f t="shared" si="1"/>
        <v>0.2</v>
      </c>
      <c r="I23" s="151"/>
      <c r="J23" s="22"/>
      <c r="K23" s="22"/>
    </row>
    <row r="24" spans="1:11" ht="20.100000000000001" customHeight="1" x14ac:dyDescent="0.2">
      <c r="A24" s="23" t="s">
        <v>31</v>
      </c>
      <c r="B24" s="37" t="s">
        <v>32</v>
      </c>
      <c r="C24" s="267">
        <v>12203</v>
      </c>
      <c r="D24" s="267">
        <v>10832</v>
      </c>
      <c r="E24" s="55">
        <f t="shared" si="0"/>
        <v>0.88765057772678846</v>
      </c>
      <c r="F24" s="407">
        <v>1.7000000000000001E-2</v>
      </c>
      <c r="G24" s="407">
        <v>1.7000000000000001E-2</v>
      </c>
      <c r="H24" s="352">
        <f t="shared" si="1"/>
        <v>0</v>
      </c>
      <c r="I24" s="151"/>
      <c r="J24" s="22"/>
      <c r="K24" s="22"/>
    </row>
    <row r="25" spans="1:11" ht="20.100000000000001" customHeight="1" x14ac:dyDescent="0.2">
      <c r="A25" s="23" t="s">
        <v>33</v>
      </c>
      <c r="B25" s="37" t="s">
        <v>34</v>
      </c>
      <c r="C25" s="267">
        <v>231</v>
      </c>
      <c r="D25" s="267">
        <v>237</v>
      </c>
      <c r="E25" s="55">
        <f t="shared" si="0"/>
        <v>1.025974025974026</v>
      </c>
      <c r="F25" s="407">
        <v>1E-3</v>
      </c>
      <c r="G25" s="407">
        <v>2E-3</v>
      </c>
      <c r="H25" s="352">
        <f t="shared" si="1"/>
        <v>0.1</v>
      </c>
      <c r="I25" s="151"/>
      <c r="J25" s="22"/>
      <c r="K25" s="22"/>
    </row>
    <row r="26" spans="1:11" ht="20.100000000000001" customHeight="1" x14ac:dyDescent="0.2">
      <c r="A26" s="23" t="s">
        <v>35</v>
      </c>
      <c r="B26" s="37" t="s">
        <v>36</v>
      </c>
      <c r="C26" s="267">
        <v>14570</v>
      </c>
      <c r="D26" s="267">
        <v>15790</v>
      </c>
      <c r="E26" s="55">
        <f t="shared" si="0"/>
        <v>1.0837336993822924</v>
      </c>
      <c r="F26" s="407">
        <v>2.8000000000000001E-2</v>
      </c>
      <c r="G26" s="407">
        <v>3.2000000000000001E-2</v>
      </c>
      <c r="H26" s="352">
        <f t="shared" si="1"/>
        <v>0.4</v>
      </c>
      <c r="I26" s="151"/>
      <c r="J26" s="22"/>
      <c r="K26" s="22"/>
    </row>
    <row r="27" spans="1:11" ht="20.100000000000001" customHeight="1" x14ac:dyDescent="0.2">
      <c r="A27" s="23" t="s">
        <v>37</v>
      </c>
      <c r="B27" s="37" t="s">
        <v>38</v>
      </c>
      <c r="C27" s="267">
        <v>337</v>
      </c>
      <c r="D27" s="267">
        <v>211</v>
      </c>
      <c r="E27" s="55">
        <f t="shared" si="0"/>
        <v>0.62611275964391688</v>
      </c>
      <c r="F27" s="407">
        <v>5.0000000000000001E-3</v>
      </c>
      <c r="G27" s="407">
        <v>3.0000000000000001E-3</v>
      </c>
      <c r="H27" s="352">
        <f t="shared" si="1"/>
        <v>-0.2</v>
      </c>
      <c r="I27" s="151"/>
      <c r="J27" s="22"/>
      <c r="K27" s="22"/>
    </row>
    <row r="28" spans="1:11" ht="20.100000000000001" customHeight="1" x14ac:dyDescent="0.2">
      <c r="A28" s="23" t="s">
        <v>39</v>
      </c>
      <c r="B28" s="37" t="s">
        <v>40</v>
      </c>
      <c r="C28" s="267">
        <v>0</v>
      </c>
      <c r="D28" s="267">
        <v>0</v>
      </c>
      <c r="E28" s="55" t="str">
        <f t="shared" si="0"/>
        <v>X</v>
      </c>
      <c r="F28" s="407">
        <v>0</v>
      </c>
      <c r="G28" s="407">
        <v>0</v>
      </c>
      <c r="H28" s="352">
        <f t="shared" si="1"/>
        <v>0</v>
      </c>
      <c r="I28" s="151"/>
      <c r="J28" s="22"/>
      <c r="K28" s="22"/>
    </row>
    <row r="29" spans="1:11" ht="20.100000000000001" customHeight="1" x14ac:dyDescent="0.2">
      <c r="A29" s="23" t="s">
        <v>41</v>
      </c>
      <c r="B29" s="37" t="s">
        <v>42</v>
      </c>
      <c r="C29" s="267">
        <v>2017</v>
      </c>
      <c r="D29" s="267">
        <v>3158</v>
      </c>
      <c r="E29" s="55">
        <f t="shared" si="0"/>
        <v>1.565691621219633</v>
      </c>
      <c r="F29" s="407">
        <v>0</v>
      </c>
      <c r="G29" s="407">
        <v>0</v>
      </c>
      <c r="H29" s="352">
        <f t="shared" si="1"/>
        <v>0</v>
      </c>
      <c r="I29" s="151"/>
      <c r="J29" s="22"/>
      <c r="K29" s="22"/>
    </row>
    <row r="30" spans="1:11" ht="20.100000000000001" customHeight="1" x14ac:dyDescent="0.2">
      <c r="A30" s="23" t="s">
        <v>43</v>
      </c>
      <c r="B30" s="37" t="s">
        <v>44</v>
      </c>
      <c r="C30" s="267">
        <v>0</v>
      </c>
      <c r="D30" s="267">
        <v>0</v>
      </c>
      <c r="E30" s="55" t="str">
        <f t="shared" si="0"/>
        <v>X</v>
      </c>
      <c r="F30" s="407">
        <v>0</v>
      </c>
      <c r="G30" s="407">
        <v>0</v>
      </c>
      <c r="H30" s="352">
        <f t="shared" si="1"/>
        <v>0</v>
      </c>
      <c r="I30" s="151"/>
      <c r="J30" s="22"/>
      <c r="K30" s="22"/>
    </row>
    <row r="31" spans="1:11" ht="20.100000000000001" customHeight="1" x14ac:dyDescent="0.2">
      <c r="A31" s="23" t="s">
        <v>45</v>
      </c>
      <c r="B31" s="37" t="s">
        <v>46</v>
      </c>
      <c r="C31" s="267">
        <v>2412</v>
      </c>
      <c r="D31" s="267">
        <v>2009</v>
      </c>
      <c r="E31" s="55">
        <f t="shared" si="0"/>
        <v>0.8329187396351575</v>
      </c>
      <c r="F31" s="407">
        <v>2.5000000000000001E-2</v>
      </c>
      <c r="G31" s="407">
        <v>2.7E-2</v>
      </c>
      <c r="H31" s="352">
        <f t="shared" si="1"/>
        <v>0.19999999999999984</v>
      </c>
      <c r="I31" s="151"/>
      <c r="J31" s="22"/>
      <c r="K31" s="22"/>
    </row>
    <row r="32" spans="1:11" ht="20.100000000000001" customHeight="1" x14ac:dyDescent="0.2">
      <c r="A32" s="23" t="s">
        <v>47</v>
      </c>
      <c r="B32" s="37" t="s">
        <v>48</v>
      </c>
      <c r="C32" s="267">
        <v>6677</v>
      </c>
      <c r="D32" s="267">
        <v>12281</v>
      </c>
      <c r="E32" s="55">
        <f t="shared" si="0"/>
        <v>1.8392990864160552</v>
      </c>
      <c r="F32" s="407">
        <v>1.7000000000000001E-2</v>
      </c>
      <c r="G32" s="407">
        <v>2.7E-2</v>
      </c>
      <c r="H32" s="352">
        <f t="shared" si="1"/>
        <v>0.99999999999999989</v>
      </c>
      <c r="I32" s="151"/>
      <c r="J32" s="22"/>
      <c r="K32" s="22"/>
    </row>
    <row r="33" spans="1:11" ht="20.100000000000001" customHeight="1" x14ac:dyDescent="0.2">
      <c r="A33" s="23" t="s">
        <v>49</v>
      </c>
      <c r="B33" s="37" t="s">
        <v>50</v>
      </c>
      <c r="C33" s="267">
        <v>519</v>
      </c>
      <c r="D33" s="267">
        <v>587</v>
      </c>
      <c r="E33" s="55">
        <f t="shared" si="0"/>
        <v>1.1310211946050097</v>
      </c>
      <c r="F33" s="407">
        <v>1.4E-2</v>
      </c>
      <c r="G33" s="407">
        <v>1.4E-2</v>
      </c>
      <c r="H33" s="352">
        <f t="shared" si="1"/>
        <v>0</v>
      </c>
      <c r="I33" s="151"/>
      <c r="J33" s="22"/>
      <c r="K33" s="22"/>
    </row>
    <row r="34" spans="1:11" ht="20.100000000000001" customHeight="1" x14ac:dyDescent="0.2">
      <c r="A34" s="23" t="s">
        <v>51</v>
      </c>
      <c r="B34" s="37" t="s">
        <v>52</v>
      </c>
      <c r="C34" s="267">
        <v>62067</v>
      </c>
      <c r="D34" s="267">
        <v>78834</v>
      </c>
      <c r="E34" s="55">
        <f t="shared" si="0"/>
        <v>1.2701435545458939</v>
      </c>
      <c r="F34" s="407">
        <v>7.5999999999999998E-2</v>
      </c>
      <c r="G34" s="407">
        <v>9.1999999999999998E-2</v>
      </c>
      <c r="H34" s="352">
        <f t="shared" si="1"/>
        <v>1.6</v>
      </c>
      <c r="I34" s="151"/>
      <c r="J34" s="22"/>
      <c r="K34" s="22"/>
    </row>
    <row r="35" spans="1:11" ht="20.100000000000001" customHeight="1" x14ac:dyDescent="0.2">
      <c r="A35" s="23" t="s">
        <v>53</v>
      </c>
      <c r="B35" s="37" t="s">
        <v>54</v>
      </c>
      <c r="C35" s="267">
        <v>11345</v>
      </c>
      <c r="D35" s="267">
        <v>13804</v>
      </c>
      <c r="E35" s="55">
        <f t="shared" si="0"/>
        <v>1.2167474658439841</v>
      </c>
      <c r="F35" s="407">
        <v>3.1E-2</v>
      </c>
      <c r="G35" s="407">
        <v>3.3000000000000002E-2</v>
      </c>
      <c r="H35" s="352">
        <f t="shared" si="1"/>
        <v>0.20000000000000018</v>
      </c>
      <c r="I35" s="151"/>
      <c r="J35" s="22"/>
      <c r="K35" s="22"/>
    </row>
    <row r="36" spans="1:11" ht="20.100000000000001" customHeight="1" x14ac:dyDescent="0.2">
      <c r="A36" s="23" t="s">
        <v>55</v>
      </c>
      <c r="B36" s="37" t="s">
        <v>56</v>
      </c>
      <c r="C36" s="267">
        <v>900</v>
      </c>
      <c r="D36" s="267">
        <v>1396</v>
      </c>
      <c r="E36" s="55">
        <f t="shared" si="0"/>
        <v>1.5511111111111111</v>
      </c>
      <c r="F36" s="407">
        <v>3.0000000000000001E-3</v>
      </c>
      <c r="G36" s="407">
        <v>4.0000000000000001E-3</v>
      </c>
      <c r="H36" s="352">
        <f t="shared" si="1"/>
        <v>0.1</v>
      </c>
      <c r="I36" s="151"/>
      <c r="J36" s="22"/>
      <c r="K36" s="22"/>
    </row>
    <row r="37" spans="1:11" ht="20.100000000000001" customHeight="1" thickBot="1" x14ac:dyDescent="0.25">
      <c r="A37" s="23" t="s">
        <v>57</v>
      </c>
      <c r="B37" s="37" t="s">
        <v>58</v>
      </c>
      <c r="C37" s="267">
        <v>8579</v>
      </c>
      <c r="D37" s="267">
        <v>10211</v>
      </c>
      <c r="E37" s="55">
        <f t="shared" si="0"/>
        <v>1.1902319617671058</v>
      </c>
      <c r="F37" s="407">
        <v>7.0000000000000001E-3</v>
      </c>
      <c r="G37" s="407">
        <v>8.9999999999999993E-3</v>
      </c>
      <c r="H37" s="352">
        <f t="shared" si="1"/>
        <v>0.19999999999999993</v>
      </c>
      <c r="I37" s="151"/>
      <c r="J37" s="22"/>
      <c r="K37" s="22"/>
    </row>
    <row r="38" spans="1:11" ht="20.100000000000001" customHeight="1" thickBot="1" x14ac:dyDescent="0.25">
      <c r="A38" s="133"/>
      <c r="B38" s="134" t="s">
        <v>10</v>
      </c>
      <c r="C38" s="48">
        <f>SUM(C14:C37)</f>
        <v>492315</v>
      </c>
      <c r="D38" s="48">
        <f>SUM(D14:D37)</f>
        <v>535807</v>
      </c>
      <c r="E38" s="30">
        <f>+D38/C38</f>
        <v>1.0883418136762033</v>
      </c>
      <c r="F38" s="408">
        <v>2.1999999999999999E-2</v>
      </c>
      <c r="G38" s="408">
        <v>2.5000000000000001E-2</v>
      </c>
      <c r="H38" s="400">
        <f t="shared" si="1"/>
        <v>0.30000000000000027</v>
      </c>
      <c r="I38" s="151"/>
      <c r="J38" s="22"/>
      <c r="K38" s="22"/>
    </row>
    <row r="39" spans="1:11" ht="20.100000000000001" customHeight="1" x14ac:dyDescent="0.2">
      <c r="C39" s="22"/>
      <c r="D39" s="22"/>
      <c r="E39" s="22"/>
      <c r="F39" s="22"/>
      <c r="G39" s="22"/>
      <c r="H39" s="22"/>
    </row>
    <row r="40" spans="1:11" s="99" customFormat="1" ht="20.100000000000001" customHeight="1" x14ac:dyDescent="0.2">
      <c r="A40" s="484" t="s">
        <v>269</v>
      </c>
      <c r="B40" s="484"/>
      <c r="C40" s="484"/>
      <c r="D40" s="484"/>
      <c r="E40" s="484"/>
      <c r="F40" s="484"/>
      <c r="G40" s="484"/>
      <c r="H40" s="484"/>
    </row>
    <row r="41" spans="1:11" s="99" customFormat="1" ht="20.100000000000001" customHeight="1" thickBot="1" x14ac:dyDescent="0.25">
      <c r="A41" s="100"/>
      <c r="B41" s="100"/>
      <c r="C41" s="100"/>
      <c r="D41" s="100"/>
      <c r="E41" s="100"/>
      <c r="F41" s="100"/>
      <c r="G41" s="100"/>
      <c r="H41" s="100"/>
    </row>
    <row r="42" spans="1:11" ht="31.5" customHeight="1" thickBot="1" x14ac:dyDescent="0.25">
      <c r="A42" s="101" t="s">
        <v>1</v>
      </c>
      <c r="B42" s="121" t="s">
        <v>12</v>
      </c>
      <c r="C42" s="476" t="s">
        <v>268</v>
      </c>
      <c r="D42" s="477"/>
      <c r="E42" s="121" t="s">
        <v>4</v>
      </c>
      <c r="F42" s="476" t="s">
        <v>267</v>
      </c>
      <c r="G42" s="496"/>
      <c r="H42" s="477"/>
    </row>
    <row r="43" spans="1:11" ht="20.100000000000001" customHeight="1" thickBot="1" x14ac:dyDescent="0.25">
      <c r="A43" s="106"/>
      <c r="B43" s="315"/>
      <c r="C43" s="36">
        <f>+C5</f>
        <v>2021</v>
      </c>
      <c r="D43" s="36">
        <f>+D5</f>
        <v>2022</v>
      </c>
      <c r="E43" s="36" t="str">
        <f>+E5</f>
        <v>22/21</v>
      </c>
      <c r="F43" s="36">
        <f>+F5</f>
        <v>2021</v>
      </c>
      <c r="G43" s="36">
        <f>+G5</f>
        <v>2022</v>
      </c>
      <c r="H43" s="16" t="s">
        <v>192</v>
      </c>
    </row>
    <row r="44" spans="1:11" ht="20.100000000000001" customHeight="1" x14ac:dyDescent="0.2">
      <c r="A44" s="10" t="s">
        <v>6</v>
      </c>
      <c r="B44" s="17" t="s">
        <v>60</v>
      </c>
      <c r="C44" s="267">
        <v>198710</v>
      </c>
      <c r="D44" s="267">
        <v>232715</v>
      </c>
      <c r="E44" s="55">
        <f t="shared" ref="E44:E73" si="2">+IF(C44=0,"X",D44/C44)</f>
        <v>1.1711287806350963</v>
      </c>
      <c r="F44" s="407" t="s">
        <v>145</v>
      </c>
      <c r="G44" s="407">
        <v>0.46600000000000003</v>
      </c>
      <c r="H44" s="352" t="e">
        <f t="shared" ref="H44:H73" si="3">+(G44-F44)*100</f>
        <v>#VALUE!</v>
      </c>
      <c r="I44" s="151"/>
      <c r="J44" s="22"/>
      <c r="K44" s="22"/>
    </row>
    <row r="45" spans="1:11" ht="20.100000000000001" customHeight="1" x14ac:dyDescent="0.2">
      <c r="A45" s="23" t="s">
        <v>8</v>
      </c>
      <c r="B45" s="17" t="s">
        <v>61</v>
      </c>
      <c r="C45" s="267">
        <v>367812</v>
      </c>
      <c r="D45" s="267">
        <v>409828</v>
      </c>
      <c r="E45" s="55">
        <f t="shared" si="2"/>
        <v>1.1142322708340131</v>
      </c>
      <c r="F45" s="407">
        <v>0.151</v>
      </c>
      <c r="G45" s="407">
        <v>0.17599999999999999</v>
      </c>
      <c r="H45" s="352">
        <f t="shared" si="3"/>
        <v>2.4999999999999996</v>
      </c>
      <c r="I45" s="151"/>
      <c r="J45" s="22"/>
      <c r="K45" s="22"/>
    </row>
    <row r="46" spans="1:11" ht="20.100000000000001" customHeight="1" x14ac:dyDescent="0.2">
      <c r="A46" s="23" t="s">
        <v>15</v>
      </c>
      <c r="B46" s="17" t="s">
        <v>62</v>
      </c>
      <c r="C46" s="267">
        <v>563505</v>
      </c>
      <c r="D46" s="267">
        <v>603350</v>
      </c>
      <c r="E46" s="55">
        <f t="shared" si="2"/>
        <v>1.0707092217460359</v>
      </c>
      <c r="F46" s="407">
        <v>0.26900000000000002</v>
      </c>
      <c r="G46" s="407">
        <v>0.26800000000000002</v>
      </c>
      <c r="H46" s="352">
        <f t="shared" si="3"/>
        <v>-0.10000000000000009</v>
      </c>
      <c r="I46" s="151"/>
      <c r="J46" s="22"/>
      <c r="K46" s="22"/>
    </row>
    <row r="47" spans="1:11" ht="20.100000000000001" customHeight="1" x14ac:dyDescent="0.2">
      <c r="A47" s="23" t="s">
        <v>17</v>
      </c>
      <c r="B47" s="17" t="s">
        <v>63</v>
      </c>
      <c r="C47" s="267">
        <v>6752</v>
      </c>
      <c r="D47" s="267">
        <v>440</v>
      </c>
      <c r="E47" s="55">
        <f t="shared" si="2"/>
        <v>6.5165876777251192E-2</v>
      </c>
      <c r="F47" s="407">
        <v>8.7999999999999995E-2</v>
      </c>
      <c r="G47" s="407">
        <v>6.0000000000000001E-3</v>
      </c>
      <c r="H47" s="352">
        <f t="shared" si="3"/>
        <v>-8.1999999999999993</v>
      </c>
      <c r="I47" s="151"/>
      <c r="J47" s="22"/>
      <c r="K47" s="22"/>
    </row>
    <row r="48" spans="1:11" ht="20.100000000000001" customHeight="1" x14ac:dyDescent="0.2">
      <c r="A48" s="23" t="s">
        <v>19</v>
      </c>
      <c r="B48" s="17" t="s">
        <v>64</v>
      </c>
      <c r="C48" s="267">
        <v>2396</v>
      </c>
      <c r="D48" s="267">
        <v>2510</v>
      </c>
      <c r="E48" s="55">
        <f t="shared" si="2"/>
        <v>1.0475792988313857</v>
      </c>
      <c r="F48" s="407">
        <v>3.4000000000000002E-2</v>
      </c>
      <c r="G48" s="407">
        <v>3.3000000000000002E-2</v>
      </c>
      <c r="H48" s="352">
        <f t="shared" si="3"/>
        <v>-0.10000000000000009</v>
      </c>
      <c r="I48" s="151"/>
      <c r="J48" s="22"/>
      <c r="K48" s="22"/>
    </row>
    <row r="49" spans="1:11" ht="20.100000000000001" customHeight="1" x14ac:dyDescent="0.2">
      <c r="A49" s="23" t="s">
        <v>21</v>
      </c>
      <c r="B49" s="17" t="s">
        <v>65</v>
      </c>
      <c r="C49" s="267">
        <v>686009</v>
      </c>
      <c r="D49" s="267">
        <v>810220</v>
      </c>
      <c r="E49" s="55">
        <f t="shared" si="2"/>
        <v>1.1810632222026243</v>
      </c>
      <c r="F49" s="407">
        <v>9.1999999999999998E-2</v>
      </c>
      <c r="G49" s="407">
        <v>0.105</v>
      </c>
      <c r="H49" s="352">
        <f t="shared" si="3"/>
        <v>1.2999999999999998</v>
      </c>
      <c r="I49" s="151"/>
      <c r="J49" s="22"/>
      <c r="K49" s="22"/>
    </row>
    <row r="50" spans="1:11" ht="20.100000000000001" customHeight="1" x14ac:dyDescent="0.2">
      <c r="A50" s="23" t="s">
        <v>23</v>
      </c>
      <c r="B50" s="17" t="s">
        <v>66</v>
      </c>
      <c r="C50" s="267">
        <v>275928</v>
      </c>
      <c r="D50" s="267">
        <v>315984</v>
      </c>
      <c r="E50" s="55">
        <f t="shared" si="2"/>
        <v>1.1451683047751586</v>
      </c>
      <c r="F50" s="407">
        <v>0.68700000000000006</v>
      </c>
      <c r="G50" s="407">
        <v>0.68300000000000005</v>
      </c>
      <c r="H50" s="352">
        <f t="shared" si="3"/>
        <v>-0.40000000000000036</v>
      </c>
      <c r="I50" s="151"/>
      <c r="J50" s="22"/>
      <c r="K50" s="22"/>
    </row>
    <row r="51" spans="1:11" ht="20.100000000000001" customHeight="1" x14ac:dyDescent="0.2">
      <c r="A51" s="23" t="s">
        <v>25</v>
      </c>
      <c r="B51" s="17" t="s">
        <v>67</v>
      </c>
      <c r="C51" s="267">
        <v>32349</v>
      </c>
      <c r="D51" s="267">
        <v>41296</v>
      </c>
      <c r="E51" s="55">
        <f t="shared" si="2"/>
        <v>1.2765773285109276</v>
      </c>
      <c r="F51" s="407">
        <v>0.111</v>
      </c>
      <c r="G51" s="407">
        <v>0.15</v>
      </c>
      <c r="H51" s="352">
        <f t="shared" si="3"/>
        <v>3.8999999999999995</v>
      </c>
      <c r="I51" s="151"/>
      <c r="J51" s="22"/>
      <c r="K51" s="22"/>
    </row>
    <row r="52" spans="1:11" ht="20.100000000000001" customHeight="1" x14ac:dyDescent="0.2">
      <c r="A52" s="23" t="s">
        <v>27</v>
      </c>
      <c r="B52" s="17" t="s">
        <v>68</v>
      </c>
      <c r="C52" s="267">
        <v>1193594</v>
      </c>
      <c r="D52" s="267">
        <v>1402792</v>
      </c>
      <c r="E52" s="55">
        <f t="shared" si="2"/>
        <v>1.1752673019468931</v>
      </c>
      <c r="F52" s="407">
        <v>0.47499999999999998</v>
      </c>
      <c r="G52" s="407">
        <v>0.52600000000000002</v>
      </c>
      <c r="H52" s="352">
        <f t="shared" si="3"/>
        <v>5.100000000000005</v>
      </c>
      <c r="I52" s="151"/>
      <c r="J52" s="22"/>
      <c r="K52" s="22"/>
    </row>
    <row r="53" spans="1:11" ht="20.100000000000001" customHeight="1" x14ac:dyDescent="0.2">
      <c r="A53" s="23" t="s">
        <v>29</v>
      </c>
      <c r="B53" s="17" t="s">
        <v>69</v>
      </c>
      <c r="C53" s="267">
        <v>38050</v>
      </c>
      <c r="D53" s="267">
        <v>43228</v>
      </c>
      <c r="E53" s="55">
        <f t="shared" si="2"/>
        <v>1.1360840998685939</v>
      </c>
      <c r="F53" s="407">
        <v>0.245</v>
      </c>
      <c r="G53" s="407">
        <v>0.23899999999999999</v>
      </c>
      <c r="H53" s="352">
        <f t="shared" si="3"/>
        <v>-0.60000000000000053</v>
      </c>
      <c r="I53" s="151"/>
      <c r="J53" s="22"/>
      <c r="K53" s="22"/>
    </row>
    <row r="54" spans="1:11" ht="20.100000000000001" customHeight="1" x14ac:dyDescent="0.2">
      <c r="A54" s="23" t="s">
        <v>31</v>
      </c>
      <c r="B54" s="17" t="s">
        <v>70</v>
      </c>
      <c r="C54" s="267">
        <v>447735</v>
      </c>
      <c r="D54" s="267">
        <v>522427</v>
      </c>
      <c r="E54" s="55">
        <f t="shared" si="2"/>
        <v>1.1668218924140397</v>
      </c>
      <c r="F54" s="407">
        <v>0.309</v>
      </c>
      <c r="G54" s="407">
        <v>0.33300000000000002</v>
      </c>
      <c r="H54" s="352">
        <f t="shared" si="3"/>
        <v>2.4000000000000021</v>
      </c>
      <c r="I54" s="151"/>
      <c r="J54" s="22"/>
      <c r="K54" s="22"/>
    </row>
    <row r="55" spans="1:11" ht="20.100000000000001" customHeight="1" x14ac:dyDescent="0.2">
      <c r="A55" s="23" t="s">
        <v>33</v>
      </c>
      <c r="B55" s="17" t="s">
        <v>71</v>
      </c>
      <c r="C55" s="267">
        <v>66249</v>
      </c>
      <c r="D55" s="267">
        <v>80292</v>
      </c>
      <c r="E55" s="55">
        <f t="shared" si="2"/>
        <v>1.2119730109133722</v>
      </c>
      <c r="F55" s="407">
        <v>0.45700000000000002</v>
      </c>
      <c r="G55" s="407">
        <v>0.443</v>
      </c>
      <c r="H55" s="352">
        <f t="shared" si="3"/>
        <v>-1.4000000000000012</v>
      </c>
      <c r="I55" s="151"/>
      <c r="J55" s="22"/>
      <c r="K55" s="22"/>
    </row>
    <row r="56" spans="1:11" ht="20.100000000000001" customHeight="1" x14ac:dyDescent="0.2">
      <c r="A56" s="23" t="s">
        <v>35</v>
      </c>
      <c r="B56" s="17" t="s">
        <v>72</v>
      </c>
      <c r="C56" s="267">
        <v>681091</v>
      </c>
      <c r="D56" s="267">
        <v>740289</v>
      </c>
      <c r="E56" s="55">
        <f t="shared" si="2"/>
        <v>1.086916432605922</v>
      </c>
      <c r="F56" s="407">
        <v>0.60299999999999998</v>
      </c>
      <c r="G56" s="407">
        <v>0.60299999999999998</v>
      </c>
      <c r="H56" s="352">
        <f t="shared" si="3"/>
        <v>0</v>
      </c>
      <c r="I56" s="151"/>
      <c r="J56" s="22"/>
      <c r="K56" s="22"/>
    </row>
    <row r="57" spans="1:11" ht="20.100000000000001" customHeight="1" x14ac:dyDescent="0.2">
      <c r="A57" s="23" t="s">
        <v>37</v>
      </c>
      <c r="B57" s="17" t="s">
        <v>73</v>
      </c>
      <c r="C57" s="267">
        <v>42245</v>
      </c>
      <c r="D57" s="267">
        <v>23757</v>
      </c>
      <c r="E57" s="55">
        <f t="shared" si="2"/>
        <v>0.56236240975263341</v>
      </c>
      <c r="F57" s="407">
        <v>0.53600000000000003</v>
      </c>
      <c r="G57" s="407">
        <v>0.308</v>
      </c>
      <c r="H57" s="352">
        <f t="shared" si="3"/>
        <v>-22.800000000000004</v>
      </c>
      <c r="I57" s="151"/>
      <c r="J57" s="22"/>
      <c r="K57" s="22"/>
    </row>
    <row r="58" spans="1:11" ht="20.100000000000001" customHeight="1" x14ac:dyDescent="0.2">
      <c r="A58" s="23" t="s">
        <v>39</v>
      </c>
      <c r="B58" s="17" t="s">
        <v>74</v>
      </c>
      <c r="C58" s="267">
        <v>47</v>
      </c>
      <c r="D58" s="267">
        <v>87</v>
      </c>
      <c r="E58" s="55">
        <f t="shared" si="2"/>
        <v>1.8510638297872339</v>
      </c>
      <c r="F58" s="407">
        <v>6.0000000000000001E-3</v>
      </c>
      <c r="G58" s="407">
        <v>1.2E-2</v>
      </c>
      <c r="H58" s="352">
        <f t="shared" si="3"/>
        <v>0.6</v>
      </c>
      <c r="I58" s="151"/>
      <c r="J58" s="22"/>
      <c r="K58" s="22"/>
    </row>
    <row r="59" spans="1:11" ht="20.100000000000001" customHeight="1" x14ac:dyDescent="0.2">
      <c r="A59" s="23" t="s">
        <v>41</v>
      </c>
      <c r="B59" s="17" t="s">
        <v>75</v>
      </c>
      <c r="C59" s="267">
        <v>440456</v>
      </c>
      <c r="D59" s="267">
        <v>19774</v>
      </c>
      <c r="E59" s="55">
        <f t="shared" si="2"/>
        <v>4.4894382185734785E-2</v>
      </c>
      <c r="F59" s="407">
        <v>0.54</v>
      </c>
      <c r="G59" s="407">
        <v>3.5999999999999997E-2</v>
      </c>
      <c r="H59" s="352">
        <f t="shared" si="3"/>
        <v>-50.4</v>
      </c>
      <c r="I59" s="151"/>
      <c r="J59" s="22"/>
      <c r="K59" s="22"/>
    </row>
    <row r="60" spans="1:11" ht="20.100000000000001" customHeight="1" x14ac:dyDescent="0.2">
      <c r="A60" s="23" t="s">
        <v>43</v>
      </c>
      <c r="B60" s="17" t="s">
        <v>76</v>
      </c>
      <c r="C60" s="267">
        <v>109890</v>
      </c>
      <c r="D60" s="267">
        <v>133201</v>
      </c>
      <c r="E60" s="55">
        <f t="shared" si="2"/>
        <v>1.2121303121303122</v>
      </c>
      <c r="F60" s="407">
        <v>0.70899999999999996</v>
      </c>
      <c r="G60" s="407">
        <v>0.71799999999999997</v>
      </c>
      <c r="H60" s="352">
        <f t="shared" si="3"/>
        <v>0.9000000000000008</v>
      </c>
      <c r="I60" s="151"/>
      <c r="J60" s="22"/>
      <c r="K60" s="22"/>
    </row>
    <row r="61" spans="1:11" ht="20.100000000000001" customHeight="1" x14ac:dyDescent="0.2">
      <c r="A61" s="23" t="s">
        <v>45</v>
      </c>
      <c r="B61" s="17" t="s">
        <v>77</v>
      </c>
      <c r="C61" s="267">
        <v>42134</v>
      </c>
      <c r="D61" s="267">
        <v>31354</v>
      </c>
      <c r="E61" s="55">
        <f t="shared" si="2"/>
        <v>0.74414961788579292</v>
      </c>
      <c r="F61" s="407">
        <v>7.3999999999999996E-2</v>
      </c>
      <c r="G61" s="407">
        <v>5.1999999999999998E-2</v>
      </c>
      <c r="H61" s="352">
        <f t="shared" si="3"/>
        <v>-2.1999999999999997</v>
      </c>
      <c r="I61" s="151"/>
      <c r="J61" s="22"/>
      <c r="K61" s="22"/>
    </row>
    <row r="62" spans="1:11" ht="20.100000000000001" customHeight="1" x14ac:dyDescent="0.2">
      <c r="A62" s="23" t="s">
        <v>47</v>
      </c>
      <c r="B62" s="17" t="s">
        <v>78</v>
      </c>
      <c r="C62" s="267">
        <v>1060414</v>
      </c>
      <c r="D62" s="267">
        <v>1457523</v>
      </c>
      <c r="E62" s="55">
        <f t="shared" si="2"/>
        <v>1.374484871003212</v>
      </c>
      <c r="F62" s="407">
        <v>7.9000000000000001E-2</v>
      </c>
      <c r="G62" s="407">
        <v>9.9000000000000005E-2</v>
      </c>
      <c r="H62" s="352">
        <f t="shared" si="3"/>
        <v>2.0000000000000004</v>
      </c>
      <c r="I62" s="151"/>
      <c r="J62" s="22"/>
      <c r="K62" s="22"/>
    </row>
    <row r="63" spans="1:11" ht="20.100000000000001" customHeight="1" x14ac:dyDescent="0.2">
      <c r="A63" s="23" t="s">
        <v>49</v>
      </c>
      <c r="B63" s="17" t="s">
        <v>79</v>
      </c>
      <c r="C63" s="267">
        <v>604366</v>
      </c>
      <c r="D63" s="267">
        <v>811188</v>
      </c>
      <c r="E63" s="55">
        <f t="shared" si="2"/>
        <v>1.3422131622228914</v>
      </c>
      <c r="F63" s="407">
        <v>0.75900000000000001</v>
      </c>
      <c r="G63" s="407">
        <v>0.77700000000000002</v>
      </c>
      <c r="H63" s="352">
        <f t="shared" si="3"/>
        <v>1.8000000000000016</v>
      </c>
      <c r="I63" s="151"/>
      <c r="J63" s="22"/>
      <c r="K63" s="22"/>
    </row>
    <row r="64" spans="1:11" ht="20.100000000000001" customHeight="1" x14ac:dyDescent="0.2">
      <c r="A64" s="23" t="s">
        <v>51</v>
      </c>
      <c r="B64" s="17" t="s">
        <v>80</v>
      </c>
      <c r="C64" s="267">
        <v>896</v>
      </c>
      <c r="D64" s="267">
        <v>1605</v>
      </c>
      <c r="E64" s="55">
        <f t="shared" si="2"/>
        <v>1.7912946428571428</v>
      </c>
      <c r="F64" s="407">
        <v>4.0000000000000001E-3</v>
      </c>
      <c r="G64" s="407">
        <v>8.9999999999999993E-3</v>
      </c>
      <c r="H64" s="352">
        <f t="shared" si="3"/>
        <v>0.49999999999999994</v>
      </c>
      <c r="I64" s="151"/>
      <c r="J64" s="22"/>
      <c r="K64" s="22"/>
    </row>
    <row r="65" spans="1:11" ht="20.100000000000001" customHeight="1" x14ac:dyDescent="0.2">
      <c r="A65" s="23" t="s">
        <v>53</v>
      </c>
      <c r="B65" s="17" t="s">
        <v>81</v>
      </c>
      <c r="C65" s="267">
        <v>371</v>
      </c>
      <c r="D65" s="267">
        <v>3687</v>
      </c>
      <c r="E65" s="55">
        <f t="shared" si="2"/>
        <v>9.9380053908355794</v>
      </c>
      <c r="F65" s="407">
        <v>3.0000000000000001E-3</v>
      </c>
      <c r="G65" s="407">
        <v>3.1E-2</v>
      </c>
      <c r="H65" s="352">
        <f t="shared" si="3"/>
        <v>2.8000000000000003</v>
      </c>
      <c r="I65" s="151"/>
      <c r="J65" s="22"/>
      <c r="K65" s="22"/>
    </row>
    <row r="66" spans="1:11" ht="20.100000000000001" customHeight="1" x14ac:dyDescent="0.2">
      <c r="A66" s="23" t="s">
        <v>55</v>
      </c>
      <c r="B66" s="37" t="s">
        <v>82</v>
      </c>
      <c r="C66" s="267">
        <v>573</v>
      </c>
      <c r="D66" s="267">
        <v>958</v>
      </c>
      <c r="E66" s="55">
        <f t="shared" si="2"/>
        <v>1.6719022687609075</v>
      </c>
      <c r="F66" s="407">
        <v>8.0000000000000002E-3</v>
      </c>
      <c r="G66" s="407">
        <v>1.2999999999999999E-2</v>
      </c>
      <c r="H66" s="352">
        <f t="shared" si="3"/>
        <v>0.49999999999999994</v>
      </c>
      <c r="I66" s="151"/>
      <c r="J66" s="22"/>
      <c r="K66" s="22"/>
    </row>
    <row r="67" spans="1:11" ht="20.100000000000001" customHeight="1" x14ac:dyDescent="0.2">
      <c r="A67" s="23" t="s">
        <v>57</v>
      </c>
      <c r="B67" s="17" t="s">
        <v>83</v>
      </c>
      <c r="C67" s="267">
        <v>356932</v>
      </c>
      <c r="D67" s="267">
        <v>382979</v>
      </c>
      <c r="E67" s="55">
        <f t="shared" si="2"/>
        <v>1.0729746842535832</v>
      </c>
      <c r="F67" s="407">
        <v>0.54800000000000004</v>
      </c>
      <c r="G67" s="407">
        <v>0.53500000000000003</v>
      </c>
      <c r="H67" s="352">
        <f t="shared" si="3"/>
        <v>-1.3000000000000012</v>
      </c>
      <c r="I67" s="151"/>
      <c r="J67" s="22"/>
      <c r="K67" s="22"/>
    </row>
    <row r="68" spans="1:11" ht="20.100000000000001" customHeight="1" x14ac:dyDescent="0.2">
      <c r="A68" s="23" t="s">
        <v>84</v>
      </c>
      <c r="B68" s="17" t="s">
        <v>85</v>
      </c>
      <c r="C68" s="267">
        <v>182796</v>
      </c>
      <c r="D68" s="267">
        <v>153502</v>
      </c>
      <c r="E68" s="55">
        <f t="shared" si="2"/>
        <v>0.83974485218494932</v>
      </c>
      <c r="F68" s="407">
        <v>0.47799999999999998</v>
      </c>
      <c r="G68" s="407">
        <v>0.39700000000000002</v>
      </c>
      <c r="H68" s="352">
        <f t="shared" si="3"/>
        <v>-8.0999999999999961</v>
      </c>
      <c r="I68" s="151"/>
      <c r="J68" s="22"/>
      <c r="K68" s="22"/>
    </row>
    <row r="69" spans="1:11" ht="20.100000000000001" customHeight="1" x14ac:dyDescent="0.2">
      <c r="A69" s="23" t="s">
        <v>86</v>
      </c>
      <c r="B69" s="17" t="s">
        <v>87</v>
      </c>
      <c r="C69" s="267">
        <v>1653971</v>
      </c>
      <c r="D69" s="267">
        <v>1371381</v>
      </c>
      <c r="E69" s="55">
        <f t="shared" si="2"/>
        <v>0.82914452550860929</v>
      </c>
      <c r="F69" s="407">
        <v>0.51300000000000001</v>
      </c>
      <c r="G69" s="407">
        <v>0.40500000000000003</v>
      </c>
      <c r="H69" s="352">
        <f t="shared" si="3"/>
        <v>-10.799999999999999</v>
      </c>
      <c r="I69" s="151"/>
      <c r="J69" s="22"/>
      <c r="K69" s="22"/>
    </row>
    <row r="70" spans="1:11" ht="20.100000000000001" customHeight="1" x14ac:dyDescent="0.2">
      <c r="A70" s="23" t="s">
        <v>88</v>
      </c>
      <c r="B70" s="17" t="s">
        <v>89</v>
      </c>
      <c r="C70" s="267">
        <v>337748</v>
      </c>
      <c r="D70" s="267">
        <v>420551</v>
      </c>
      <c r="E70" s="55">
        <f t="shared" si="2"/>
        <v>1.2451620734985847</v>
      </c>
      <c r="F70" s="407">
        <v>4.8000000000000001E-2</v>
      </c>
      <c r="G70" s="407">
        <v>5.1999999999999998E-2</v>
      </c>
      <c r="H70" s="352">
        <f t="shared" si="3"/>
        <v>0.39999999999999969</v>
      </c>
      <c r="I70" s="151"/>
      <c r="J70" s="22"/>
      <c r="K70" s="22"/>
    </row>
    <row r="71" spans="1:11" ht="20.100000000000001" customHeight="1" x14ac:dyDescent="0.2">
      <c r="A71" s="23" t="s">
        <v>90</v>
      </c>
      <c r="B71" s="17" t="s">
        <v>91</v>
      </c>
      <c r="C71" s="267">
        <v>254207</v>
      </c>
      <c r="D71" s="267">
        <v>278816</v>
      </c>
      <c r="E71" s="55">
        <f t="shared" si="2"/>
        <v>1.09680693293261</v>
      </c>
      <c r="F71" s="407">
        <v>0.26600000000000001</v>
      </c>
      <c r="G71" s="407">
        <v>0.245</v>
      </c>
      <c r="H71" s="352">
        <f t="shared" si="3"/>
        <v>-2.1000000000000019</v>
      </c>
      <c r="I71" s="151"/>
      <c r="J71" s="22"/>
      <c r="K71" s="22"/>
    </row>
    <row r="72" spans="1:11" ht="20.100000000000001" customHeight="1" thickBot="1" x14ac:dyDescent="0.25">
      <c r="A72" s="23" t="s">
        <v>92</v>
      </c>
      <c r="B72" s="17" t="s">
        <v>93</v>
      </c>
      <c r="C72" s="267">
        <v>0</v>
      </c>
      <c r="D72" s="267">
        <v>0</v>
      </c>
      <c r="E72" s="55" t="str">
        <f t="shared" si="2"/>
        <v>X</v>
      </c>
      <c r="F72" s="407">
        <v>0</v>
      </c>
      <c r="G72" s="407">
        <v>0</v>
      </c>
      <c r="H72" s="352">
        <f t="shared" si="3"/>
        <v>0</v>
      </c>
      <c r="I72" s="151"/>
      <c r="J72" s="22"/>
      <c r="K72" s="22"/>
    </row>
    <row r="73" spans="1:11" ht="20.100000000000001" customHeight="1" thickBot="1" x14ac:dyDescent="0.25">
      <c r="A73" s="27"/>
      <c r="B73" s="134" t="s">
        <v>10</v>
      </c>
      <c r="C73" s="211">
        <f>SUM(C44:C72)</f>
        <v>9647226</v>
      </c>
      <c r="D73" s="211">
        <f>SUM(D44:D72)</f>
        <v>10295734</v>
      </c>
      <c r="E73" s="30">
        <f t="shared" si="2"/>
        <v>1.0672222253319243</v>
      </c>
      <c r="F73" s="406">
        <v>0.20499999999999999</v>
      </c>
      <c r="G73" s="406">
        <v>0.20300000000000001</v>
      </c>
      <c r="H73" s="400">
        <f t="shared" si="3"/>
        <v>-0.1999999999999974</v>
      </c>
      <c r="I73" s="151"/>
      <c r="J73" s="22"/>
      <c r="K73" s="22"/>
    </row>
    <row r="74" spans="1:11" ht="20.100000000000001" customHeight="1" x14ac:dyDescent="0.2">
      <c r="C74" s="43"/>
      <c r="D74" s="43"/>
      <c r="E74" s="22"/>
      <c r="F74" s="22"/>
      <c r="G74" s="22"/>
      <c r="H74" s="22"/>
    </row>
    <row r="75" spans="1:11" s="99" customFormat="1" ht="20.100000000000001" customHeight="1" x14ac:dyDescent="0.2">
      <c r="A75" s="465" t="s">
        <v>266</v>
      </c>
      <c r="B75" s="465"/>
      <c r="C75" s="465"/>
      <c r="D75" s="465"/>
      <c r="E75" s="465"/>
      <c r="F75" s="465"/>
      <c r="G75" s="465"/>
      <c r="H75" s="465"/>
    </row>
    <row r="76" spans="1:11" s="99" customFormat="1" ht="20.100000000000001" customHeight="1" thickBot="1" x14ac:dyDescent="0.25">
      <c r="A76" s="100"/>
      <c r="B76" s="100"/>
      <c r="C76" s="100"/>
      <c r="D76" s="100"/>
      <c r="E76" s="100"/>
      <c r="F76" s="100"/>
      <c r="G76" s="100"/>
      <c r="H76" s="100"/>
    </row>
    <row r="77" spans="1:11" ht="20.100000000000001" customHeight="1" x14ac:dyDescent="0.2">
      <c r="A77" s="101" t="s">
        <v>1</v>
      </c>
      <c r="B77" s="487" t="s">
        <v>2</v>
      </c>
      <c r="C77" s="466" t="s">
        <v>262</v>
      </c>
      <c r="D77" s="467"/>
      <c r="E77" s="487" t="s">
        <v>4</v>
      </c>
      <c r="F77" s="466" t="s">
        <v>262</v>
      </c>
      <c r="G77" s="498"/>
      <c r="H77" s="467"/>
    </row>
    <row r="78" spans="1:11" ht="20.100000000000001" customHeight="1" thickBot="1" x14ac:dyDescent="0.25">
      <c r="A78" s="108"/>
      <c r="B78" s="497"/>
      <c r="C78" s="468"/>
      <c r="D78" s="469"/>
      <c r="E78" s="488"/>
      <c r="F78" s="468"/>
      <c r="G78" s="499"/>
      <c r="H78" s="469"/>
    </row>
    <row r="79" spans="1:11" ht="20.100000000000001" customHeight="1" thickBot="1" x14ac:dyDescent="0.25">
      <c r="A79" s="106"/>
      <c r="B79" s="488"/>
      <c r="C79" s="36">
        <f>+C5</f>
        <v>2021</v>
      </c>
      <c r="D79" s="36">
        <f>+D5</f>
        <v>2022</v>
      </c>
      <c r="E79" s="36" t="str">
        <f>+E5</f>
        <v>22/21</v>
      </c>
      <c r="F79" s="36">
        <f>+F5</f>
        <v>2021</v>
      </c>
      <c r="G79" s="36">
        <f>+G5</f>
        <v>2022</v>
      </c>
      <c r="H79" s="16" t="s">
        <v>192</v>
      </c>
    </row>
    <row r="80" spans="1:11" ht="20.100000000000001" customHeight="1" x14ac:dyDescent="0.2">
      <c r="A80" s="101" t="s">
        <v>6</v>
      </c>
      <c r="B80" s="107" t="s">
        <v>7</v>
      </c>
      <c r="C80" s="218">
        <f>+C113</f>
        <v>264243</v>
      </c>
      <c r="D80" s="218">
        <f>+D113</f>
        <v>258134</v>
      </c>
      <c r="E80" s="55">
        <f>+D80/C80</f>
        <v>0.97688112835533958</v>
      </c>
      <c r="F80" s="203">
        <f>+F113</f>
        <v>1.4E-2</v>
      </c>
      <c r="G80" s="203">
        <f>+G113</f>
        <v>1.4E-2</v>
      </c>
      <c r="H80" s="352">
        <f>+(G80-F80)*100</f>
        <v>0</v>
      </c>
      <c r="I80" s="151"/>
      <c r="J80" s="22"/>
      <c r="K80" s="22"/>
    </row>
    <row r="81" spans="1:11" ht="20.100000000000001" customHeight="1" thickBot="1" x14ac:dyDescent="0.25">
      <c r="A81" s="108" t="s">
        <v>8</v>
      </c>
      <c r="B81" s="57" t="s">
        <v>9</v>
      </c>
      <c r="C81" s="318">
        <f>+C149</f>
        <v>3394686</v>
      </c>
      <c r="D81" s="318">
        <f>+D149</f>
        <v>4260466</v>
      </c>
      <c r="E81" s="55">
        <f>+D81/C81</f>
        <v>1.2550397886579201</v>
      </c>
      <c r="F81" s="219">
        <f>+F149</f>
        <v>0.14899999999999999</v>
      </c>
      <c r="G81" s="219">
        <f>+G149</f>
        <v>0.16700000000000001</v>
      </c>
      <c r="H81" s="352">
        <f>+(G81-F81)*100</f>
        <v>1.8000000000000016</v>
      </c>
      <c r="I81" s="151"/>
      <c r="J81" s="22"/>
      <c r="K81" s="22"/>
    </row>
    <row r="82" spans="1:11" s="99" customFormat="1" ht="20.100000000000001" customHeight="1" thickBot="1" x14ac:dyDescent="0.25">
      <c r="A82" s="109"/>
      <c r="B82" s="110" t="s">
        <v>129</v>
      </c>
      <c r="C82" s="95">
        <f>SUM(C80:C81)</f>
        <v>3658929</v>
      </c>
      <c r="D82" s="95">
        <f>SUM(D80:D81)</f>
        <v>4518600</v>
      </c>
      <c r="E82" s="30">
        <f>+D82/C82</f>
        <v>1.2349515390979164</v>
      </c>
      <c r="F82" s="212">
        <v>8.8999999999999996E-2</v>
      </c>
      <c r="G82" s="212">
        <v>0.10199999999999999</v>
      </c>
      <c r="H82" s="400">
        <f>+(G82-F82)*100</f>
        <v>1.2999999999999998</v>
      </c>
      <c r="I82" s="151"/>
      <c r="J82" s="22"/>
      <c r="K82" s="22"/>
    </row>
    <row r="83" spans="1:11" ht="20.100000000000001" customHeight="1" x14ac:dyDescent="0.2">
      <c r="A83" s="112"/>
    </row>
    <row r="84" spans="1:11" s="99" customFormat="1" ht="20.100000000000001" customHeight="1" x14ac:dyDescent="0.2">
      <c r="A84" s="484" t="s">
        <v>265</v>
      </c>
      <c r="B84" s="484"/>
      <c r="C84" s="484"/>
      <c r="D84" s="484"/>
      <c r="E84" s="484"/>
      <c r="F84" s="484"/>
      <c r="G84" s="484"/>
      <c r="H84" s="484"/>
    </row>
    <row r="85" spans="1:11" s="99" customFormat="1" ht="20.100000000000001" customHeight="1" thickBot="1" x14ac:dyDescent="0.25">
      <c r="A85" s="100"/>
      <c r="B85" s="100"/>
      <c r="C85" s="100"/>
      <c r="D85" s="100"/>
      <c r="E85" s="100"/>
      <c r="F85" s="100"/>
      <c r="G85" s="100"/>
      <c r="H85" s="100"/>
    </row>
    <row r="86" spans="1:11" ht="20.100000000000001" customHeight="1" x14ac:dyDescent="0.2">
      <c r="A86" s="487" t="s">
        <v>1</v>
      </c>
      <c r="B86" s="487" t="s">
        <v>12</v>
      </c>
      <c r="C86" s="466" t="s">
        <v>263</v>
      </c>
      <c r="D86" s="467"/>
      <c r="E86" s="487" t="s">
        <v>4</v>
      </c>
      <c r="F86" s="466" t="s">
        <v>262</v>
      </c>
      <c r="G86" s="498"/>
      <c r="H86" s="467"/>
    </row>
    <row r="87" spans="1:11" ht="20.100000000000001" customHeight="1" thickBot="1" x14ac:dyDescent="0.25">
      <c r="A87" s="497"/>
      <c r="B87" s="497"/>
      <c r="C87" s="468"/>
      <c r="D87" s="469"/>
      <c r="E87" s="488"/>
      <c r="F87" s="468"/>
      <c r="G87" s="499"/>
      <c r="H87" s="469"/>
    </row>
    <row r="88" spans="1:11" ht="20.100000000000001" customHeight="1" thickBot="1" x14ac:dyDescent="0.25">
      <c r="A88" s="488"/>
      <c r="B88" s="501"/>
      <c r="C88" s="36">
        <f>+C5</f>
        <v>2021</v>
      </c>
      <c r="D88" s="36">
        <f>+D5</f>
        <v>2022</v>
      </c>
      <c r="E88" s="405" t="str">
        <f>+E5</f>
        <v>22/21</v>
      </c>
      <c r="F88" s="36">
        <f>+F5</f>
        <v>2021</v>
      </c>
      <c r="G88" s="36">
        <f>+G5</f>
        <v>2022</v>
      </c>
      <c r="H88" s="16" t="s">
        <v>192</v>
      </c>
    </row>
    <row r="89" spans="1:11" ht="20.100000000000001" customHeight="1" x14ac:dyDescent="0.2">
      <c r="A89" s="10" t="s">
        <v>6</v>
      </c>
      <c r="B89" s="37" t="s">
        <v>13</v>
      </c>
      <c r="C89" s="38">
        <v>466</v>
      </c>
      <c r="D89" s="327">
        <v>551</v>
      </c>
      <c r="E89" s="55">
        <f t="shared" ref="E89:E112" si="4">+IFERROR(IF(D89/C89&gt;0,D89/C89,"X"),"X")</f>
        <v>1.1824034334763949</v>
      </c>
      <c r="F89" s="404">
        <v>1E-3</v>
      </c>
      <c r="G89" s="404">
        <v>1E-3</v>
      </c>
      <c r="H89" s="352">
        <f t="shared" ref="H89:H103" si="5">+(G89-F89)*100</f>
        <v>0</v>
      </c>
      <c r="I89" s="151"/>
      <c r="J89" s="22"/>
      <c r="K89" s="22"/>
    </row>
    <row r="90" spans="1:11" ht="20.100000000000001" customHeight="1" x14ac:dyDescent="0.2">
      <c r="A90" s="23" t="s">
        <v>8</v>
      </c>
      <c r="B90" s="37" t="s">
        <v>14</v>
      </c>
      <c r="C90" s="38">
        <v>25772</v>
      </c>
      <c r="D90" s="327">
        <v>30671</v>
      </c>
      <c r="E90" s="55">
        <f t="shared" si="4"/>
        <v>1.1900900201769362</v>
      </c>
      <c r="F90" s="404">
        <v>1.2999999999999999E-2</v>
      </c>
      <c r="G90" s="404">
        <v>1.4999999999999999E-2</v>
      </c>
      <c r="H90" s="352">
        <f t="shared" si="5"/>
        <v>0.2</v>
      </c>
      <c r="I90" s="151"/>
      <c r="J90" s="22"/>
      <c r="K90" s="22"/>
    </row>
    <row r="91" spans="1:11" ht="20.100000000000001" customHeight="1" x14ac:dyDescent="0.2">
      <c r="A91" s="23" t="s">
        <v>15</v>
      </c>
      <c r="B91" s="37" t="s">
        <v>16</v>
      </c>
      <c r="C91" s="38">
        <v>3194</v>
      </c>
      <c r="D91" s="327">
        <v>3878</v>
      </c>
      <c r="E91" s="55">
        <f t="shared" si="4"/>
        <v>1.2141515341264872</v>
      </c>
      <c r="F91" s="404">
        <v>8.9999999999999993E-3</v>
      </c>
      <c r="G91" s="404">
        <v>1.9E-2</v>
      </c>
      <c r="H91" s="352">
        <f t="shared" si="5"/>
        <v>1</v>
      </c>
      <c r="I91" s="151"/>
      <c r="J91" s="22"/>
      <c r="K91" s="22"/>
    </row>
    <row r="92" spans="1:11" ht="20.100000000000001" customHeight="1" x14ac:dyDescent="0.2">
      <c r="A92" s="23" t="s">
        <v>17</v>
      </c>
      <c r="B92" s="37" t="s">
        <v>18</v>
      </c>
      <c r="C92" s="38">
        <v>1244</v>
      </c>
      <c r="D92" s="327">
        <v>835</v>
      </c>
      <c r="E92" s="55">
        <f t="shared" si="4"/>
        <v>0.6712218649517685</v>
      </c>
      <c r="F92" s="404">
        <v>2.9000000000000001E-2</v>
      </c>
      <c r="G92" s="404">
        <v>2.1000000000000001E-2</v>
      </c>
      <c r="H92" s="352">
        <f t="shared" si="5"/>
        <v>-0.8</v>
      </c>
      <c r="I92" s="151"/>
      <c r="J92" s="22"/>
      <c r="K92" s="22"/>
    </row>
    <row r="93" spans="1:11" ht="20.100000000000001" customHeight="1" x14ac:dyDescent="0.2">
      <c r="A93" s="23" t="s">
        <v>19</v>
      </c>
      <c r="B93" s="37" t="s">
        <v>20</v>
      </c>
      <c r="C93" s="38">
        <v>14116</v>
      </c>
      <c r="D93" s="327">
        <v>9650</v>
      </c>
      <c r="E93" s="55">
        <f t="shared" si="4"/>
        <v>0.68362142249929159</v>
      </c>
      <c r="F93" s="404">
        <v>1.6E-2</v>
      </c>
      <c r="G93" s="404">
        <v>0.01</v>
      </c>
      <c r="H93" s="352">
        <f t="shared" si="5"/>
        <v>-0.6</v>
      </c>
      <c r="I93" s="151"/>
      <c r="J93" s="22"/>
      <c r="K93" s="22"/>
    </row>
    <row r="94" spans="1:11" ht="20.100000000000001" customHeight="1" x14ac:dyDescent="0.2">
      <c r="A94" s="23" t="s">
        <v>21</v>
      </c>
      <c r="B94" s="37" t="s">
        <v>22</v>
      </c>
      <c r="C94" s="38">
        <v>10968</v>
      </c>
      <c r="D94" s="327">
        <v>18232</v>
      </c>
      <c r="E94" s="55">
        <f t="shared" si="4"/>
        <v>1.6622902990517869</v>
      </c>
      <c r="F94" s="404">
        <v>4.5999999999999999E-2</v>
      </c>
      <c r="G94" s="404">
        <v>6.6000000000000003E-2</v>
      </c>
      <c r="H94" s="352">
        <f t="shared" si="5"/>
        <v>2.0000000000000004</v>
      </c>
      <c r="I94" s="151"/>
      <c r="J94" s="22"/>
      <c r="K94" s="22"/>
    </row>
    <row r="95" spans="1:11" ht="20.100000000000001" customHeight="1" x14ac:dyDescent="0.2">
      <c r="A95" s="23" t="s">
        <v>23</v>
      </c>
      <c r="B95" s="37" t="s">
        <v>24</v>
      </c>
      <c r="C95" s="38">
        <v>368</v>
      </c>
      <c r="D95" s="327">
        <v>0</v>
      </c>
      <c r="E95" s="55" t="str">
        <f t="shared" si="4"/>
        <v>X</v>
      </c>
      <c r="F95" s="404">
        <v>1E-3</v>
      </c>
      <c r="G95" s="404">
        <v>0</v>
      </c>
      <c r="H95" s="352">
        <f t="shared" si="5"/>
        <v>-0.1</v>
      </c>
      <c r="I95" s="151"/>
      <c r="J95" s="22"/>
      <c r="K95" s="22"/>
    </row>
    <row r="96" spans="1:11" ht="20.100000000000001" customHeight="1" x14ac:dyDescent="0.2">
      <c r="A96" s="23" t="s">
        <v>25</v>
      </c>
      <c r="B96" s="37" t="s">
        <v>26</v>
      </c>
      <c r="C96" s="38">
        <v>134828</v>
      </c>
      <c r="D96" s="327">
        <v>119247</v>
      </c>
      <c r="E96" s="55">
        <f t="shared" si="4"/>
        <v>0.88443795057406471</v>
      </c>
      <c r="F96" s="404">
        <v>0.14699999999999999</v>
      </c>
      <c r="G96" s="404">
        <v>0.128</v>
      </c>
      <c r="H96" s="352">
        <f t="shared" si="5"/>
        <v>-1.899999999999999</v>
      </c>
      <c r="I96" s="151"/>
      <c r="J96" s="22"/>
      <c r="K96" s="22"/>
    </row>
    <row r="97" spans="1:11" ht="20.100000000000001" customHeight="1" x14ac:dyDescent="0.2">
      <c r="A97" s="23" t="s">
        <v>27</v>
      </c>
      <c r="B97" s="37" t="s">
        <v>28</v>
      </c>
      <c r="C97" s="38">
        <v>887</v>
      </c>
      <c r="D97" s="327">
        <v>417</v>
      </c>
      <c r="E97" s="55">
        <f t="shared" si="4"/>
        <v>0.47012401352874861</v>
      </c>
      <c r="F97" s="404">
        <v>7.1999999999999995E-2</v>
      </c>
      <c r="G97" s="404">
        <v>3.6999999999999998E-2</v>
      </c>
      <c r="H97" s="352">
        <f t="shared" si="5"/>
        <v>-3.4999999999999996</v>
      </c>
      <c r="I97" s="151"/>
      <c r="J97" s="22"/>
      <c r="K97" s="22"/>
    </row>
    <row r="98" spans="1:11" ht="20.100000000000001" customHeight="1" x14ac:dyDescent="0.2">
      <c r="A98" s="23" t="s">
        <v>29</v>
      </c>
      <c r="B98" s="37" t="s">
        <v>30</v>
      </c>
      <c r="C98" s="38">
        <v>9683</v>
      </c>
      <c r="D98" s="327">
        <v>9076</v>
      </c>
      <c r="E98" s="55">
        <f t="shared" si="4"/>
        <v>0.93731281627594754</v>
      </c>
      <c r="F98" s="404">
        <v>8.9999999999999993E-3</v>
      </c>
      <c r="G98" s="404">
        <v>7.0000000000000001E-3</v>
      </c>
      <c r="H98" s="352">
        <f t="shared" si="5"/>
        <v>-0.19999999999999993</v>
      </c>
      <c r="I98" s="151"/>
      <c r="J98" s="22"/>
      <c r="K98" s="22"/>
    </row>
    <row r="99" spans="1:11" ht="20.100000000000001" customHeight="1" x14ac:dyDescent="0.2">
      <c r="A99" s="23" t="s">
        <v>31</v>
      </c>
      <c r="B99" s="37" t="s">
        <v>32</v>
      </c>
      <c r="C99" s="38">
        <v>5923</v>
      </c>
      <c r="D99" s="327">
        <v>4210</v>
      </c>
      <c r="E99" s="55">
        <f t="shared" si="4"/>
        <v>0.71078845179807526</v>
      </c>
      <c r="F99" s="404">
        <v>7.0000000000000001E-3</v>
      </c>
      <c r="G99" s="404">
        <v>5.0000000000000001E-3</v>
      </c>
      <c r="H99" s="352">
        <f t="shared" si="5"/>
        <v>-0.2</v>
      </c>
      <c r="I99" s="151"/>
      <c r="J99" s="22"/>
      <c r="K99" s="22"/>
    </row>
    <row r="100" spans="1:11" ht="20.100000000000001" customHeight="1" x14ac:dyDescent="0.2">
      <c r="A100" s="23" t="s">
        <v>33</v>
      </c>
      <c r="B100" s="37" t="s">
        <v>34</v>
      </c>
      <c r="C100" s="38">
        <v>0</v>
      </c>
      <c r="D100" s="327">
        <v>0</v>
      </c>
      <c r="E100" s="55" t="str">
        <f t="shared" si="4"/>
        <v>X</v>
      </c>
      <c r="F100" s="404">
        <v>0</v>
      </c>
      <c r="G100" s="404">
        <v>0</v>
      </c>
      <c r="H100" s="352">
        <f t="shared" si="5"/>
        <v>0</v>
      </c>
      <c r="I100" s="151"/>
      <c r="J100" s="22"/>
      <c r="K100" s="22"/>
    </row>
    <row r="101" spans="1:11" ht="19.5" customHeight="1" x14ac:dyDescent="0.2">
      <c r="A101" s="23" t="s">
        <v>35</v>
      </c>
      <c r="B101" s="37" t="s">
        <v>36</v>
      </c>
      <c r="C101" s="38">
        <v>5901</v>
      </c>
      <c r="D101" s="327">
        <v>7033</v>
      </c>
      <c r="E101" s="55">
        <f t="shared" si="4"/>
        <v>1.1918318928995086</v>
      </c>
      <c r="F101" s="404">
        <v>1.0999999999999999E-2</v>
      </c>
      <c r="G101" s="404">
        <v>1.9E-2</v>
      </c>
      <c r="H101" s="352">
        <f t="shared" si="5"/>
        <v>0.8</v>
      </c>
      <c r="I101" s="151"/>
      <c r="J101" s="22"/>
      <c r="K101" s="22"/>
    </row>
    <row r="102" spans="1:11" ht="20.100000000000001" customHeight="1" x14ac:dyDescent="0.2">
      <c r="A102" s="23" t="s">
        <v>37</v>
      </c>
      <c r="B102" s="37" t="s">
        <v>38</v>
      </c>
      <c r="C102" s="38">
        <v>127</v>
      </c>
      <c r="D102" s="327">
        <v>0</v>
      </c>
      <c r="E102" s="55" t="str">
        <f t="shared" si="4"/>
        <v>X</v>
      </c>
      <c r="F102" s="404">
        <v>3.0000000000000001E-3</v>
      </c>
      <c r="G102" s="404">
        <v>0</v>
      </c>
      <c r="H102" s="352">
        <f t="shared" si="5"/>
        <v>-0.3</v>
      </c>
      <c r="I102" s="151"/>
      <c r="J102" s="22"/>
      <c r="K102" s="22"/>
    </row>
    <row r="103" spans="1:11" ht="20.100000000000001" customHeight="1" x14ac:dyDescent="0.2">
      <c r="A103" s="23" t="s">
        <v>39</v>
      </c>
      <c r="B103" s="37" t="s">
        <v>40</v>
      </c>
      <c r="C103" s="38">
        <v>0</v>
      </c>
      <c r="D103" s="327">
        <v>0</v>
      </c>
      <c r="E103" s="55" t="str">
        <f t="shared" si="4"/>
        <v>X</v>
      </c>
      <c r="F103" s="404">
        <v>0</v>
      </c>
      <c r="G103" s="404">
        <v>0</v>
      </c>
      <c r="H103" s="352">
        <f t="shared" si="5"/>
        <v>0</v>
      </c>
      <c r="I103" s="151"/>
      <c r="J103" s="22"/>
      <c r="K103" s="22"/>
    </row>
    <row r="104" spans="1:11" ht="20.100000000000001" customHeight="1" x14ac:dyDescent="0.2">
      <c r="A104" s="23" t="s">
        <v>41</v>
      </c>
      <c r="B104" s="37" t="s">
        <v>42</v>
      </c>
      <c r="C104" s="38">
        <v>0</v>
      </c>
      <c r="D104" s="327">
        <v>13</v>
      </c>
      <c r="E104" s="55" t="str">
        <f t="shared" si="4"/>
        <v>X</v>
      </c>
      <c r="F104" s="55" t="s">
        <v>177</v>
      </c>
      <c r="G104" s="404">
        <v>0</v>
      </c>
      <c r="H104" s="352" t="s">
        <v>177</v>
      </c>
      <c r="I104" s="151"/>
      <c r="J104" s="22"/>
      <c r="K104" s="22"/>
    </row>
    <row r="105" spans="1:11" ht="20.100000000000001" customHeight="1" x14ac:dyDescent="0.2">
      <c r="A105" s="23" t="s">
        <v>43</v>
      </c>
      <c r="B105" s="37" t="s">
        <v>44</v>
      </c>
      <c r="C105" s="38">
        <v>0</v>
      </c>
      <c r="D105" s="327">
        <v>0</v>
      </c>
      <c r="E105" s="55" t="str">
        <f t="shared" si="4"/>
        <v>X</v>
      </c>
      <c r="F105" s="404">
        <v>0</v>
      </c>
      <c r="G105" s="404">
        <v>0</v>
      </c>
      <c r="H105" s="352">
        <f t="shared" ref="H105:H113" si="6">+(G105-F105)*100</f>
        <v>0</v>
      </c>
      <c r="I105" s="151"/>
      <c r="J105" s="22"/>
      <c r="K105" s="22"/>
    </row>
    <row r="106" spans="1:11" ht="20.100000000000001" customHeight="1" x14ac:dyDescent="0.2">
      <c r="A106" s="23" t="s">
        <v>45</v>
      </c>
      <c r="B106" s="37" t="s">
        <v>46</v>
      </c>
      <c r="C106" s="38">
        <v>1684</v>
      </c>
      <c r="D106" s="327">
        <v>1628</v>
      </c>
      <c r="E106" s="55">
        <f t="shared" si="4"/>
        <v>0.9667458432304038</v>
      </c>
      <c r="F106" s="404">
        <v>7.6999999999999999E-2</v>
      </c>
      <c r="G106" s="404">
        <v>7.9000000000000001E-2</v>
      </c>
      <c r="H106" s="352">
        <f t="shared" si="6"/>
        <v>0.20000000000000018</v>
      </c>
      <c r="I106" s="151"/>
      <c r="J106" s="22"/>
      <c r="K106" s="22"/>
    </row>
    <row r="107" spans="1:11" ht="20.100000000000001" customHeight="1" x14ac:dyDescent="0.2">
      <c r="A107" s="23" t="s">
        <v>47</v>
      </c>
      <c r="B107" s="37" t="s">
        <v>48</v>
      </c>
      <c r="C107" s="38">
        <v>6078</v>
      </c>
      <c r="D107" s="327">
        <v>6723</v>
      </c>
      <c r="E107" s="55">
        <f t="shared" si="4"/>
        <v>1.1061204343534057</v>
      </c>
      <c r="F107" s="404">
        <v>8.3000000000000004E-2</v>
      </c>
      <c r="G107" s="404">
        <v>8.4000000000000005E-2</v>
      </c>
      <c r="H107" s="352">
        <f t="shared" si="6"/>
        <v>0.10000000000000009</v>
      </c>
      <c r="I107" s="151"/>
      <c r="J107" s="22"/>
      <c r="K107" s="22"/>
    </row>
    <row r="108" spans="1:11" ht="20.100000000000001" customHeight="1" x14ac:dyDescent="0.2">
      <c r="A108" s="23" t="s">
        <v>49</v>
      </c>
      <c r="B108" s="37" t="s">
        <v>50</v>
      </c>
      <c r="C108" s="38">
        <v>113</v>
      </c>
      <c r="D108" s="327">
        <v>13</v>
      </c>
      <c r="E108" s="55">
        <f t="shared" si="4"/>
        <v>0.11504424778761062</v>
      </c>
      <c r="F108" s="404">
        <v>6.0000000000000001E-3</v>
      </c>
      <c r="G108" s="404">
        <v>1E-3</v>
      </c>
      <c r="H108" s="352">
        <f t="shared" si="6"/>
        <v>-0.5</v>
      </c>
      <c r="I108" s="151"/>
      <c r="J108" s="22"/>
      <c r="K108" s="22"/>
    </row>
    <row r="109" spans="1:11" ht="20.100000000000001" customHeight="1" x14ac:dyDescent="0.2">
      <c r="A109" s="23" t="s">
        <v>51</v>
      </c>
      <c r="B109" s="37" t="s">
        <v>52</v>
      </c>
      <c r="C109" s="38">
        <v>30365</v>
      </c>
      <c r="D109" s="327">
        <v>36905</v>
      </c>
      <c r="E109" s="55">
        <f t="shared" si="4"/>
        <v>1.2153795488226578</v>
      </c>
      <c r="F109" s="404">
        <v>2.9000000000000001E-2</v>
      </c>
      <c r="G109" s="404">
        <v>3.9E-2</v>
      </c>
      <c r="H109" s="352">
        <f t="shared" si="6"/>
        <v>0.99999999999999989</v>
      </c>
      <c r="I109" s="151"/>
      <c r="J109" s="22"/>
      <c r="K109" s="22"/>
    </row>
    <row r="110" spans="1:11" ht="20.100000000000001" customHeight="1" x14ac:dyDescent="0.2">
      <c r="A110" s="23" t="s">
        <v>53</v>
      </c>
      <c r="B110" s="37" t="s">
        <v>54</v>
      </c>
      <c r="C110" s="38">
        <v>7749</v>
      </c>
      <c r="D110" s="327">
        <v>4156</v>
      </c>
      <c r="E110" s="55">
        <f t="shared" si="4"/>
        <v>0.53632726803458508</v>
      </c>
      <c r="F110" s="404">
        <v>4.9000000000000002E-2</v>
      </c>
      <c r="G110" s="404">
        <v>2.3E-2</v>
      </c>
      <c r="H110" s="352">
        <f t="shared" si="6"/>
        <v>-2.6</v>
      </c>
      <c r="I110" s="151"/>
      <c r="J110" s="22"/>
      <c r="K110" s="22"/>
    </row>
    <row r="111" spans="1:11" ht="20.100000000000001" customHeight="1" x14ac:dyDescent="0.2">
      <c r="A111" s="23" t="s">
        <v>55</v>
      </c>
      <c r="B111" s="37" t="s">
        <v>56</v>
      </c>
      <c r="C111" s="38">
        <v>405</v>
      </c>
      <c r="D111" s="327">
        <v>132</v>
      </c>
      <c r="E111" s="55">
        <f t="shared" si="4"/>
        <v>0.32592592592592595</v>
      </c>
      <c r="F111" s="404">
        <v>1E-3</v>
      </c>
      <c r="G111" s="404">
        <v>0</v>
      </c>
      <c r="H111" s="352">
        <f t="shared" si="6"/>
        <v>-0.1</v>
      </c>
      <c r="I111" s="151"/>
      <c r="J111" s="22"/>
      <c r="K111" s="22"/>
    </row>
    <row r="112" spans="1:11" ht="20.100000000000001" customHeight="1" thickBot="1" x14ac:dyDescent="0.25">
      <c r="A112" s="23" t="s">
        <v>57</v>
      </c>
      <c r="B112" s="37" t="s">
        <v>58</v>
      </c>
      <c r="C112" s="38">
        <v>4372</v>
      </c>
      <c r="D112" s="327">
        <v>4764</v>
      </c>
      <c r="E112" s="55">
        <f t="shared" si="4"/>
        <v>1.0896614821591948</v>
      </c>
      <c r="F112" s="404">
        <v>5.0000000000000001E-3</v>
      </c>
      <c r="G112" s="404">
        <v>6.0000000000000001E-3</v>
      </c>
      <c r="H112" s="352">
        <f t="shared" si="6"/>
        <v>0.1</v>
      </c>
      <c r="I112" s="151"/>
      <c r="J112" s="22"/>
      <c r="K112" s="22"/>
    </row>
    <row r="113" spans="1:11" s="99" customFormat="1" ht="20.100000000000001" customHeight="1" thickBot="1" x14ac:dyDescent="0.25">
      <c r="A113" s="133"/>
      <c r="B113" s="134" t="s">
        <v>10</v>
      </c>
      <c r="C113" s="95">
        <f>SUM(C89:C112)</f>
        <v>264243</v>
      </c>
      <c r="D113" s="95">
        <f>SUM(D89:D112)</f>
        <v>258134</v>
      </c>
      <c r="E113" s="30">
        <f>+D113/C113</f>
        <v>0.97688112835533958</v>
      </c>
      <c r="F113" s="213">
        <v>1.4E-2</v>
      </c>
      <c r="G113" s="213">
        <v>1.4E-2</v>
      </c>
      <c r="H113" s="400">
        <f t="shared" si="6"/>
        <v>0</v>
      </c>
      <c r="I113" s="151"/>
      <c r="J113" s="22"/>
      <c r="K113" s="22"/>
    </row>
    <row r="114" spans="1:11" ht="20.100000000000001" customHeight="1" x14ac:dyDescent="0.2">
      <c r="C114" s="22"/>
      <c r="D114" s="22"/>
      <c r="E114" s="22"/>
      <c r="F114" s="22"/>
      <c r="G114" s="22"/>
      <c r="H114" s="22"/>
    </row>
    <row r="115" spans="1:11" s="99" customFormat="1" ht="20.100000000000001" customHeight="1" x14ac:dyDescent="0.2">
      <c r="A115" s="484" t="s">
        <v>264</v>
      </c>
      <c r="B115" s="484"/>
      <c r="C115" s="484"/>
      <c r="D115" s="484"/>
      <c r="E115" s="484"/>
      <c r="F115" s="484"/>
      <c r="G115" s="484"/>
      <c r="H115" s="484"/>
    </row>
    <row r="116" spans="1:11" s="99" customFormat="1" ht="20.100000000000001" customHeight="1" thickBot="1" x14ac:dyDescent="0.25">
      <c r="A116" s="100"/>
      <c r="B116" s="100"/>
      <c r="C116" s="100"/>
      <c r="D116" s="100"/>
      <c r="E116" s="100"/>
      <c r="F116" s="100"/>
      <c r="G116" s="100"/>
      <c r="H116" s="100"/>
    </row>
    <row r="117" spans="1:11" ht="20.100000000000001" customHeight="1" x14ac:dyDescent="0.2">
      <c r="A117" s="487" t="s">
        <v>1</v>
      </c>
      <c r="B117" s="487" t="s">
        <v>12</v>
      </c>
      <c r="C117" s="466" t="s">
        <v>263</v>
      </c>
      <c r="D117" s="498"/>
      <c r="E117" s="487" t="s">
        <v>4</v>
      </c>
      <c r="F117" s="466" t="s">
        <v>262</v>
      </c>
      <c r="G117" s="498"/>
      <c r="H117" s="467"/>
    </row>
    <row r="118" spans="1:11" ht="20.100000000000001" customHeight="1" thickBot="1" x14ac:dyDescent="0.25">
      <c r="A118" s="497"/>
      <c r="B118" s="497"/>
      <c r="C118" s="468"/>
      <c r="D118" s="499"/>
      <c r="E118" s="488"/>
      <c r="F118" s="468"/>
      <c r="G118" s="499"/>
      <c r="H118" s="469"/>
    </row>
    <row r="119" spans="1:11" ht="20.100000000000001" customHeight="1" thickBot="1" x14ac:dyDescent="0.25">
      <c r="A119" s="488"/>
      <c r="B119" s="488"/>
      <c r="C119" s="36">
        <f>+C5</f>
        <v>2021</v>
      </c>
      <c r="D119" s="323">
        <f>+D5</f>
        <v>2022</v>
      </c>
      <c r="E119" s="36" t="str">
        <f>+E5</f>
        <v>22/21</v>
      </c>
      <c r="F119" s="36">
        <f>+F5</f>
        <v>2021</v>
      </c>
      <c r="G119" s="403">
        <f>+G5</f>
        <v>2022</v>
      </c>
      <c r="H119" s="16" t="s">
        <v>192</v>
      </c>
    </row>
    <row r="120" spans="1:11" ht="20.100000000000001" customHeight="1" x14ac:dyDescent="0.2">
      <c r="A120" s="10" t="s">
        <v>6</v>
      </c>
      <c r="B120" s="17" t="s">
        <v>60</v>
      </c>
      <c r="C120" s="267">
        <v>64599</v>
      </c>
      <c r="D120" s="267">
        <v>89397</v>
      </c>
      <c r="E120" s="55">
        <f t="shared" ref="E120:E148" si="7">+IFERROR(IF(D120/C120&gt;0,D120/C120,"X"),"X")</f>
        <v>1.3838759113918173</v>
      </c>
      <c r="F120" s="220">
        <v>0.57599999999999996</v>
      </c>
      <c r="G120" s="214">
        <v>0.52800000000000002</v>
      </c>
      <c r="H120" s="352">
        <f t="shared" ref="H120:H149" si="8">+(G120-F120)*100</f>
        <v>-4.7999999999999936</v>
      </c>
      <c r="I120" s="151"/>
      <c r="J120" s="22"/>
      <c r="K120" s="22"/>
    </row>
    <row r="121" spans="1:11" ht="20.100000000000001" customHeight="1" x14ac:dyDescent="0.2">
      <c r="A121" s="23" t="s">
        <v>8</v>
      </c>
      <c r="B121" s="17" t="s">
        <v>61</v>
      </c>
      <c r="C121" s="267">
        <v>119644</v>
      </c>
      <c r="D121" s="267">
        <v>123766</v>
      </c>
      <c r="E121" s="55">
        <f t="shared" si="7"/>
        <v>1.0344522082177126</v>
      </c>
      <c r="F121" s="220">
        <v>9.5000000000000001E-2</v>
      </c>
      <c r="G121" s="214">
        <v>0.1</v>
      </c>
      <c r="H121" s="352">
        <f t="shared" si="8"/>
        <v>0.50000000000000044</v>
      </c>
      <c r="I121" s="151"/>
      <c r="J121" s="22"/>
      <c r="K121" s="22"/>
    </row>
    <row r="122" spans="1:11" ht="20.100000000000001" customHeight="1" x14ac:dyDescent="0.2">
      <c r="A122" s="23" t="s">
        <v>15</v>
      </c>
      <c r="B122" s="17" t="s">
        <v>62</v>
      </c>
      <c r="C122" s="267">
        <v>309026</v>
      </c>
      <c r="D122" s="267">
        <v>360699</v>
      </c>
      <c r="E122" s="55">
        <f t="shared" si="7"/>
        <v>1.167212467559364</v>
      </c>
      <c r="F122" s="220">
        <v>0.255</v>
      </c>
      <c r="G122" s="214">
        <v>0.26700000000000002</v>
      </c>
      <c r="H122" s="352">
        <f t="shared" si="8"/>
        <v>1.2000000000000011</v>
      </c>
      <c r="I122" s="151"/>
      <c r="J122" s="22"/>
      <c r="K122" s="22"/>
    </row>
    <row r="123" spans="1:11" ht="20.100000000000001" customHeight="1" x14ac:dyDescent="0.2">
      <c r="A123" s="23" t="s">
        <v>17</v>
      </c>
      <c r="B123" s="17" t="s">
        <v>63</v>
      </c>
      <c r="C123" s="267">
        <v>1367</v>
      </c>
      <c r="D123" s="267">
        <v>175</v>
      </c>
      <c r="E123" s="55">
        <f t="shared" si="7"/>
        <v>0.12801755669348938</v>
      </c>
      <c r="F123" s="220">
        <v>0.17</v>
      </c>
      <c r="G123" s="214">
        <v>1.4E-2</v>
      </c>
      <c r="H123" s="352">
        <f t="shared" si="8"/>
        <v>-15.6</v>
      </c>
      <c r="I123" s="151"/>
      <c r="J123" s="22"/>
      <c r="K123" s="22"/>
    </row>
    <row r="124" spans="1:11" ht="20.100000000000001" customHeight="1" x14ac:dyDescent="0.2">
      <c r="A124" s="23" t="s">
        <v>19</v>
      </c>
      <c r="B124" s="17" t="s">
        <v>64</v>
      </c>
      <c r="C124" s="267">
        <v>0</v>
      </c>
      <c r="D124" s="267">
        <v>0</v>
      </c>
      <c r="E124" s="55" t="str">
        <f t="shared" si="7"/>
        <v>X</v>
      </c>
      <c r="F124" s="220">
        <v>0</v>
      </c>
      <c r="G124" s="214">
        <v>0</v>
      </c>
      <c r="H124" s="352">
        <f t="shared" si="8"/>
        <v>0</v>
      </c>
      <c r="I124" s="151"/>
      <c r="J124" s="22"/>
      <c r="K124" s="22"/>
    </row>
    <row r="125" spans="1:11" ht="20.100000000000001" customHeight="1" x14ac:dyDescent="0.2">
      <c r="A125" s="23" t="s">
        <v>21</v>
      </c>
      <c r="B125" s="17" t="s">
        <v>65</v>
      </c>
      <c r="C125" s="267">
        <v>255854</v>
      </c>
      <c r="D125" s="267">
        <v>293982</v>
      </c>
      <c r="E125" s="55">
        <f t="shared" si="7"/>
        <v>1.1490224893884793</v>
      </c>
      <c r="F125" s="220">
        <v>7.0999999999999994E-2</v>
      </c>
      <c r="G125" s="214">
        <v>7.4999999999999997E-2</v>
      </c>
      <c r="H125" s="352">
        <f t="shared" si="8"/>
        <v>0.40000000000000036</v>
      </c>
      <c r="I125" s="151"/>
      <c r="J125" s="22"/>
      <c r="K125" s="22"/>
    </row>
    <row r="126" spans="1:11" ht="20.100000000000001" customHeight="1" x14ac:dyDescent="0.2">
      <c r="A126" s="23" t="s">
        <v>23</v>
      </c>
      <c r="B126" s="17" t="s">
        <v>66</v>
      </c>
      <c r="C126" s="267">
        <v>41621</v>
      </c>
      <c r="D126" s="267">
        <v>70256</v>
      </c>
      <c r="E126" s="55">
        <f t="shared" si="7"/>
        <v>1.6879940414694505</v>
      </c>
      <c r="F126" s="220">
        <v>0.72399999999999998</v>
      </c>
      <c r="G126" s="214">
        <v>0.752</v>
      </c>
      <c r="H126" s="352">
        <f t="shared" si="8"/>
        <v>2.8000000000000025</v>
      </c>
      <c r="I126" s="151"/>
      <c r="J126" s="22"/>
      <c r="K126" s="22"/>
    </row>
    <row r="127" spans="1:11" ht="20.100000000000001" customHeight="1" x14ac:dyDescent="0.2">
      <c r="A127" s="23" t="s">
        <v>25</v>
      </c>
      <c r="B127" s="17" t="s">
        <v>67</v>
      </c>
      <c r="C127" s="267">
        <v>5419</v>
      </c>
      <c r="D127" s="267">
        <v>13640</v>
      </c>
      <c r="E127" s="55">
        <f t="shared" si="7"/>
        <v>2.5170695700313712</v>
      </c>
      <c r="F127" s="220">
        <v>8.2000000000000003E-2</v>
      </c>
      <c r="G127" s="214">
        <v>0.16700000000000001</v>
      </c>
      <c r="H127" s="352">
        <f t="shared" si="8"/>
        <v>8.5</v>
      </c>
      <c r="I127" s="151"/>
      <c r="J127" s="22"/>
      <c r="K127" s="22"/>
    </row>
    <row r="128" spans="1:11" ht="20.100000000000001" customHeight="1" x14ac:dyDescent="0.2">
      <c r="A128" s="23" t="s">
        <v>27</v>
      </c>
      <c r="B128" s="17" t="s">
        <v>68</v>
      </c>
      <c r="C128" s="267">
        <v>510772</v>
      </c>
      <c r="D128" s="267">
        <v>588172</v>
      </c>
      <c r="E128" s="55">
        <f t="shared" si="7"/>
        <v>1.1515353230012608</v>
      </c>
      <c r="F128" s="220">
        <v>0.437</v>
      </c>
      <c r="G128" s="214">
        <v>0.45100000000000001</v>
      </c>
      <c r="H128" s="352">
        <f t="shared" si="8"/>
        <v>1.4000000000000012</v>
      </c>
      <c r="I128" s="151"/>
      <c r="J128" s="22"/>
      <c r="K128" s="22"/>
    </row>
    <row r="129" spans="1:11" ht="20.100000000000001" customHeight="1" x14ac:dyDescent="0.2">
      <c r="A129" s="23" t="s">
        <v>29</v>
      </c>
      <c r="B129" s="17" t="s">
        <v>69</v>
      </c>
      <c r="C129" s="267">
        <v>4116</v>
      </c>
      <c r="D129" s="267">
        <v>6112</v>
      </c>
      <c r="E129" s="55">
        <f t="shared" si="7"/>
        <v>1.4849368318756073</v>
      </c>
      <c r="F129" s="220">
        <v>9.0999999999999998E-2</v>
      </c>
      <c r="G129" s="214">
        <v>0.106</v>
      </c>
      <c r="H129" s="352">
        <f t="shared" si="8"/>
        <v>1.5</v>
      </c>
      <c r="I129" s="151"/>
      <c r="J129" s="22"/>
      <c r="K129" s="22"/>
    </row>
    <row r="130" spans="1:11" ht="20.100000000000001" customHeight="1" x14ac:dyDescent="0.2">
      <c r="A130" s="23" t="s">
        <v>31</v>
      </c>
      <c r="B130" s="17" t="s">
        <v>70</v>
      </c>
      <c r="C130" s="267">
        <v>190706</v>
      </c>
      <c r="D130" s="267">
        <v>280737</v>
      </c>
      <c r="E130" s="55">
        <f t="shared" si="7"/>
        <v>1.4720931695908885</v>
      </c>
      <c r="F130" s="220">
        <v>0.26100000000000001</v>
      </c>
      <c r="G130" s="214">
        <v>0.315</v>
      </c>
      <c r="H130" s="352">
        <f t="shared" si="8"/>
        <v>5.3999999999999995</v>
      </c>
      <c r="I130" s="151"/>
      <c r="J130" s="22"/>
      <c r="K130" s="22"/>
    </row>
    <row r="131" spans="1:11" ht="20.100000000000001" customHeight="1" x14ac:dyDescent="0.2">
      <c r="A131" s="23" t="s">
        <v>33</v>
      </c>
      <c r="B131" s="17" t="s">
        <v>71</v>
      </c>
      <c r="C131" s="267">
        <v>5819</v>
      </c>
      <c r="D131" s="267">
        <v>8891</v>
      </c>
      <c r="E131" s="55">
        <f t="shared" si="7"/>
        <v>1.5279257604399381</v>
      </c>
      <c r="F131" s="220">
        <v>0.318</v>
      </c>
      <c r="G131" s="214">
        <v>0.33900000000000002</v>
      </c>
      <c r="H131" s="352">
        <f t="shared" si="8"/>
        <v>2.1000000000000019</v>
      </c>
      <c r="I131" s="151"/>
      <c r="J131" s="22"/>
      <c r="K131" s="22"/>
    </row>
    <row r="132" spans="1:11" ht="20.100000000000001" customHeight="1" x14ac:dyDescent="0.2">
      <c r="A132" s="23" t="s">
        <v>35</v>
      </c>
      <c r="B132" s="17" t="s">
        <v>72</v>
      </c>
      <c r="C132" s="267">
        <v>400482</v>
      </c>
      <c r="D132" s="267">
        <v>432053</v>
      </c>
      <c r="E132" s="55">
        <f t="shared" si="7"/>
        <v>1.0788325068292708</v>
      </c>
      <c r="F132" s="220">
        <v>0.58199999999999996</v>
      </c>
      <c r="G132" s="214">
        <v>0.58399999999999996</v>
      </c>
      <c r="H132" s="352">
        <f t="shared" si="8"/>
        <v>0.20000000000000018</v>
      </c>
      <c r="I132" s="151"/>
      <c r="J132" s="22"/>
      <c r="K132" s="22"/>
    </row>
    <row r="133" spans="1:11" ht="20.100000000000001" customHeight="1" x14ac:dyDescent="0.2">
      <c r="A133" s="23" t="s">
        <v>37</v>
      </c>
      <c r="B133" s="17" t="s">
        <v>73</v>
      </c>
      <c r="C133" s="267">
        <v>8881</v>
      </c>
      <c r="D133" s="267">
        <v>13637</v>
      </c>
      <c r="E133" s="55">
        <f t="shared" si="7"/>
        <v>1.5355252786848328</v>
      </c>
      <c r="F133" s="220">
        <v>0.72699999999999998</v>
      </c>
      <c r="G133" s="214">
        <v>0.79600000000000004</v>
      </c>
      <c r="H133" s="352">
        <f t="shared" si="8"/>
        <v>6.9000000000000057</v>
      </c>
      <c r="I133" s="151"/>
      <c r="J133" s="22"/>
      <c r="K133" s="22"/>
    </row>
    <row r="134" spans="1:11" ht="20.100000000000001" customHeight="1" x14ac:dyDescent="0.2">
      <c r="A134" s="23" t="s">
        <v>39</v>
      </c>
      <c r="B134" s="17" t="s">
        <v>74</v>
      </c>
      <c r="C134" s="267">
        <v>80</v>
      </c>
      <c r="D134" s="267">
        <v>0</v>
      </c>
      <c r="E134" s="55" t="str">
        <f t="shared" si="7"/>
        <v>X</v>
      </c>
      <c r="F134" s="220">
        <v>0.24399999999999999</v>
      </c>
      <c r="G134" s="214">
        <v>1E-3</v>
      </c>
      <c r="H134" s="352">
        <f t="shared" si="8"/>
        <v>-24.3</v>
      </c>
      <c r="I134" s="151"/>
      <c r="J134" s="22"/>
      <c r="K134" s="22"/>
    </row>
    <row r="135" spans="1:11" ht="20.100000000000001" customHeight="1" x14ac:dyDescent="0.2">
      <c r="A135" s="23" t="s">
        <v>41</v>
      </c>
      <c r="B135" s="17" t="s">
        <v>75</v>
      </c>
      <c r="C135" s="267">
        <v>17058</v>
      </c>
      <c r="D135" s="267">
        <v>30144</v>
      </c>
      <c r="E135" s="55">
        <f t="shared" si="7"/>
        <v>1.767147379528667</v>
      </c>
      <c r="F135" s="220">
        <v>0.24199999999999999</v>
      </c>
      <c r="G135" s="214">
        <v>0.253</v>
      </c>
      <c r="H135" s="352">
        <f t="shared" si="8"/>
        <v>1.100000000000001</v>
      </c>
      <c r="I135" s="151"/>
      <c r="J135" s="22"/>
      <c r="K135" s="22"/>
    </row>
    <row r="136" spans="1:11" ht="20.100000000000001" customHeight="1" x14ac:dyDescent="0.2">
      <c r="A136" s="23" t="s">
        <v>43</v>
      </c>
      <c r="B136" s="17" t="s">
        <v>76</v>
      </c>
      <c r="C136" s="267">
        <v>11550</v>
      </c>
      <c r="D136" s="267">
        <v>46213</v>
      </c>
      <c r="E136" s="55">
        <f t="shared" si="7"/>
        <v>4.0011255411255409</v>
      </c>
      <c r="F136" s="220">
        <v>0.44600000000000001</v>
      </c>
      <c r="G136" s="214">
        <v>0.75</v>
      </c>
      <c r="H136" s="352">
        <f t="shared" si="8"/>
        <v>30.4</v>
      </c>
      <c r="I136" s="151"/>
      <c r="J136" s="22"/>
      <c r="K136" s="22"/>
    </row>
    <row r="137" spans="1:11" ht="20.100000000000001" customHeight="1" x14ac:dyDescent="0.2">
      <c r="A137" s="23" t="s">
        <v>45</v>
      </c>
      <c r="B137" s="17" t="s">
        <v>77</v>
      </c>
      <c r="C137" s="267">
        <v>8991</v>
      </c>
      <c r="D137" s="267">
        <v>6839</v>
      </c>
      <c r="E137" s="55">
        <f t="shared" si="7"/>
        <v>0.7606495384273162</v>
      </c>
      <c r="F137" s="220">
        <v>3.2000000000000001E-2</v>
      </c>
      <c r="G137" s="214">
        <v>1.7999999999999999E-2</v>
      </c>
      <c r="H137" s="352">
        <f t="shared" si="8"/>
        <v>-1.4000000000000001</v>
      </c>
      <c r="I137" s="151"/>
      <c r="J137" s="22"/>
      <c r="K137" s="22"/>
    </row>
    <row r="138" spans="1:11" ht="20.100000000000001" customHeight="1" x14ac:dyDescent="0.2">
      <c r="A138" s="23" t="s">
        <v>47</v>
      </c>
      <c r="B138" s="17" t="s">
        <v>78</v>
      </c>
      <c r="C138" s="267">
        <v>127600</v>
      </c>
      <c r="D138" s="267">
        <v>251867</v>
      </c>
      <c r="E138" s="55">
        <f t="shared" si="7"/>
        <v>1.9738793103448276</v>
      </c>
      <c r="F138" s="220">
        <v>1.7999999999999999E-2</v>
      </c>
      <c r="G138" s="214">
        <v>3.4000000000000002E-2</v>
      </c>
      <c r="H138" s="352">
        <f t="shared" si="8"/>
        <v>1.6000000000000003</v>
      </c>
      <c r="I138" s="151"/>
      <c r="J138" s="22"/>
      <c r="K138" s="22"/>
    </row>
    <row r="139" spans="1:11" ht="20.100000000000001" customHeight="1" x14ac:dyDescent="0.2">
      <c r="A139" s="23" t="s">
        <v>49</v>
      </c>
      <c r="B139" s="17" t="s">
        <v>79</v>
      </c>
      <c r="C139" s="267">
        <v>114592</v>
      </c>
      <c r="D139" s="267">
        <v>246811</v>
      </c>
      <c r="E139" s="55">
        <f t="shared" si="7"/>
        <v>2.1538240016755097</v>
      </c>
      <c r="F139" s="220">
        <v>0.63800000000000001</v>
      </c>
      <c r="G139" s="214">
        <v>0.75600000000000001</v>
      </c>
      <c r="H139" s="352">
        <f t="shared" si="8"/>
        <v>11.799999999999999</v>
      </c>
      <c r="I139" s="151"/>
      <c r="J139" s="22"/>
      <c r="K139" s="22"/>
    </row>
    <row r="140" spans="1:11" ht="20.100000000000001" customHeight="1" x14ac:dyDescent="0.2">
      <c r="A140" s="23" t="s">
        <v>51</v>
      </c>
      <c r="B140" s="17" t="s">
        <v>80</v>
      </c>
      <c r="C140" s="267">
        <v>5</v>
      </c>
      <c r="D140" s="267">
        <v>16</v>
      </c>
      <c r="E140" s="55">
        <f t="shared" si="7"/>
        <v>3.2</v>
      </c>
      <c r="F140" s="220">
        <v>0</v>
      </c>
      <c r="G140" s="214">
        <v>0</v>
      </c>
      <c r="H140" s="352">
        <f t="shared" si="8"/>
        <v>0</v>
      </c>
      <c r="I140" s="151"/>
      <c r="J140" s="22"/>
      <c r="K140" s="22"/>
    </row>
    <row r="141" spans="1:11" ht="20.100000000000001" customHeight="1" x14ac:dyDescent="0.2">
      <c r="A141" s="23" t="s">
        <v>53</v>
      </c>
      <c r="B141" s="17" t="s">
        <v>81</v>
      </c>
      <c r="C141" s="267">
        <v>416</v>
      </c>
      <c r="D141" s="267">
        <v>148</v>
      </c>
      <c r="E141" s="55">
        <f t="shared" si="7"/>
        <v>0.35576923076923078</v>
      </c>
      <c r="F141" s="220">
        <v>2.4E-2</v>
      </c>
      <c r="G141" s="214">
        <v>7.0000000000000001E-3</v>
      </c>
      <c r="H141" s="352">
        <f t="shared" si="8"/>
        <v>-1.7000000000000002</v>
      </c>
      <c r="I141" s="151"/>
      <c r="J141" s="22"/>
      <c r="K141" s="22"/>
    </row>
    <row r="142" spans="1:11" ht="20.100000000000001" customHeight="1" x14ac:dyDescent="0.2">
      <c r="A142" s="23" t="s">
        <v>55</v>
      </c>
      <c r="B142" s="17" t="s">
        <v>82</v>
      </c>
      <c r="C142" s="267">
        <v>175</v>
      </c>
      <c r="D142" s="267">
        <v>223</v>
      </c>
      <c r="E142" s="55">
        <f t="shared" si="7"/>
        <v>1.2742857142857142</v>
      </c>
      <c r="F142" s="220">
        <v>6.0000000000000001E-3</v>
      </c>
      <c r="G142" s="214">
        <v>5.0000000000000001E-3</v>
      </c>
      <c r="H142" s="352">
        <f t="shared" si="8"/>
        <v>-0.1</v>
      </c>
      <c r="I142" s="151"/>
      <c r="J142" s="22"/>
      <c r="K142" s="22"/>
    </row>
    <row r="143" spans="1:11" ht="20.100000000000001" customHeight="1" x14ac:dyDescent="0.2">
      <c r="A143" s="23" t="s">
        <v>57</v>
      </c>
      <c r="B143" s="17" t="s">
        <v>83</v>
      </c>
      <c r="C143" s="267">
        <v>219696</v>
      </c>
      <c r="D143" s="267">
        <v>250206</v>
      </c>
      <c r="E143" s="55">
        <f t="shared" si="7"/>
        <v>1.1388737164081275</v>
      </c>
      <c r="F143" s="220">
        <v>0.52100000000000002</v>
      </c>
      <c r="G143" s="214">
        <v>0.55200000000000005</v>
      </c>
      <c r="H143" s="352">
        <f t="shared" si="8"/>
        <v>3.1000000000000028</v>
      </c>
      <c r="I143" s="151"/>
      <c r="J143" s="22"/>
      <c r="K143" s="22"/>
    </row>
    <row r="144" spans="1:11" ht="20.100000000000001" customHeight="1" x14ac:dyDescent="0.2">
      <c r="A144" s="23" t="s">
        <v>84</v>
      </c>
      <c r="B144" s="17" t="s">
        <v>85</v>
      </c>
      <c r="C144" s="267">
        <v>129869</v>
      </c>
      <c r="D144" s="267">
        <v>137998</v>
      </c>
      <c r="E144" s="55">
        <f t="shared" si="7"/>
        <v>1.0625938445664478</v>
      </c>
      <c r="F144" s="220">
        <v>0.54400000000000004</v>
      </c>
      <c r="G144" s="214">
        <v>0.52400000000000002</v>
      </c>
      <c r="H144" s="352">
        <f t="shared" si="8"/>
        <v>-2.0000000000000018</v>
      </c>
      <c r="I144" s="151"/>
      <c r="J144" s="22"/>
      <c r="K144" s="22"/>
    </row>
    <row r="145" spans="1:11" ht="20.100000000000001" customHeight="1" x14ac:dyDescent="0.2">
      <c r="A145" s="23" t="s">
        <v>86</v>
      </c>
      <c r="B145" s="17" t="s">
        <v>87</v>
      </c>
      <c r="C145" s="267">
        <v>619704</v>
      </c>
      <c r="D145" s="267">
        <v>754809</v>
      </c>
      <c r="E145" s="55">
        <f t="shared" si="7"/>
        <v>1.2180153750822973</v>
      </c>
      <c r="F145" s="220">
        <v>0.38200000000000001</v>
      </c>
      <c r="G145" s="214">
        <v>0.42199999999999999</v>
      </c>
      <c r="H145" s="352">
        <f t="shared" si="8"/>
        <v>3.9999999999999982</v>
      </c>
      <c r="I145" s="151"/>
      <c r="J145" s="22"/>
      <c r="K145" s="22"/>
    </row>
    <row r="146" spans="1:11" ht="20.100000000000001" customHeight="1" x14ac:dyDescent="0.2">
      <c r="A146" s="23" t="s">
        <v>88</v>
      </c>
      <c r="B146" s="17" t="s">
        <v>89</v>
      </c>
      <c r="C146" s="267">
        <v>103157</v>
      </c>
      <c r="D146" s="267">
        <v>112648</v>
      </c>
      <c r="E146" s="55">
        <f t="shared" si="7"/>
        <v>1.0920053898426669</v>
      </c>
      <c r="F146" s="220">
        <v>0.03</v>
      </c>
      <c r="G146" s="214">
        <v>2.8000000000000001E-2</v>
      </c>
      <c r="H146" s="352">
        <f t="shared" si="8"/>
        <v>-0.19999999999999984</v>
      </c>
      <c r="I146" s="151"/>
      <c r="J146" s="22"/>
      <c r="K146" s="22"/>
    </row>
    <row r="147" spans="1:11" ht="20.100000000000001" customHeight="1" x14ac:dyDescent="0.2">
      <c r="A147" s="23" t="s">
        <v>90</v>
      </c>
      <c r="B147" s="17" t="s">
        <v>91</v>
      </c>
      <c r="C147" s="267">
        <v>123487</v>
      </c>
      <c r="D147" s="267">
        <v>141027</v>
      </c>
      <c r="E147" s="55">
        <f t="shared" si="7"/>
        <v>1.1420392429972386</v>
      </c>
      <c r="F147" s="220">
        <v>0.25900000000000001</v>
      </c>
      <c r="G147" s="214">
        <v>0.26400000000000001</v>
      </c>
      <c r="H147" s="352">
        <f t="shared" si="8"/>
        <v>0.50000000000000044</v>
      </c>
      <c r="I147" s="151"/>
      <c r="J147" s="22"/>
      <c r="K147" s="22"/>
    </row>
    <row r="148" spans="1:11" ht="20.100000000000001" customHeight="1" thickBot="1" x14ac:dyDescent="0.25">
      <c r="A148" s="23" t="s">
        <v>92</v>
      </c>
      <c r="B148" s="17" t="s">
        <v>93</v>
      </c>
      <c r="C148" s="267">
        <v>0</v>
      </c>
      <c r="D148" s="267">
        <v>0</v>
      </c>
      <c r="E148" s="55" t="str">
        <f t="shared" si="7"/>
        <v>X</v>
      </c>
      <c r="F148" s="220">
        <v>0</v>
      </c>
      <c r="G148" s="214">
        <v>0</v>
      </c>
      <c r="H148" s="352">
        <f t="shared" si="8"/>
        <v>0</v>
      </c>
      <c r="I148" s="151"/>
      <c r="J148" s="22"/>
      <c r="K148" s="22"/>
    </row>
    <row r="149" spans="1:11" ht="20.100000000000001" customHeight="1" thickBot="1" x14ac:dyDescent="0.25">
      <c r="A149" s="94"/>
      <c r="B149" s="41" t="s">
        <v>10</v>
      </c>
      <c r="C149" s="211">
        <f>SUM(C120:C148)</f>
        <v>3394686</v>
      </c>
      <c r="D149" s="211">
        <f>SUM(D120:D148)</f>
        <v>4260466</v>
      </c>
      <c r="E149" s="30">
        <f>+IF(C149=0,"X",D149/C149)</f>
        <v>1.2550397886579201</v>
      </c>
      <c r="F149" s="213">
        <v>0.14899999999999999</v>
      </c>
      <c r="G149" s="402">
        <v>0.16700000000000001</v>
      </c>
      <c r="H149" s="400">
        <f t="shared" si="8"/>
        <v>1.8000000000000016</v>
      </c>
      <c r="I149" s="151"/>
      <c r="J149" s="22"/>
      <c r="K149" s="22"/>
    </row>
    <row r="150" spans="1:11" ht="20.100000000000001" customHeight="1" x14ac:dyDescent="0.2">
      <c r="A150" s="96"/>
      <c r="B150" s="66"/>
      <c r="C150" s="43"/>
      <c r="D150" s="43"/>
      <c r="E150" s="22"/>
      <c r="F150" s="22"/>
      <c r="G150" s="22"/>
      <c r="H150" s="22"/>
    </row>
    <row r="151" spans="1:11" s="99" customFormat="1" ht="20.100000000000001" customHeight="1" x14ac:dyDescent="0.2">
      <c r="A151" s="500" t="s">
        <v>261</v>
      </c>
      <c r="B151" s="500"/>
      <c r="C151" s="500"/>
      <c r="D151" s="500"/>
      <c r="E151" s="500"/>
      <c r="F151" s="500"/>
      <c r="G151" s="500"/>
      <c r="H151" s="500"/>
    </row>
    <row r="152" spans="1:11" s="99" customFormat="1" ht="20.100000000000001" customHeight="1" thickBot="1" x14ac:dyDescent="0.25">
      <c r="A152" s="100"/>
      <c r="B152" s="100"/>
      <c r="C152" s="100"/>
      <c r="D152" s="100"/>
      <c r="E152" s="100"/>
      <c r="F152" s="100"/>
      <c r="G152" s="100"/>
      <c r="H152" s="100"/>
    </row>
    <row r="153" spans="1:11" ht="31.5" customHeight="1" thickBot="1" x14ac:dyDescent="0.25">
      <c r="A153" s="487" t="s">
        <v>1</v>
      </c>
      <c r="B153" s="487" t="s">
        <v>2</v>
      </c>
      <c r="C153" s="476" t="s">
        <v>260</v>
      </c>
      <c r="D153" s="477"/>
      <c r="E153" s="121" t="s">
        <v>4</v>
      </c>
      <c r="F153" s="476" t="s">
        <v>259</v>
      </c>
      <c r="G153" s="496"/>
      <c r="H153" s="477"/>
    </row>
    <row r="154" spans="1:11" ht="20.100000000000001" customHeight="1" thickBot="1" x14ac:dyDescent="0.25">
      <c r="A154" s="488"/>
      <c r="B154" s="488"/>
      <c r="C154" s="36">
        <f>+C5</f>
        <v>2021</v>
      </c>
      <c r="D154" s="36">
        <f>+D5</f>
        <v>2022</v>
      </c>
      <c r="E154" s="36" t="str">
        <f>+E5</f>
        <v>22/21</v>
      </c>
      <c r="F154" s="36">
        <f>+F5</f>
        <v>2021</v>
      </c>
      <c r="G154" s="36">
        <f>+G5</f>
        <v>2022</v>
      </c>
      <c r="H154" s="16" t="s">
        <v>192</v>
      </c>
    </row>
    <row r="155" spans="1:11" ht="20.100000000000001" customHeight="1" x14ac:dyDescent="0.2">
      <c r="A155" s="101" t="s">
        <v>6</v>
      </c>
      <c r="B155" s="107" t="s">
        <v>7</v>
      </c>
      <c r="C155" s="218">
        <v>5</v>
      </c>
      <c r="D155" s="218">
        <v>13</v>
      </c>
      <c r="E155" s="55">
        <f>+IF(C155=0,"X",D155/C155)</f>
        <v>2.6</v>
      </c>
      <c r="F155" s="204">
        <v>0</v>
      </c>
      <c r="G155" s="204">
        <v>0</v>
      </c>
      <c r="H155" s="352">
        <f>+(G155-F155)*100</f>
        <v>0</v>
      </c>
      <c r="I155" s="151"/>
      <c r="J155" s="22"/>
      <c r="K155" s="22"/>
    </row>
    <row r="156" spans="1:11" ht="20.100000000000001" customHeight="1" thickBot="1" x14ac:dyDescent="0.25">
      <c r="A156" s="108" t="s">
        <v>8</v>
      </c>
      <c r="B156" s="57" t="s">
        <v>9</v>
      </c>
      <c r="C156" s="318">
        <v>3328232</v>
      </c>
      <c r="D156" s="318">
        <v>3333247</v>
      </c>
      <c r="E156" s="55">
        <f>+IF(C156=0,"X",D156/C156)</f>
        <v>1.0015068060159267</v>
      </c>
      <c r="F156" s="208">
        <v>7.0999999999999994E-2</v>
      </c>
      <c r="G156" s="208">
        <v>6.6000000000000003E-2</v>
      </c>
      <c r="H156" s="352">
        <f>+(G156-F156)*100</f>
        <v>-0.49999999999999906</v>
      </c>
      <c r="I156" s="151"/>
      <c r="J156" s="22"/>
      <c r="K156" s="22"/>
    </row>
    <row r="157" spans="1:11" s="99" customFormat="1" ht="20.100000000000001" customHeight="1" thickBot="1" x14ac:dyDescent="0.25">
      <c r="A157" s="109"/>
      <c r="B157" s="110" t="s">
        <v>129</v>
      </c>
      <c r="C157" s="342">
        <f>SUM(C155:C156)</f>
        <v>3328237</v>
      </c>
      <c r="D157" s="342">
        <f>SUM(D155:D156)</f>
        <v>3333260</v>
      </c>
      <c r="E157" s="30">
        <f>+IF(C157=0,"X",D157/C157)</f>
        <v>1.0015092074272356</v>
      </c>
      <c r="F157" s="401">
        <v>4.8000000000000001E-2</v>
      </c>
      <c r="G157" s="401">
        <v>4.5999999999999999E-2</v>
      </c>
      <c r="H157" s="400">
        <f>+(G157-F157)*100</f>
        <v>-0.20000000000000018</v>
      </c>
      <c r="I157" s="151"/>
      <c r="J157" s="22"/>
      <c r="K157" s="22"/>
    </row>
    <row r="158" spans="1:11" ht="20.100000000000001" customHeight="1" x14ac:dyDescent="0.2">
      <c r="C158" s="22"/>
      <c r="D158" s="22"/>
      <c r="E158" s="40"/>
      <c r="F158" s="40"/>
    </row>
    <row r="159" spans="1:11" s="99" customFormat="1" ht="20.100000000000001" customHeight="1" x14ac:dyDescent="0.2">
      <c r="A159" s="500" t="s">
        <v>258</v>
      </c>
      <c r="B159" s="500"/>
      <c r="C159" s="500"/>
      <c r="D159" s="500"/>
      <c r="E159" s="500"/>
      <c r="F159" s="500"/>
      <c r="G159" s="500"/>
      <c r="H159" s="500"/>
    </row>
    <row r="160" spans="1:11" s="99" customFormat="1" ht="20.100000000000001" customHeight="1" thickBot="1" x14ac:dyDescent="0.25">
      <c r="A160" s="100"/>
      <c r="B160" s="100"/>
      <c r="C160" s="100"/>
      <c r="D160" s="100"/>
      <c r="E160" s="100"/>
      <c r="F160" s="100"/>
      <c r="G160" s="100"/>
      <c r="H160" s="100"/>
    </row>
    <row r="161" spans="1:11" ht="20.100000000000001" customHeight="1" x14ac:dyDescent="0.2">
      <c r="A161" s="487" t="s">
        <v>1</v>
      </c>
      <c r="B161" s="487" t="s">
        <v>2</v>
      </c>
      <c r="C161" s="466" t="s">
        <v>257</v>
      </c>
      <c r="D161" s="467"/>
      <c r="E161" s="487" t="s">
        <v>4</v>
      </c>
      <c r="F161" s="466" t="s">
        <v>256</v>
      </c>
      <c r="G161" s="498"/>
      <c r="H161" s="467"/>
    </row>
    <row r="162" spans="1:11" ht="37.5" customHeight="1" thickBot="1" x14ac:dyDescent="0.25">
      <c r="A162" s="497"/>
      <c r="B162" s="497"/>
      <c r="C162" s="468"/>
      <c r="D162" s="469"/>
      <c r="E162" s="488"/>
      <c r="F162" s="468"/>
      <c r="G162" s="499"/>
      <c r="H162" s="469"/>
    </row>
    <row r="163" spans="1:11" ht="20.100000000000001" customHeight="1" thickBot="1" x14ac:dyDescent="0.25">
      <c r="A163" s="488"/>
      <c r="B163" s="488"/>
      <c r="C163" s="36">
        <f>+C5</f>
        <v>2021</v>
      </c>
      <c r="D163" s="36">
        <f>+D5</f>
        <v>2022</v>
      </c>
      <c r="E163" s="36" t="str">
        <f>+E5</f>
        <v>22/21</v>
      </c>
      <c r="F163" s="36">
        <f>+F5</f>
        <v>2021</v>
      </c>
      <c r="G163" s="36">
        <f>+G5</f>
        <v>2022</v>
      </c>
      <c r="H163" s="16" t="s">
        <v>192</v>
      </c>
    </row>
    <row r="164" spans="1:11" ht="20.100000000000001" customHeight="1" x14ac:dyDescent="0.2">
      <c r="A164" s="101" t="s">
        <v>6</v>
      </c>
      <c r="B164" s="57" t="s">
        <v>7</v>
      </c>
      <c r="C164" s="218">
        <v>0</v>
      </c>
      <c r="D164" s="218">
        <v>0</v>
      </c>
      <c r="E164" s="55" t="str">
        <f>+IF(C164=0,"X",D164/C164)</f>
        <v>X</v>
      </c>
      <c r="F164" s="204">
        <v>0</v>
      </c>
      <c r="G164" s="204">
        <v>0</v>
      </c>
      <c r="H164" s="352">
        <f>+(G164-F164)*100</f>
        <v>0</v>
      </c>
      <c r="I164" s="151"/>
      <c r="J164" s="22"/>
      <c r="K164" s="22"/>
    </row>
    <row r="165" spans="1:11" ht="20.100000000000001" customHeight="1" thickBot="1" x14ac:dyDescent="0.25">
      <c r="A165" s="108" t="s">
        <v>8</v>
      </c>
      <c r="B165" s="57" t="s">
        <v>9</v>
      </c>
      <c r="C165" s="318">
        <v>1202234</v>
      </c>
      <c r="D165" s="318">
        <v>1526295</v>
      </c>
      <c r="E165" s="55">
        <f>+IF(C165=0,"X",D165/C165)</f>
        <v>1.2695490229023634</v>
      </c>
      <c r="F165" s="208">
        <v>5.2999999999999999E-2</v>
      </c>
      <c r="G165" s="208">
        <v>0.06</v>
      </c>
      <c r="H165" s="352">
        <f>+(G165-F165)*100</f>
        <v>0.7</v>
      </c>
      <c r="I165" s="151"/>
      <c r="J165" s="22"/>
      <c r="K165" s="22"/>
    </row>
    <row r="166" spans="1:11" s="99" customFormat="1" ht="19.5" customHeight="1" thickBot="1" x14ac:dyDescent="0.25">
      <c r="A166" s="109"/>
      <c r="B166" s="110" t="s">
        <v>129</v>
      </c>
      <c r="C166" s="342">
        <f>SUM(C164:C165)</f>
        <v>1202234</v>
      </c>
      <c r="D166" s="342">
        <f>SUM(D164:D165)</f>
        <v>1526295</v>
      </c>
      <c r="E166" s="30">
        <f>+IF(C166=0,"X",D166/C166)</f>
        <v>1.2695490229023634</v>
      </c>
      <c r="F166" s="401">
        <v>2.9000000000000001E-2</v>
      </c>
      <c r="G166" s="401">
        <v>3.4000000000000002E-2</v>
      </c>
      <c r="H166" s="400">
        <f>+(G166-F166)*100</f>
        <v>0.50000000000000011</v>
      </c>
      <c r="I166" s="151"/>
      <c r="J166" s="22"/>
      <c r="K166" s="22"/>
    </row>
    <row r="167" spans="1:11" x14ac:dyDescent="0.2">
      <c r="C167" s="22"/>
      <c r="D167" s="22"/>
      <c r="E167" s="40"/>
      <c r="F167" s="40"/>
    </row>
    <row r="168" spans="1:11" x14ac:dyDescent="0.2">
      <c r="C168" s="22"/>
      <c r="D168" s="22"/>
    </row>
    <row r="171" spans="1:11" x14ac:dyDescent="0.2">
      <c r="C171" s="40"/>
      <c r="D171" s="40"/>
    </row>
    <row r="172" spans="1:11" x14ac:dyDescent="0.2">
      <c r="C172" s="40"/>
      <c r="D172" s="40"/>
      <c r="E172" s="399"/>
      <c r="F172" s="398"/>
      <c r="G172" s="214"/>
      <c r="H172" s="40"/>
    </row>
    <row r="176" spans="1:11" x14ac:dyDescent="0.2">
      <c r="C176" s="40"/>
      <c r="D176" s="40"/>
      <c r="F176" s="214"/>
      <c r="G176" s="214"/>
    </row>
    <row r="177" spans="3:4" x14ac:dyDescent="0.2">
      <c r="C177" s="40"/>
      <c r="D177" s="40"/>
    </row>
  </sheetData>
  <mergeCells count="36">
    <mergeCell ref="A40:H40"/>
    <mergeCell ref="A1:H1"/>
    <mergeCell ref="C4:D4"/>
    <mergeCell ref="F4:H4"/>
    <mergeCell ref="A10:H10"/>
    <mergeCell ref="F12:H12"/>
    <mergeCell ref="C42:D42"/>
    <mergeCell ref="F42:H42"/>
    <mergeCell ref="A75:H75"/>
    <mergeCell ref="B77:B79"/>
    <mergeCell ref="C77:D78"/>
    <mergeCell ref="E77:E78"/>
    <mergeCell ref="F77:H78"/>
    <mergeCell ref="A151:H151"/>
    <mergeCell ref="A153:A154"/>
    <mergeCell ref="B153:B154"/>
    <mergeCell ref="A84:H84"/>
    <mergeCell ref="A86:A88"/>
    <mergeCell ref="B86:B88"/>
    <mergeCell ref="C86:D87"/>
    <mergeCell ref="E86:E87"/>
    <mergeCell ref="F86:H87"/>
    <mergeCell ref="A115:H115"/>
    <mergeCell ref="A117:A119"/>
    <mergeCell ref="B117:B119"/>
    <mergeCell ref="C117:D118"/>
    <mergeCell ref="E117:E118"/>
    <mergeCell ref="F117:H118"/>
    <mergeCell ref="C153:D153"/>
    <mergeCell ref="F153:H153"/>
    <mergeCell ref="A161:A163"/>
    <mergeCell ref="B161:B163"/>
    <mergeCell ref="C161:D162"/>
    <mergeCell ref="E161:E162"/>
    <mergeCell ref="F161:H162"/>
    <mergeCell ref="A159:H159"/>
  </mergeCells>
  <conditionalFormatting sqref="J6:K8 J14:K38 J80:K82 J89:K113 J120:K149 J155:K157 J164:K166">
    <cfRule type="cellIs" dxfId="5" priority="2" operator="notEqual">
      <formula>0</formula>
    </cfRule>
  </conditionalFormatting>
  <conditionalFormatting sqref="J44:K73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39" max="7" man="1"/>
    <brk id="83" max="7" man="1"/>
    <brk id="15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D44E-E831-4B01-A9C2-EA780B4DB829}">
  <dimension ref="A1:G441"/>
  <sheetViews>
    <sheetView showGridLines="0" zoomScale="80" zoomScaleNormal="80" zoomScaleSheetLayoutView="85" workbookViewId="0">
      <selection activeCell="H7" sqref="H7"/>
    </sheetView>
  </sheetViews>
  <sheetFormatPr defaultColWidth="9.140625" defaultRowHeight="12.75" x14ac:dyDescent="0.2"/>
  <cols>
    <col min="1" max="1" width="4" style="241" customWidth="1"/>
    <col min="2" max="2" width="37.7109375" style="241" customWidth="1"/>
    <col min="3" max="3" width="14.140625" style="269" customWidth="1"/>
    <col min="4" max="4" width="14.28515625" style="269" customWidth="1"/>
    <col min="5" max="5" width="13" style="269" customWidth="1"/>
    <col min="6" max="6" width="6.28515625" style="241" customWidth="1"/>
    <col min="7" max="16384" width="9.140625" style="241"/>
  </cols>
  <sheetData>
    <row r="1" spans="1:7" ht="20.100000000000001" customHeight="1" x14ac:dyDescent="0.2">
      <c r="A1" s="489" t="s">
        <v>275</v>
      </c>
      <c r="B1" s="489"/>
      <c r="C1" s="489"/>
      <c r="D1" s="489"/>
      <c r="E1" s="489"/>
    </row>
    <row r="2" spans="1:7" ht="20.100000000000001" customHeight="1" x14ac:dyDescent="0.2">
      <c r="A2" s="239"/>
      <c r="B2" s="239"/>
      <c r="C2" s="239"/>
      <c r="D2" s="239"/>
      <c r="E2" s="239"/>
    </row>
    <row r="3" spans="1:7" ht="20.100000000000001" customHeight="1" thickBot="1" x14ac:dyDescent="0.25">
      <c r="A3" s="416"/>
      <c r="B3" s="416"/>
      <c r="C3" s="415"/>
      <c r="D3" s="415"/>
      <c r="E3" s="415"/>
    </row>
    <row r="4" spans="1:7" ht="20.100000000000001" customHeight="1" thickBot="1" x14ac:dyDescent="0.25">
      <c r="A4" s="243" t="s">
        <v>1</v>
      </c>
      <c r="B4" s="265" t="s">
        <v>2</v>
      </c>
      <c r="C4" s="502" t="s">
        <v>275</v>
      </c>
      <c r="D4" s="503"/>
      <c r="E4" s="504"/>
    </row>
    <row r="5" spans="1:7" ht="20.100000000000001" customHeight="1" thickBot="1" x14ac:dyDescent="0.25">
      <c r="A5" s="247"/>
      <c r="B5" s="414"/>
      <c r="C5" s="36">
        <v>2021</v>
      </c>
      <c r="D5" s="36">
        <v>2022</v>
      </c>
      <c r="E5" s="424" t="s">
        <v>192</v>
      </c>
    </row>
    <row r="6" spans="1:7" ht="20.100000000000001" customHeight="1" x14ac:dyDescent="0.2">
      <c r="A6" s="249" t="s">
        <v>6</v>
      </c>
      <c r="B6" s="423" t="s">
        <v>7</v>
      </c>
      <c r="C6" s="426">
        <f>+C38</f>
        <v>0.97799999999999998</v>
      </c>
      <c r="D6" s="426">
        <f>+D38</f>
        <v>0.97499999999999998</v>
      </c>
      <c r="E6" s="352">
        <f>+(D6-C6)*100</f>
        <v>-0.30000000000000027</v>
      </c>
      <c r="F6" s="350"/>
      <c r="G6" s="411"/>
    </row>
    <row r="7" spans="1:7" ht="20.100000000000001" customHeight="1" thickBot="1" x14ac:dyDescent="0.25">
      <c r="A7" s="252" t="s">
        <v>8</v>
      </c>
      <c r="B7" s="422" t="s">
        <v>9</v>
      </c>
      <c r="C7" s="421">
        <f>+C73</f>
        <v>0.79500000000000004</v>
      </c>
      <c r="D7" s="421">
        <f>+D73</f>
        <v>0.79700000000000004</v>
      </c>
      <c r="E7" s="352">
        <f>+(D7-C7)*100</f>
        <v>0.20000000000000018</v>
      </c>
      <c r="F7" s="350"/>
      <c r="G7" s="411"/>
    </row>
    <row r="8" spans="1:7" ht="20.100000000000001" customHeight="1" thickBot="1" x14ac:dyDescent="0.25">
      <c r="A8" s="109"/>
      <c r="B8" s="420" t="s">
        <v>10</v>
      </c>
      <c r="C8" s="213">
        <v>0.85399999999999998</v>
      </c>
      <c r="D8" s="212">
        <v>0.85</v>
      </c>
      <c r="E8" s="400">
        <f>+(D8-C8)*100</f>
        <v>-0.40000000000000036</v>
      </c>
      <c r="F8" s="350"/>
      <c r="G8" s="411"/>
    </row>
    <row r="9" spans="1:7" ht="20.100000000000001" customHeight="1" x14ac:dyDescent="0.2"/>
    <row r="10" spans="1:7" ht="20.100000000000001" customHeight="1" x14ac:dyDescent="0.2">
      <c r="A10" s="489" t="s">
        <v>277</v>
      </c>
      <c r="B10" s="489"/>
      <c r="C10" s="489"/>
      <c r="D10" s="489"/>
      <c r="E10" s="489"/>
    </row>
    <row r="11" spans="1:7" ht="20.100000000000001" customHeight="1" thickBot="1" x14ac:dyDescent="0.25">
      <c r="A11" s="416"/>
      <c r="B11" s="416"/>
      <c r="C11" s="415"/>
      <c r="D11" s="415"/>
      <c r="E11" s="415"/>
    </row>
    <row r="12" spans="1:7" ht="20.100000000000001" customHeight="1" thickBot="1" x14ac:dyDescent="0.25">
      <c r="A12" s="243" t="s">
        <v>1</v>
      </c>
      <c r="B12" s="265" t="s">
        <v>12</v>
      </c>
      <c r="C12" s="502" t="s">
        <v>275</v>
      </c>
      <c r="D12" s="503"/>
      <c r="E12" s="504"/>
    </row>
    <row r="13" spans="1:7" ht="20.100000000000001" customHeight="1" thickBot="1" x14ac:dyDescent="0.25">
      <c r="A13" s="247"/>
      <c r="B13" s="414"/>
      <c r="C13" s="36">
        <f>+$C$5</f>
        <v>2021</v>
      </c>
      <c r="D13" s="36">
        <f>+$D$5</f>
        <v>2022</v>
      </c>
      <c r="E13" s="16" t="s">
        <v>192</v>
      </c>
    </row>
    <row r="14" spans="1:7" ht="20.100000000000001" customHeight="1" x14ac:dyDescent="0.2">
      <c r="A14" s="10" t="s">
        <v>6</v>
      </c>
      <c r="B14" s="37" t="s">
        <v>13</v>
      </c>
      <c r="C14" s="421">
        <v>0.996</v>
      </c>
      <c r="D14" s="412">
        <v>0.995</v>
      </c>
      <c r="E14" s="352">
        <f>+(D14-C14)*100</f>
        <v>-0.10000000000000009</v>
      </c>
      <c r="F14" s="350"/>
      <c r="G14" s="411"/>
    </row>
    <row r="15" spans="1:7" ht="20.100000000000001" customHeight="1" x14ac:dyDescent="0.2">
      <c r="A15" s="23" t="s">
        <v>8</v>
      </c>
      <c r="B15" s="37" t="s">
        <v>14</v>
      </c>
      <c r="C15" s="421">
        <v>0.98</v>
      </c>
      <c r="D15" s="412">
        <v>0.97499999999999998</v>
      </c>
      <c r="E15" s="352">
        <f>+(D15-C15)*100</f>
        <v>-0.50000000000000044</v>
      </c>
      <c r="F15" s="350"/>
      <c r="G15" s="411"/>
    </row>
    <row r="16" spans="1:7" ht="20.100000000000001" customHeight="1" x14ac:dyDescent="0.2">
      <c r="A16" s="23" t="s">
        <v>15</v>
      </c>
      <c r="B16" s="37" t="s">
        <v>16</v>
      </c>
      <c r="C16" s="421">
        <v>0.98099999999999998</v>
      </c>
      <c r="D16" s="412">
        <v>0.98199999999999998</v>
      </c>
      <c r="E16" s="352">
        <f>+(D16-C16)*100</f>
        <v>0.10000000000000009</v>
      </c>
      <c r="F16" s="350"/>
      <c r="G16" s="411"/>
    </row>
    <row r="17" spans="1:7" ht="20.100000000000001" customHeight="1" x14ac:dyDescent="0.2">
      <c r="A17" s="23" t="s">
        <v>17</v>
      </c>
      <c r="B17" s="37" t="s">
        <v>18</v>
      </c>
      <c r="C17" s="421">
        <v>0.98699999999999999</v>
      </c>
      <c r="D17" s="412">
        <v>0.98699999999999999</v>
      </c>
      <c r="E17" s="425" t="s">
        <v>177</v>
      </c>
      <c r="F17" s="350"/>
      <c r="G17" s="411"/>
    </row>
    <row r="18" spans="1:7" ht="20.100000000000001" customHeight="1" x14ac:dyDescent="0.2">
      <c r="A18" s="23" t="s">
        <v>19</v>
      </c>
      <c r="B18" s="37" t="s">
        <v>20</v>
      </c>
      <c r="C18" s="421">
        <v>0.97</v>
      </c>
      <c r="D18" s="412">
        <v>0.97</v>
      </c>
      <c r="E18" s="352">
        <f t="shared" ref="E18:E28" si="0">+(D18-C18)*100</f>
        <v>0</v>
      </c>
      <c r="F18" s="350"/>
      <c r="G18" s="411"/>
    </row>
    <row r="19" spans="1:7" ht="20.100000000000001" customHeight="1" x14ac:dyDescent="0.2">
      <c r="A19" s="23" t="s">
        <v>21</v>
      </c>
      <c r="B19" s="37" t="s">
        <v>22</v>
      </c>
      <c r="C19" s="421">
        <v>0.92400000000000004</v>
      </c>
      <c r="D19" s="412">
        <v>0.91800000000000004</v>
      </c>
      <c r="E19" s="352">
        <f t="shared" si="0"/>
        <v>-0.60000000000000053</v>
      </c>
      <c r="F19" s="350"/>
      <c r="G19" s="411"/>
    </row>
    <row r="20" spans="1:7" ht="20.100000000000001" customHeight="1" x14ac:dyDescent="0.2">
      <c r="A20" s="23" t="s">
        <v>23</v>
      </c>
      <c r="B20" s="37" t="s">
        <v>24</v>
      </c>
      <c r="C20" s="421">
        <v>1</v>
      </c>
      <c r="D20" s="412">
        <v>1</v>
      </c>
      <c r="E20" s="352">
        <f t="shared" si="0"/>
        <v>0</v>
      </c>
      <c r="F20" s="350"/>
      <c r="G20" s="411"/>
    </row>
    <row r="21" spans="1:7" ht="20.100000000000001" customHeight="1" x14ac:dyDescent="0.2">
      <c r="A21" s="23" t="s">
        <v>25</v>
      </c>
      <c r="B21" s="37" t="s">
        <v>26</v>
      </c>
      <c r="C21" s="421">
        <v>0.79</v>
      </c>
      <c r="D21" s="412">
        <v>0.77900000000000003</v>
      </c>
      <c r="E21" s="352">
        <f t="shared" si="0"/>
        <v>-1.100000000000001</v>
      </c>
      <c r="F21" s="350"/>
      <c r="G21" s="411"/>
    </row>
    <row r="22" spans="1:7" ht="20.100000000000001" customHeight="1" x14ac:dyDescent="0.2">
      <c r="A22" s="23" t="s">
        <v>27</v>
      </c>
      <c r="B22" s="37" t="s">
        <v>28</v>
      </c>
      <c r="C22" s="421">
        <v>0.92600000000000005</v>
      </c>
      <c r="D22" s="412">
        <v>0.93600000000000005</v>
      </c>
      <c r="E22" s="352">
        <f t="shared" si="0"/>
        <v>1.0000000000000009</v>
      </c>
      <c r="F22" s="350"/>
      <c r="G22" s="411"/>
    </row>
    <row r="23" spans="1:7" ht="20.100000000000001" customHeight="1" x14ac:dyDescent="0.2">
      <c r="A23" s="23" t="s">
        <v>29</v>
      </c>
      <c r="B23" s="37" t="s">
        <v>30</v>
      </c>
      <c r="C23" s="421">
        <v>0.99099999999999999</v>
      </c>
      <c r="D23" s="412">
        <v>0.98899999999999999</v>
      </c>
      <c r="E23" s="352">
        <f t="shared" si="0"/>
        <v>-0.20000000000000018</v>
      </c>
      <c r="F23" s="350"/>
      <c r="G23" s="411"/>
    </row>
    <row r="24" spans="1:7" ht="20.100000000000001" customHeight="1" x14ac:dyDescent="0.2">
      <c r="A24" s="23" t="s">
        <v>31</v>
      </c>
      <c r="B24" s="37" t="s">
        <v>32</v>
      </c>
      <c r="C24" s="421">
        <v>0.98299999999999998</v>
      </c>
      <c r="D24" s="412">
        <v>0.98299999999999998</v>
      </c>
      <c r="E24" s="352">
        <f t="shared" si="0"/>
        <v>0</v>
      </c>
      <c r="F24" s="350"/>
      <c r="G24" s="411"/>
    </row>
    <row r="25" spans="1:7" ht="20.100000000000001" customHeight="1" x14ac:dyDescent="0.2">
      <c r="A25" s="23" t="s">
        <v>33</v>
      </c>
      <c r="B25" s="37" t="s">
        <v>34</v>
      </c>
      <c r="C25" s="421">
        <v>0.999</v>
      </c>
      <c r="D25" s="412">
        <v>0.998</v>
      </c>
      <c r="E25" s="352">
        <f t="shared" si="0"/>
        <v>-0.10000000000000009</v>
      </c>
      <c r="F25" s="350"/>
      <c r="G25" s="411"/>
    </row>
    <row r="26" spans="1:7" ht="20.100000000000001" customHeight="1" x14ac:dyDescent="0.2">
      <c r="A26" s="23" t="s">
        <v>35</v>
      </c>
      <c r="B26" s="37" t="s">
        <v>36</v>
      </c>
      <c r="C26" s="421">
        <v>0.97199999999999998</v>
      </c>
      <c r="D26" s="412">
        <v>0.96799999999999997</v>
      </c>
      <c r="E26" s="352">
        <f t="shared" si="0"/>
        <v>-0.40000000000000036</v>
      </c>
      <c r="F26" s="350"/>
      <c r="G26" s="411"/>
    </row>
    <row r="27" spans="1:7" ht="20.100000000000001" customHeight="1" x14ac:dyDescent="0.2">
      <c r="A27" s="23" t="s">
        <v>37</v>
      </c>
      <c r="B27" s="37" t="s">
        <v>38</v>
      </c>
      <c r="C27" s="421">
        <v>0.995</v>
      </c>
      <c r="D27" s="412">
        <v>0.997</v>
      </c>
      <c r="E27" s="352">
        <f t="shared" si="0"/>
        <v>0.20000000000000018</v>
      </c>
      <c r="F27" s="350"/>
      <c r="G27" s="411"/>
    </row>
    <row r="28" spans="1:7" ht="20.100000000000001" customHeight="1" x14ac:dyDescent="0.2">
      <c r="A28" s="23" t="s">
        <v>39</v>
      </c>
      <c r="B28" s="37" t="s">
        <v>40</v>
      </c>
      <c r="C28" s="421">
        <v>1</v>
      </c>
      <c r="D28" s="412">
        <v>1</v>
      </c>
      <c r="E28" s="352">
        <f t="shared" si="0"/>
        <v>0</v>
      </c>
      <c r="F28" s="350"/>
      <c r="G28" s="411"/>
    </row>
    <row r="29" spans="1:7" ht="20.100000000000001" customHeight="1" x14ac:dyDescent="0.2">
      <c r="A29" s="23" t="s">
        <v>41</v>
      </c>
      <c r="B29" s="37" t="s">
        <v>42</v>
      </c>
      <c r="C29" s="421">
        <v>1</v>
      </c>
      <c r="D29" s="412">
        <v>1</v>
      </c>
      <c r="E29" s="425" t="s">
        <v>177</v>
      </c>
      <c r="F29" s="350"/>
      <c r="G29" s="411"/>
    </row>
    <row r="30" spans="1:7" ht="20.100000000000001" customHeight="1" x14ac:dyDescent="0.2">
      <c r="A30" s="23" t="s">
        <v>43</v>
      </c>
      <c r="B30" s="37" t="s">
        <v>44</v>
      </c>
      <c r="C30" s="421">
        <v>1</v>
      </c>
      <c r="D30" s="412">
        <v>1</v>
      </c>
      <c r="E30" s="352">
        <f t="shared" ref="E30:E38" si="1">+(D30-C30)*100</f>
        <v>0</v>
      </c>
      <c r="F30" s="350"/>
      <c r="G30" s="411"/>
    </row>
    <row r="31" spans="1:7" ht="20.100000000000001" customHeight="1" x14ac:dyDescent="0.2">
      <c r="A31" s="23" t="s">
        <v>45</v>
      </c>
      <c r="B31" s="37" t="s">
        <v>46</v>
      </c>
      <c r="C31" s="421">
        <v>0.97499999999999998</v>
      </c>
      <c r="D31" s="412">
        <v>0.97299999999999998</v>
      </c>
      <c r="E31" s="352">
        <f t="shared" si="1"/>
        <v>-0.20000000000000018</v>
      </c>
      <c r="F31" s="350"/>
      <c r="G31" s="411"/>
    </row>
    <row r="32" spans="1:7" ht="20.100000000000001" customHeight="1" x14ac:dyDescent="0.2">
      <c r="A32" s="23" t="s">
        <v>47</v>
      </c>
      <c r="B32" s="37" t="s">
        <v>48</v>
      </c>
      <c r="C32" s="421">
        <v>0.98299999999999998</v>
      </c>
      <c r="D32" s="412">
        <v>0.97299999999999998</v>
      </c>
      <c r="E32" s="352">
        <f t="shared" si="1"/>
        <v>-1.0000000000000009</v>
      </c>
      <c r="F32" s="350"/>
      <c r="G32" s="411"/>
    </row>
    <row r="33" spans="1:7" ht="20.100000000000001" customHeight="1" x14ac:dyDescent="0.2">
      <c r="A33" s="23" t="s">
        <v>49</v>
      </c>
      <c r="B33" s="37" t="s">
        <v>50</v>
      </c>
      <c r="C33" s="421">
        <v>0.98599999999999999</v>
      </c>
      <c r="D33" s="412">
        <v>0.98599999999999999</v>
      </c>
      <c r="E33" s="352">
        <f t="shared" si="1"/>
        <v>0</v>
      </c>
      <c r="F33" s="350"/>
      <c r="G33" s="411"/>
    </row>
    <row r="34" spans="1:7" ht="20.100000000000001" customHeight="1" x14ac:dyDescent="0.2">
      <c r="A34" s="23" t="s">
        <v>51</v>
      </c>
      <c r="B34" s="37" t="s">
        <v>52</v>
      </c>
      <c r="C34" s="421">
        <v>0.92400000000000004</v>
      </c>
      <c r="D34" s="412">
        <v>0.90800000000000003</v>
      </c>
      <c r="E34" s="352">
        <f t="shared" si="1"/>
        <v>-1.6000000000000014</v>
      </c>
      <c r="F34" s="350"/>
      <c r="G34" s="411"/>
    </row>
    <row r="35" spans="1:7" ht="20.100000000000001" customHeight="1" x14ac:dyDescent="0.2">
      <c r="A35" s="23" t="s">
        <v>53</v>
      </c>
      <c r="B35" s="37" t="s">
        <v>54</v>
      </c>
      <c r="C35" s="421">
        <v>0.96899999999999997</v>
      </c>
      <c r="D35" s="412">
        <v>0.96699999999999997</v>
      </c>
      <c r="E35" s="352">
        <f t="shared" si="1"/>
        <v>-0.20000000000000018</v>
      </c>
      <c r="F35" s="350"/>
      <c r="G35" s="411"/>
    </row>
    <row r="36" spans="1:7" ht="20.100000000000001" customHeight="1" x14ac:dyDescent="0.2">
      <c r="A36" s="23" t="s">
        <v>55</v>
      </c>
      <c r="B36" s="37" t="s">
        <v>56</v>
      </c>
      <c r="C36" s="421">
        <v>0.997</v>
      </c>
      <c r="D36" s="412">
        <v>0.996</v>
      </c>
      <c r="E36" s="352">
        <f t="shared" si="1"/>
        <v>-0.10000000000000009</v>
      </c>
      <c r="F36" s="350"/>
      <c r="G36" s="411"/>
    </row>
    <row r="37" spans="1:7" ht="20.100000000000001" customHeight="1" thickBot="1" x14ac:dyDescent="0.25">
      <c r="A37" s="23" t="s">
        <v>57</v>
      </c>
      <c r="B37" s="37" t="s">
        <v>58</v>
      </c>
      <c r="C37" s="421">
        <v>0.99299999999999999</v>
      </c>
      <c r="D37" s="412">
        <v>0.99099999999999999</v>
      </c>
      <c r="E37" s="352">
        <f t="shared" si="1"/>
        <v>-0.20000000000000018</v>
      </c>
      <c r="F37" s="350"/>
      <c r="G37" s="411"/>
    </row>
    <row r="38" spans="1:7" ht="20.100000000000001" customHeight="1" thickBot="1" x14ac:dyDescent="0.25">
      <c r="A38" s="133"/>
      <c r="B38" s="134" t="s">
        <v>10</v>
      </c>
      <c r="C38" s="213">
        <v>0.97799999999999998</v>
      </c>
      <c r="D38" s="213">
        <v>0.97499999999999998</v>
      </c>
      <c r="E38" s="400">
        <f t="shared" si="1"/>
        <v>-0.30000000000000027</v>
      </c>
      <c r="F38" s="350"/>
      <c r="G38" s="411"/>
    </row>
    <row r="39" spans="1:7" ht="20.100000000000001" customHeight="1" x14ac:dyDescent="0.2">
      <c r="C39" s="410"/>
      <c r="D39" s="410"/>
      <c r="E39" s="350"/>
    </row>
    <row r="40" spans="1:7" ht="20.100000000000001" customHeight="1" x14ac:dyDescent="0.2">
      <c r="A40" s="489" t="s">
        <v>276</v>
      </c>
      <c r="B40" s="489"/>
      <c r="C40" s="489"/>
      <c r="D40" s="489"/>
      <c r="E40" s="489"/>
    </row>
    <row r="41" spans="1:7" ht="20.100000000000001" customHeight="1" thickBot="1" x14ac:dyDescent="0.25">
      <c r="A41" s="416"/>
      <c r="B41" s="416"/>
      <c r="C41" s="415"/>
      <c r="D41" s="415"/>
      <c r="E41" s="415"/>
    </row>
    <row r="42" spans="1:7" ht="20.100000000000001" customHeight="1" thickBot="1" x14ac:dyDescent="0.25">
      <c r="A42" s="243" t="s">
        <v>1</v>
      </c>
      <c r="B42" s="265" t="s">
        <v>12</v>
      </c>
      <c r="C42" s="502" t="s">
        <v>275</v>
      </c>
      <c r="D42" s="503"/>
      <c r="E42" s="504"/>
    </row>
    <row r="43" spans="1:7" ht="20.100000000000001" customHeight="1" thickBot="1" x14ac:dyDescent="0.25">
      <c r="A43" s="247"/>
      <c r="B43" s="414"/>
      <c r="C43" s="36">
        <f>+$C$5</f>
        <v>2021</v>
      </c>
      <c r="D43" s="36">
        <f>+$D$5</f>
        <v>2022</v>
      </c>
      <c r="E43" s="16" t="s">
        <v>192</v>
      </c>
    </row>
    <row r="44" spans="1:7" ht="20.100000000000001" customHeight="1" x14ac:dyDescent="0.2">
      <c r="A44" s="10" t="s">
        <v>6</v>
      </c>
      <c r="B44" s="17" t="s">
        <v>60</v>
      </c>
      <c r="C44" s="421">
        <v>0.41299999999999998</v>
      </c>
      <c r="D44" s="412">
        <v>0.53400000000000003</v>
      </c>
      <c r="E44" s="352">
        <f t="shared" ref="E44:E61" si="2">+(D44-C44)*100</f>
        <v>12.100000000000005</v>
      </c>
      <c r="F44" s="350"/>
      <c r="G44" s="411"/>
    </row>
    <row r="45" spans="1:7" ht="20.100000000000001" customHeight="1" x14ac:dyDescent="0.2">
      <c r="A45" s="23" t="s">
        <v>8</v>
      </c>
      <c r="B45" s="17" t="s">
        <v>61</v>
      </c>
      <c r="C45" s="421">
        <v>0.84899999999999998</v>
      </c>
      <c r="D45" s="412">
        <v>0.82399999999999995</v>
      </c>
      <c r="E45" s="352">
        <f t="shared" si="2"/>
        <v>-2.5000000000000022</v>
      </c>
      <c r="F45" s="350"/>
      <c r="G45" s="411"/>
    </row>
    <row r="46" spans="1:7" ht="20.100000000000001" customHeight="1" x14ac:dyDescent="0.2">
      <c r="A46" s="23" t="s">
        <v>15</v>
      </c>
      <c r="B46" s="17" t="s">
        <v>62</v>
      </c>
      <c r="C46" s="421">
        <v>0.73099999999999998</v>
      </c>
      <c r="D46" s="412">
        <v>0.73199999999999998</v>
      </c>
      <c r="E46" s="352">
        <f t="shared" si="2"/>
        <v>0.10000000000000009</v>
      </c>
      <c r="F46" s="350"/>
      <c r="G46" s="411"/>
    </row>
    <row r="47" spans="1:7" ht="20.100000000000001" customHeight="1" x14ac:dyDescent="0.2">
      <c r="A47" s="23" t="s">
        <v>17</v>
      </c>
      <c r="B47" s="17" t="s">
        <v>63</v>
      </c>
      <c r="C47" s="421">
        <v>0.91200000000000003</v>
      </c>
      <c r="D47" s="412">
        <v>0.99399999999999999</v>
      </c>
      <c r="E47" s="352">
        <f t="shared" si="2"/>
        <v>8.1999999999999957</v>
      </c>
      <c r="F47" s="350"/>
      <c r="G47" s="411"/>
    </row>
    <row r="48" spans="1:7" ht="20.100000000000001" customHeight="1" x14ac:dyDescent="0.2">
      <c r="A48" s="23" t="s">
        <v>19</v>
      </c>
      <c r="B48" s="17" t="s">
        <v>64</v>
      </c>
      <c r="C48" s="421">
        <v>0.96599999999999997</v>
      </c>
      <c r="D48" s="412">
        <v>0.96699999999999997</v>
      </c>
      <c r="E48" s="352">
        <f t="shared" si="2"/>
        <v>0.10000000000000009</v>
      </c>
      <c r="F48" s="350"/>
      <c r="G48" s="411"/>
    </row>
    <row r="49" spans="1:7" ht="20.100000000000001" customHeight="1" x14ac:dyDescent="0.2">
      <c r="A49" s="23" t="s">
        <v>21</v>
      </c>
      <c r="B49" s="17" t="s">
        <v>65</v>
      </c>
      <c r="C49" s="421">
        <v>0.90800000000000003</v>
      </c>
      <c r="D49" s="412">
        <v>0.89500000000000002</v>
      </c>
      <c r="E49" s="352">
        <f t="shared" si="2"/>
        <v>-1.3000000000000012</v>
      </c>
      <c r="F49" s="350"/>
      <c r="G49" s="411"/>
    </row>
    <row r="50" spans="1:7" ht="20.100000000000001" customHeight="1" x14ac:dyDescent="0.2">
      <c r="A50" s="23" t="s">
        <v>23</v>
      </c>
      <c r="B50" s="17" t="s">
        <v>66</v>
      </c>
      <c r="C50" s="421">
        <v>0.313</v>
      </c>
      <c r="D50" s="412">
        <v>0.317</v>
      </c>
      <c r="E50" s="352">
        <f t="shared" si="2"/>
        <v>0.40000000000000036</v>
      </c>
      <c r="F50" s="350"/>
      <c r="G50" s="411"/>
    </row>
    <row r="51" spans="1:7" ht="20.100000000000001" customHeight="1" x14ac:dyDescent="0.2">
      <c r="A51" s="23" t="s">
        <v>25</v>
      </c>
      <c r="B51" s="17" t="s">
        <v>67</v>
      </c>
      <c r="C51" s="421">
        <v>0.88900000000000001</v>
      </c>
      <c r="D51" s="412">
        <v>0.85</v>
      </c>
      <c r="E51" s="352">
        <f t="shared" si="2"/>
        <v>-3.9000000000000035</v>
      </c>
      <c r="F51" s="350"/>
      <c r="G51" s="411"/>
    </row>
    <row r="52" spans="1:7" ht="20.100000000000001" customHeight="1" x14ac:dyDescent="0.2">
      <c r="A52" s="23" t="s">
        <v>27</v>
      </c>
      <c r="B52" s="17" t="s">
        <v>68</v>
      </c>
      <c r="C52" s="421">
        <v>0.52500000000000002</v>
      </c>
      <c r="D52" s="412">
        <v>0.47399999999999998</v>
      </c>
      <c r="E52" s="352">
        <f t="shared" si="2"/>
        <v>-5.100000000000005</v>
      </c>
      <c r="F52" s="350"/>
      <c r="G52" s="411"/>
    </row>
    <row r="53" spans="1:7" ht="20.100000000000001" customHeight="1" x14ac:dyDescent="0.2">
      <c r="A53" s="23" t="s">
        <v>29</v>
      </c>
      <c r="B53" s="17" t="s">
        <v>69</v>
      </c>
      <c r="C53" s="421">
        <v>0.755</v>
      </c>
      <c r="D53" s="412">
        <v>0.76100000000000001</v>
      </c>
      <c r="E53" s="352">
        <f t="shared" si="2"/>
        <v>0.60000000000000053</v>
      </c>
      <c r="F53" s="350"/>
      <c r="G53" s="411"/>
    </row>
    <row r="54" spans="1:7" ht="20.100000000000001" customHeight="1" x14ac:dyDescent="0.2">
      <c r="A54" s="23" t="s">
        <v>31</v>
      </c>
      <c r="B54" s="17" t="s">
        <v>70</v>
      </c>
      <c r="C54" s="421">
        <v>0.69099999999999995</v>
      </c>
      <c r="D54" s="412">
        <v>0.66700000000000004</v>
      </c>
      <c r="E54" s="352">
        <f t="shared" si="2"/>
        <v>-2.399999999999991</v>
      </c>
      <c r="F54" s="350"/>
      <c r="G54" s="411"/>
    </row>
    <row r="55" spans="1:7" ht="20.100000000000001" customHeight="1" x14ac:dyDescent="0.2">
      <c r="A55" s="23" t="s">
        <v>33</v>
      </c>
      <c r="B55" s="17" t="s">
        <v>71</v>
      </c>
      <c r="C55" s="421">
        <v>0.54300000000000004</v>
      </c>
      <c r="D55" s="412">
        <v>0.55700000000000005</v>
      </c>
      <c r="E55" s="352">
        <f t="shared" si="2"/>
        <v>1.4000000000000012</v>
      </c>
      <c r="F55" s="350"/>
      <c r="G55" s="411"/>
    </row>
    <row r="56" spans="1:7" ht="20.100000000000001" customHeight="1" x14ac:dyDescent="0.2">
      <c r="A56" s="23" t="s">
        <v>35</v>
      </c>
      <c r="B56" s="17" t="s">
        <v>72</v>
      </c>
      <c r="C56" s="421">
        <v>0.39700000000000002</v>
      </c>
      <c r="D56" s="412">
        <v>0.39700000000000002</v>
      </c>
      <c r="E56" s="352">
        <f t="shared" si="2"/>
        <v>0</v>
      </c>
      <c r="F56" s="350"/>
      <c r="G56" s="411"/>
    </row>
    <row r="57" spans="1:7" ht="20.100000000000001" customHeight="1" x14ac:dyDescent="0.2">
      <c r="A57" s="23" t="s">
        <v>37</v>
      </c>
      <c r="B57" s="17" t="s">
        <v>73</v>
      </c>
      <c r="C57" s="421">
        <v>0.46400000000000002</v>
      </c>
      <c r="D57" s="412">
        <v>0.69199999999999995</v>
      </c>
      <c r="E57" s="352">
        <f t="shared" si="2"/>
        <v>22.799999999999994</v>
      </c>
      <c r="F57" s="350"/>
      <c r="G57" s="411"/>
    </row>
    <row r="58" spans="1:7" ht="20.100000000000001" customHeight="1" x14ac:dyDescent="0.2">
      <c r="A58" s="23" t="s">
        <v>39</v>
      </c>
      <c r="B58" s="17" t="s">
        <v>74</v>
      </c>
      <c r="C58" s="421">
        <v>0.99399999999999999</v>
      </c>
      <c r="D58" s="412">
        <v>0.98799999999999999</v>
      </c>
      <c r="E58" s="352">
        <f t="shared" si="2"/>
        <v>-0.60000000000000053</v>
      </c>
      <c r="F58" s="350"/>
      <c r="G58" s="411"/>
    </row>
    <row r="59" spans="1:7" ht="20.100000000000001" customHeight="1" x14ac:dyDescent="0.2">
      <c r="A59" s="23" t="s">
        <v>41</v>
      </c>
      <c r="B59" s="17" t="s">
        <v>75</v>
      </c>
      <c r="C59" s="421">
        <v>0.46</v>
      </c>
      <c r="D59" s="412">
        <v>0.96399999999999997</v>
      </c>
      <c r="E59" s="352">
        <f t="shared" si="2"/>
        <v>50.4</v>
      </c>
      <c r="F59" s="350"/>
      <c r="G59" s="411"/>
    </row>
    <row r="60" spans="1:7" ht="20.100000000000001" customHeight="1" x14ac:dyDescent="0.2">
      <c r="A60" s="23" t="s">
        <v>43</v>
      </c>
      <c r="B60" s="17" t="s">
        <v>76</v>
      </c>
      <c r="C60" s="421">
        <v>0.29099999999999998</v>
      </c>
      <c r="D60" s="412">
        <v>0.28199999999999997</v>
      </c>
      <c r="E60" s="352">
        <f t="shared" si="2"/>
        <v>-0.9000000000000008</v>
      </c>
      <c r="F60" s="350"/>
      <c r="G60" s="411"/>
    </row>
    <row r="61" spans="1:7" ht="20.100000000000001" customHeight="1" x14ac:dyDescent="0.2">
      <c r="A61" s="23" t="s">
        <v>45</v>
      </c>
      <c r="B61" s="17" t="s">
        <v>77</v>
      </c>
      <c r="C61" s="421">
        <v>0.92600000000000005</v>
      </c>
      <c r="D61" s="412">
        <v>0.94799999999999995</v>
      </c>
      <c r="E61" s="352">
        <f t="shared" si="2"/>
        <v>2.1999999999999909</v>
      </c>
      <c r="F61" s="350"/>
      <c r="G61" s="411"/>
    </row>
    <row r="62" spans="1:7" ht="20.100000000000001" customHeight="1" x14ac:dyDescent="0.2">
      <c r="A62" s="23" t="s">
        <v>47</v>
      </c>
      <c r="B62" s="17" t="s">
        <v>78</v>
      </c>
      <c r="C62" s="421">
        <v>0.92100000000000004</v>
      </c>
      <c r="D62" s="412">
        <v>0.90100000000000002</v>
      </c>
      <c r="E62" s="352" t="s">
        <v>177</v>
      </c>
      <c r="F62" s="350"/>
      <c r="G62" s="411"/>
    </row>
    <row r="63" spans="1:7" ht="20.100000000000001" customHeight="1" x14ac:dyDescent="0.2">
      <c r="A63" s="23" t="s">
        <v>49</v>
      </c>
      <c r="B63" s="17" t="s">
        <v>79</v>
      </c>
      <c r="C63" s="421">
        <v>0.24099999999999999</v>
      </c>
      <c r="D63" s="412">
        <v>0.223</v>
      </c>
      <c r="E63" s="352">
        <f t="shared" ref="E63:E73" si="3">+(D63-C63)*100</f>
        <v>-1.7999999999999989</v>
      </c>
      <c r="F63" s="350"/>
      <c r="G63" s="411"/>
    </row>
    <row r="64" spans="1:7" ht="20.100000000000001" customHeight="1" x14ac:dyDescent="0.2">
      <c r="A64" s="23" t="s">
        <v>51</v>
      </c>
      <c r="B64" s="17" t="s">
        <v>80</v>
      </c>
      <c r="C64" s="421">
        <v>0.996</v>
      </c>
      <c r="D64" s="412">
        <v>0.99099999999999999</v>
      </c>
      <c r="E64" s="352">
        <f t="shared" si="3"/>
        <v>-0.50000000000000044</v>
      </c>
      <c r="F64" s="350"/>
      <c r="G64" s="411"/>
    </row>
    <row r="65" spans="1:7" ht="20.100000000000001" customHeight="1" x14ac:dyDescent="0.2">
      <c r="A65" s="23" t="s">
        <v>53</v>
      </c>
      <c r="B65" s="17" t="s">
        <v>81</v>
      </c>
      <c r="C65" s="421">
        <v>0.997</v>
      </c>
      <c r="D65" s="412">
        <v>0.96899999999999997</v>
      </c>
      <c r="E65" s="352">
        <f t="shared" si="3"/>
        <v>-2.8000000000000025</v>
      </c>
      <c r="F65" s="350"/>
      <c r="G65" s="411"/>
    </row>
    <row r="66" spans="1:7" ht="20.100000000000001" customHeight="1" x14ac:dyDescent="0.2">
      <c r="A66" s="23" t="s">
        <v>55</v>
      </c>
      <c r="B66" s="17" t="s">
        <v>82</v>
      </c>
      <c r="C66" s="421">
        <v>0.99199999999999999</v>
      </c>
      <c r="D66" s="412">
        <v>0.98699999999999999</v>
      </c>
      <c r="E66" s="352">
        <f t="shared" si="3"/>
        <v>-0.50000000000000044</v>
      </c>
      <c r="F66" s="350"/>
      <c r="G66" s="411"/>
    </row>
    <row r="67" spans="1:7" ht="20.100000000000001" customHeight="1" x14ac:dyDescent="0.2">
      <c r="A67" s="23" t="s">
        <v>57</v>
      </c>
      <c r="B67" s="17" t="s">
        <v>83</v>
      </c>
      <c r="C67" s="421">
        <v>0.45200000000000001</v>
      </c>
      <c r="D67" s="412">
        <v>0.46500000000000002</v>
      </c>
      <c r="E67" s="352">
        <f t="shared" si="3"/>
        <v>1.3000000000000012</v>
      </c>
      <c r="F67" s="350"/>
      <c r="G67" s="411"/>
    </row>
    <row r="68" spans="1:7" ht="20.100000000000001" customHeight="1" x14ac:dyDescent="0.2">
      <c r="A68" s="23" t="s">
        <v>84</v>
      </c>
      <c r="B68" s="17" t="s">
        <v>85</v>
      </c>
      <c r="C68" s="421">
        <v>0.52200000000000002</v>
      </c>
      <c r="D68" s="412">
        <v>0.60299999999999998</v>
      </c>
      <c r="E68" s="352">
        <f t="shared" si="3"/>
        <v>8.0999999999999961</v>
      </c>
      <c r="F68" s="350"/>
      <c r="G68" s="411"/>
    </row>
    <row r="69" spans="1:7" ht="20.100000000000001" customHeight="1" x14ac:dyDescent="0.2">
      <c r="A69" s="23" t="s">
        <v>86</v>
      </c>
      <c r="B69" s="17" t="s">
        <v>87</v>
      </c>
      <c r="C69" s="421">
        <v>0.48699999999999999</v>
      </c>
      <c r="D69" s="412">
        <v>0.59499999999999997</v>
      </c>
      <c r="E69" s="352">
        <f t="shared" si="3"/>
        <v>10.799999999999999</v>
      </c>
      <c r="F69" s="350"/>
      <c r="G69" s="411"/>
    </row>
    <row r="70" spans="1:7" ht="20.100000000000001" customHeight="1" x14ac:dyDescent="0.2">
      <c r="A70" s="23" t="s">
        <v>88</v>
      </c>
      <c r="B70" s="17" t="s">
        <v>89</v>
      </c>
      <c r="C70" s="421">
        <v>0.95199999999999996</v>
      </c>
      <c r="D70" s="412">
        <v>0.94799999999999995</v>
      </c>
      <c r="E70" s="352">
        <f t="shared" si="3"/>
        <v>-0.40000000000000036</v>
      </c>
      <c r="F70" s="350"/>
      <c r="G70" s="411"/>
    </row>
    <row r="71" spans="1:7" ht="20.100000000000001" customHeight="1" x14ac:dyDescent="0.2">
      <c r="A71" s="23" t="s">
        <v>90</v>
      </c>
      <c r="B71" s="17" t="s">
        <v>91</v>
      </c>
      <c r="C71" s="421">
        <v>0.73399999999999999</v>
      </c>
      <c r="D71" s="412">
        <v>0.755</v>
      </c>
      <c r="E71" s="352">
        <f t="shared" si="3"/>
        <v>2.1000000000000019</v>
      </c>
      <c r="F71" s="350"/>
      <c r="G71" s="411"/>
    </row>
    <row r="72" spans="1:7" ht="20.100000000000001" customHeight="1" thickBot="1" x14ac:dyDescent="0.25">
      <c r="A72" s="23" t="s">
        <v>92</v>
      </c>
      <c r="B72" s="17" t="s">
        <v>93</v>
      </c>
      <c r="C72" s="421">
        <v>1</v>
      </c>
      <c r="D72" s="412">
        <v>1</v>
      </c>
      <c r="E72" s="352">
        <f t="shared" si="3"/>
        <v>0</v>
      </c>
      <c r="F72" s="350"/>
      <c r="G72" s="411"/>
    </row>
    <row r="73" spans="1:7" ht="20.100000000000001" customHeight="1" thickBot="1" x14ac:dyDescent="0.25">
      <c r="A73" s="27"/>
      <c r="B73" s="134" t="s">
        <v>10</v>
      </c>
      <c r="C73" s="213">
        <v>0.79500000000000004</v>
      </c>
      <c r="D73" s="213">
        <v>0.79700000000000004</v>
      </c>
      <c r="E73" s="400">
        <f t="shared" si="3"/>
        <v>0.20000000000000018</v>
      </c>
      <c r="F73" s="350"/>
      <c r="G73" s="411"/>
    </row>
    <row r="74" spans="1:7" ht="20.100000000000001" customHeight="1" x14ac:dyDescent="0.2"/>
    <row r="75" spans="1:7" ht="20.100000000000001" customHeight="1" x14ac:dyDescent="0.2">
      <c r="A75" s="418" t="s">
        <v>272</v>
      </c>
      <c r="B75" s="418"/>
      <c r="C75" s="417"/>
      <c r="D75" s="417"/>
      <c r="E75" s="417"/>
    </row>
    <row r="76" spans="1:7" ht="20.100000000000001" customHeight="1" thickBot="1" x14ac:dyDescent="0.25">
      <c r="A76" s="416"/>
      <c r="B76" s="416"/>
      <c r="C76" s="415"/>
      <c r="D76" s="415"/>
      <c r="E76" s="415"/>
    </row>
    <row r="77" spans="1:7" ht="20.100000000000001" customHeight="1" thickBot="1" x14ac:dyDescent="0.25">
      <c r="A77" s="243" t="s">
        <v>1</v>
      </c>
      <c r="B77" s="265" t="s">
        <v>2</v>
      </c>
      <c r="C77" s="502" t="s">
        <v>272</v>
      </c>
      <c r="D77" s="503"/>
      <c r="E77" s="504"/>
    </row>
    <row r="78" spans="1:7" ht="20.100000000000001" customHeight="1" thickBot="1" x14ac:dyDescent="0.25">
      <c r="A78" s="247"/>
      <c r="B78" s="414"/>
      <c r="C78" s="36">
        <f>+$C$5</f>
        <v>2021</v>
      </c>
      <c r="D78" s="36">
        <f>+$D$5</f>
        <v>2022</v>
      </c>
      <c r="E78" s="424" t="s">
        <v>192</v>
      </c>
    </row>
    <row r="79" spans="1:7" ht="20.100000000000001" customHeight="1" x14ac:dyDescent="0.2">
      <c r="A79" s="249" t="s">
        <v>6</v>
      </c>
      <c r="B79" s="423" t="s">
        <v>7</v>
      </c>
      <c r="C79" s="421">
        <f>+C111</f>
        <v>0.98599999999999999</v>
      </c>
      <c r="D79" s="421">
        <f>+D111</f>
        <v>0.98599999999999999</v>
      </c>
      <c r="E79" s="352">
        <f>+(D79-C79)*100</f>
        <v>0</v>
      </c>
      <c r="F79" s="350"/>
      <c r="G79" s="411"/>
    </row>
    <row r="80" spans="1:7" ht="20.100000000000001" customHeight="1" thickBot="1" x14ac:dyDescent="0.25">
      <c r="A80" s="252" t="s">
        <v>8</v>
      </c>
      <c r="B80" s="422" t="s">
        <v>9</v>
      </c>
      <c r="C80" s="421">
        <f>+C146</f>
        <v>0.85099999999999998</v>
      </c>
      <c r="D80" s="421">
        <f>+D146</f>
        <v>0.83299999999999996</v>
      </c>
      <c r="E80" s="352">
        <f>+(D80-C80)*100</f>
        <v>-1.8000000000000016</v>
      </c>
      <c r="F80" s="350"/>
      <c r="G80" s="411"/>
    </row>
    <row r="81" spans="1:7" ht="20.100000000000001" customHeight="1" thickBot="1" x14ac:dyDescent="0.25">
      <c r="A81" s="109"/>
      <c r="B81" s="420" t="s">
        <v>129</v>
      </c>
      <c r="C81" s="213">
        <v>0.91100000000000003</v>
      </c>
      <c r="D81" s="213">
        <v>0.89800000000000002</v>
      </c>
      <c r="E81" s="400">
        <f>+(D81-C81)*100</f>
        <v>-1.3000000000000012</v>
      </c>
      <c r="F81" s="350"/>
      <c r="G81" s="411"/>
    </row>
    <row r="82" spans="1:7" ht="20.100000000000001" customHeight="1" x14ac:dyDescent="0.2">
      <c r="G82" s="411"/>
    </row>
    <row r="83" spans="1:7" ht="20.100000000000001" customHeight="1" x14ac:dyDescent="0.2">
      <c r="A83" s="418" t="s">
        <v>274</v>
      </c>
      <c r="B83" s="418"/>
      <c r="C83" s="417"/>
      <c r="D83" s="417"/>
      <c r="E83" s="417"/>
      <c r="G83" s="411"/>
    </row>
    <row r="84" spans="1:7" ht="20.100000000000001" customHeight="1" thickBot="1" x14ac:dyDescent="0.25">
      <c r="A84" s="416"/>
      <c r="B84" s="416"/>
      <c r="C84" s="415"/>
      <c r="D84" s="415"/>
      <c r="E84" s="415"/>
      <c r="G84" s="411"/>
    </row>
    <row r="85" spans="1:7" ht="20.100000000000001" customHeight="1" thickBot="1" x14ac:dyDescent="0.25">
      <c r="A85" s="243" t="s">
        <v>1</v>
      </c>
      <c r="B85" s="265" t="s">
        <v>12</v>
      </c>
      <c r="C85" s="502" t="s">
        <v>272</v>
      </c>
      <c r="D85" s="503"/>
      <c r="E85" s="504"/>
      <c r="G85" s="411"/>
    </row>
    <row r="86" spans="1:7" ht="71.25" customHeight="1" thickBot="1" x14ac:dyDescent="0.25">
      <c r="A86" s="247"/>
      <c r="B86" s="414"/>
      <c r="C86" s="36">
        <f>+$C$5</f>
        <v>2021</v>
      </c>
      <c r="D86" s="36">
        <f>+$D$5</f>
        <v>2022</v>
      </c>
      <c r="E86" s="16" t="s">
        <v>192</v>
      </c>
      <c r="G86" s="411"/>
    </row>
    <row r="87" spans="1:7" ht="20.100000000000001" customHeight="1" x14ac:dyDescent="0.2">
      <c r="A87" s="10" t="s">
        <v>6</v>
      </c>
      <c r="B87" s="37" t="s">
        <v>13</v>
      </c>
      <c r="C87" s="419">
        <v>0.999</v>
      </c>
      <c r="D87" s="412">
        <v>0.999</v>
      </c>
      <c r="E87" s="352">
        <f>+(D87-C87)*100</f>
        <v>0</v>
      </c>
      <c r="F87" s="350"/>
      <c r="G87" s="411"/>
    </row>
    <row r="88" spans="1:7" ht="20.100000000000001" customHeight="1" x14ac:dyDescent="0.2">
      <c r="A88" s="23" t="s">
        <v>8</v>
      </c>
      <c r="B88" s="37" t="s">
        <v>14</v>
      </c>
      <c r="C88" s="412">
        <v>0.98699999999999999</v>
      </c>
      <c r="D88" s="412">
        <v>0.98499999999999999</v>
      </c>
      <c r="E88" s="352">
        <f>+(D88-C88)*100</f>
        <v>-0.20000000000000018</v>
      </c>
      <c r="F88" s="350"/>
      <c r="G88" s="411"/>
    </row>
    <row r="89" spans="1:7" ht="20.100000000000001" customHeight="1" x14ac:dyDescent="0.2">
      <c r="A89" s="23" t="s">
        <v>15</v>
      </c>
      <c r="B89" s="37" t="s">
        <v>16</v>
      </c>
      <c r="C89" s="412">
        <v>0.99099999999999999</v>
      </c>
      <c r="D89" s="412">
        <v>0.98099999999999998</v>
      </c>
      <c r="E89" s="352">
        <f>+(D89-C89)*100</f>
        <v>-1.0000000000000009</v>
      </c>
      <c r="F89" s="350"/>
      <c r="G89" s="411"/>
    </row>
    <row r="90" spans="1:7" ht="20.100000000000001" customHeight="1" x14ac:dyDescent="0.2">
      <c r="A90" s="23" t="s">
        <v>17</v>
      </c>
      <c r="B90" s="37" t="s">
        <v>18</v>
      </c>
      <c r="C90" s="412">
        <v>0.97099999999999997</v>
      </c>
      <c r="D90" s="412">
        <v>0.97899999999999998</v>
      </c>
      <c r="E90" s="413" t="s">
        <v>177</v>
      </c>
      <c r="F90" s="350"/>
      <c r="G90" s="411"/>
    </row>
    <row r="91" spans="1:7" ht="20.100000000000001" customHeight="1" x14ac:dyDescent="0.2">
      <c r="A91" s="23" t="s">
        <v>19</v>
      </c>
      <c r="B91" s="37" t="s">
        <v>20</v>
      </c>
      <c r="C91" s="412">
        <v>0.98399999999999999</v>
      </c>
      <c r="D91" s="412">
        <v>0.99</v>
      </c>
      <c r="E91" s="352">
        <f t="shared" ref="E91:E111" si="4">+(D91-C91)*100</f>
        <v>0.60000000000000053</v>
      </c>
      <c r="F91" s="350"/>
      <c r="G91" s="411"/>
    </row>
    <row r="92" spans="1:7" ht="20.100000000000001" customHeight="1" x14ac:dyDescent="0.2">
      <c r="A92" s="23" t="s">
        <v>21</v>
      </c>
      <c r="B92" s="37" t="s">
        <v>22</v>
      </c>
      <c r="C92" s="412">
        <v>0.95399999999999996</v>
      </c>
      <c r="D92" s="412">
        <v>0.93400000000000005</v>
      </c>
      <c r="E92" s="352">
        <f t="shared" si="4"/>
        <v>-1.9999999999999907</v>
      </c>
      <c r="F92" s="350"/>
      <c r="G92" s="411"/>
    </row>
    <row r="93" spans="1:7" ht="20.100000000000001" customHeight="1" x14ac:dyDescent="0.2">
      <c r="A93" s="23" t="s">
        <v>23</v>
      </c>
      <c r="B93" s="37" t="s">
        <v>24</v>
      </c>
      <c r="C93" s="412">
        <v>0.999</v>
      </c>
      <c r="D93" s="412">
        <v>1</v>
      </c>
      <c r="E93" s="352">
        <f t="shared" si="4"/>
        <v>0.10000000000000009</v>
      </c>
      <c r="F93" s="350"/>
      <c r="G93" s="411"/>
    </row>
    <row r="94" spans="1:7" ht="20.100000000000001" customHeight="1" x14ac:dyDescent="0.2">
      <c r="A94" s="23" t="s">
        <v>25</v>
      </c>
      <c r="B94" s="37" t="s">
        <v>26</v>
      </c>
      <c r="C94" s="412">
        <v>0.85299999999999998</v>
      </c>
      <c r="D94" s="412">
        <v>0.872</v>
      </c>
      <c r="E94" s="352">
        <f t="shared" si="4"/>
        <v>1.9000000000000017</v>
      </c>
      <c r="F94" s="350"/>
      <c r="G94" s="411"/>
    </row>
    <row r="95" spans="1:7" ht="20.100000000000001" customHeight="1" x14ac:dyDescent="0.2">
      <c r="A95" s="23" t="s">
        <v>27</v>
      </c>
      <c r="B95" s="37" t="s">
        <v>28</v>
      </c>
      <c r="C95" s="412">
        <v>0.92800000000000005</v>
      </c>
      <c r="D95" s="412">
        <v>0.96299999999999997</v>
      </c>
      <c r="E95" s="352">
        <f t="shared" si="4"/>
        <v>3.499999999999992</v>
      </c>
      <c r="F95" s="350"/>
      <c r="G95" s="411"/>
    </row>
    <row r="96" spans="1:7" ht="20.100000000000001" customHeight="1" x14ac:dyDescent="0.2">
      <c r="A96" s="23" t="s">
        <v>29</v>
      </c>
      <c r="B96" s="37" t="s">
        <v>30</v>
      </c>
      <c r="C96" s="412">
        <v>0.99099999999999999</v>
      </c>
      <c r="D96" s="412">
        <v>0.99299999999999999</v>
      </c>
      <c r="E96" s="352">
        <f t="shared" si="4"/>
        <v>0.20000000000000018</v>
      </c>
      <c r="F96" s="350"/>
      <c r="G96" s="411"/>
    </row>
    <row r="97" spans="1:7" ht="20.100000000000001" customHeight="1" x14ac:dyDescent="0.2">
      <c r="A97" s="23" t="s">
        <v>31</v>
      </c>
      <c r="B97" s="37" t="s">
        <v>32</v>
      </c>
      <c r="C97" s="412">
        <v>0.99299999999999999</v>
      </c>
      <c r="D97" s="412">
        <v>0.995</v>
      </c>
      <c r="E97" s="352">
        <f t="shared" si="4"/>
        <v>0.20000000000000018</v>
      </c>
      <c r="F97" s="350"/>
      <c r="G97" s="411"/>
    </row>
    <row r="98" spans="1:7" ht="20.100000000000001" customHeight="1" x14ac:dyDescent="0.2">
      <c r="A98" s="23" t="s">
        <v>33</v>
      </c>
      <c r="B98" s="37" t="s">
        <v>34</v>
      </c>
      <c r="C98" s="412">
        <v>1</v>
      </c>
      <c r="D98" s="412">
        <v>1</v>
      </c>
      <c r="E98" s="352">
        <f t="shared" si="4"/>
        <v>0</v>
      </c>
      <c r="F98" s="350"/>
      <c r="G98" s="411"/>
    </row>
    <row r="99" spans="1:7" ht="20.100000000000001" customHeight="1" x14ac:dyDescent="0.2">
      <c r="A99" s="23" t="s">
        <v>35</v>
      </c>
      <c r="B99" s="37" t="s">
        <v>36</v>
      </c>
      <c r="C99" s="412">
        <v>0.98899999999999999</v>
      </c>
      <c r="D99" s="412">
        <v>0.98099999999999998</v>
      </c>
      <c r="E99" s="352">
        <f t="shared" si="4"/>
        <v>-0.80000000000000071</v>
      </c>
      <c r="F99" s="350"/>
      <c r="G99" s="411"/>
    </row>
    <row r="100" spans="1:7" ht="20.100000000000001" customHeight="1" x14ac:dyDescent="0.2">
      <c r="A100" s="23" t="s">
        <v>37</v>
      </c>
      <c r="B100" s="37" t="s">
        <v>38</v>
      </c>
      <c r="C100" s="412">
        <v>0.997</v>
      </c>
      <c r="D100" s="412">
        <v>1</v>
      </c>
      <c r="E100" s="352">
        <f t="shared" si="4"/>
        <v>0.30000000000000027</v>
      </c>
      <c r="F100" s="350"/>
      <c r="G100" s="411"/>
    </row>
    <row r="101" spans="1:7" ht="20.100000000000001" customHeight="1" x14ac:dyDescent="0.2">
      <c r="A101" s="23" t="s">
        <v>39</v>
      </c>
      <c r="B101" s="37" t="s">
        <v>40</v>
      </c>
      <c r="C101" s="412">
        <v>1</v>
      </c>
      <c r="D101" s="412">
        <v>1</v>
      </c>
      <c r="E101" s="352">
        <f t="shared" si="4"/>
        <v>0</v>
      </c>
      <c r="F101" s="350"/>
      <c r="G101" s="411"/>
    </row>
    <row r="102" spans="1:7" ht="20.100000000000001" customHeight="1" x14ac:dyDescent="0.2">
      <c r="A102" s="23" t="s">
        <v>41</v>
      </c>
      <c r="B102" s="37" t="s">
        <v>42</v>
      </c>
      <c r="C102" s="412">
        <v>1</v>
      </c>
      <c r="D102" s="412">
        <v>1</v>
      </c>
      <c r="E102" s="352">
        <f t="shared" si="4"/>
        <v>0</v>
      </c>
      <c r="F102" s="350"/>
      <c r="G102" s="411"/>
    </row>
    <row r="103" spans="1:7" ht="20.100000000000001" customHeight="1" x14ac:dyDescent="0.2">
      <c r="A103" s="23" t="s">
        <v>43</v>
      </c>
      <c r="B103" s="37" t="s">
        <v>44</v>
      </c>
      <c r="C103" s="412">
        <v>1</v>
      </c>
      <c r="D103" s="412">
        <v>1</v>
      </c>
      <c r="E103" s="352">
        <f t="shared" si="4"/>
        <v>0</v>
      </c>
      <c r="F103" s="350"/>
      <c r="G103" s="411"/>
    </row>
    <row r="104" spans="1:7" ht="20.100000000000001" customHeight="1" x14ac:dyDescent="0.2">
      <c r="A104" s="23" t="s">
        <v>45</v>
      </c>
      <c r="B104" s="37" t="s">
        <v>46</v>
      </c>
      <c r="C104" s="412">
        <v>0.92300000000000004</v>
      </c>
      <c r="D104" s="412">
        <v>0.92100000000000004</v>
      </c>
      <c r="E104" s="352">
        <f t="shared" si="4"/>
        <v>-0.20000000000000018</v>
      </c>
      <c r="F104" s="350"/>
      <c r="G104" s="411"/>
    </row>
    <row r="105" spans="1:7" ht="20.100000000000001" customHeight="1" x14ac:dyDescent="0.2">
      <c r="A105" s="23" t="s">
        <v>47</v>
      </c>
      <c r="B105" s="37" t="s">
        <v>48</v>
      </c>
      <c r="C105" s="412">
        <v>0.91700000000000004</v>
      </c>
      <c r="D105" s="412">
        <v>0.91600000000000004</v>
      </c>
      <c r="E105" s="352">
        <f t="shared" si="4"/>
        <v>-0.10000000000000009</v>
      </c>
      <c r="F105" s="350"/>
      <c r="G105" s="411"/>
    </row>
    <row r="106" spans="1:7" ht="20.100000000000001" customHeight="1" x14ac:dyDescent="0.2">
      <c r="A106" s="23" t="s">
        <v>49</v>
      </c>
      <c r="B106" s="37" t="s">
        <v>50</v>
      </c>
      <c r="C106" s="412">
        <v>0.99399999999999999</v>
      </c>
      <c r="D106" s="412">
        <v>0.999</v>
      </c>
      <c r="E106" s="352">
        <f t="shared" si="4"/>
        <v>0.50000000000000044</v>
      </c>
      <c r="F106" s="350"/>
      <c r="G106" s="411"/>
    </row>
    <row r="107" spans="1:7" ht="20.100000000000001" customHeight="1" x14ac:dyDescent="0.2">
      <c r="A107" s="23" t="s">
        <v>51</v>
      </c>
      <c r="B107" s="37" t="s">
        <v>52</v>
      </c>
      <c r="C107" s="412">
        <v>0.97099999999999997</v>
      </c>
      <c r="D107" s="412">
        <v>0.96099999999999997</v>
      </c>
      <c r="E107" s="352">
        <f t="shared" si="4"/>
        <v>-1.0000000000000009</v>
      </c>
      <c r="F107" s="350"/>
      <c r="G107" s="411"/>
    </row>
    <row r="108" spans="1:7" ht="20.100000000000001" customHeight="1" x14ac:dyDescent="0.2">
      <c r="A108" s="23" t="s">
        <v>53</v>
      </c>
      <c r="B108" s="37" t="s">
        <v>54</v>
      </c>
      <c r="C108" s="412">
        <v>0.95099999999999996</v>
      </c>
      <c r="D108" s="412">
        <v>0.97699999999999998</v>
      </c>
      <c r="E108" s="352">
        <f t="shared" si="4"/>
        <v>2.6000000000000023</v>
      </c>
      <c r="F108" s="350"/>
      <c r="G108" s="411"/>
    </row>
    <row r="109" spans="1:7" ht="20.100000000000001" customHeight="1" x14ac:dyDescent="0.2">
      <c r="A109" s="23" t="s">
        <v>55</v>
      </c>
      <c r="B109" s="37" t="s">
        <v>56</v>
      </c>
      <c r="C109" s="412">
        <v>0.999</v>
      </c>
      <c r="D109" s="412">
        <v>1</v>
      </c>
      <c r="E109" s="352">
        <f t="shared" si="4"/>
        <v>0.10000000000000009</v>
      </c>
      <c r="F109" s="350"/>
      <c r="G109" s="411"/>
    </row>
    <row r="110" spans="1:7" ht="20.100000000000001" customHeight="1" thickBot="1" x14ac:dyDescent="0.25">
      <c r="A110" s="23" t="s">
        <v>57</v>
      </c>
      <c r="B110" s="37" t="s">
        <v>58</v>
      </c>
      <c r="C110" s="412">
        <v>0.995</v>
      </c>
      <c r="D110" s="412">
        <v>0.99399999999999999</v>
      </c>
      <c r="E110" s="352">
        <f t="shared" si="4"/>
        <v>-0.10000000000000009</v>
      </c>
      <c r="F110" s="350"/>
      <c r="G110" s="411"/>
    </row>
    <row r="111" spans="1:7" ht="20.100000000000001" customHeight="1" thickBot="1" x14ac:dyDescent="0.25">
      <c r="A111" s="133"/>
      <c r="B111" s="134" t="s">
        <v>10</v>
      </c>
      <c r="C111" s="213">
        <v>0.98599999999999999</v>
      </c>
      <c r="D111" s="213">
        <v>0.98599999999999999</v>
      </c>
      <c r="E111" s="400">
        <f t="shared" si="4"/>
        <v>0</v>
      </c>
      <c r="F111" s="350"/>
      <c r="G111" s="411"/>
    </row>
    <row r="112" spans="1:7" ht="20.100000000000001" customHeight="1" x14ac:dyDescent="0.2">
      <c r="G112" s="411"/>
    </row>
    <row r="113" spans="1:7" ht="20.100000000000001" customHeight="1" x14ac:dyDescent="0.2">
      <c r="A113" s="418" t="s">
        <v>273</v>
      </c>
      <c r="B113" s="418"/>
      <c r="C113" s="417"/>
      <c r="D113" s="417"/>
      <c r="E113" s="417"/>
      <c r="G113" s="411"/>
    </row>
    <row r="114" spans="1:7" ht="13.5" thickBot="1" x14ac:dyDescent="0.25">
      <c r="A114" s="416"/>
      <c r="B114" s="416"/>
      <c r="C114" s="415"/>
      <c r="D114" s="415"/>
      <c r="E114" s="415"/>
      <c r="G114" s="411"/>
    </row>
    <row r="115" spans="1:7" ht="41.25" customHeight="1" thickBot="1" x14ac:dyDescent="0.25">
      <c r="A115" s="243" t="s">
        <v>1</v>
      </c>
      <c r="B115" s="265" t="s">
        <v>12</v>
      </c>
      <c r="C115" s="502" t="s">
        <v>272</v>
      </c>
      <c r="D115" s="503"/>
      <c r="E115" s="504"/>
      <c r="G115" s="411"/>
    </row>
    <row r="116" spans="1:7" ht="20.100000000000001" customHeight="1" thickBot="1" x14ac:dyDescent="0.25">
      <c r="A116" s="247"/>
      <c r="B116" s="414"/>
      <c r="C116" s="36">
        <f>+$C$5</f>
        <v>2021</v>
      </c>
      <c r="D116" s="36">
        <f>+$D$5</f>
        <v>2022</v>
      </c>
      <c r="E116" s="16" t="s">
        <v>192</v>
      </c>
      <c r="G116" s="411"/>
    </row>
    <row r="117" spans="1:7" ht="20.100000000000001" customHeight="1" x14ac:dyDescent="0.2">
      <c r="A117" s="10" t="s">
        <v>6</v>
      </c>
      <c r="B117" s="17" t="s">
        <v>60</v>
      </c>
      <c r="C117" s="412">
        <v>0.42399999999999999</v>
      </c>
      <c r="D117" s="412">
        <v>0.47199999999999998</v>
      </c>
      <c r="E117" s="352">
        <f t="shared" ref="E117:E146" si="5">+(D117-C117)*100</f>
        <v>4.7999999999999989</v>
      </c>
      <c r="F117" s="350"/>
      <c r="G117" s="411"/>
    </row>
    <row r="118" spans="1:7" ht="20.100000000000001" customHeight="1" x14ac:dyDescent="0.2">
      <c r="A118" s="23" t="s">
        <v>8</v>
      </c>
      <c r="B118" s="17" t="s">
        <v>61</v>
      </c>
      <c r="C118" s="412">
        <v>0.90500000000000003</v>
      </c>
      <c r="D118" s="412">
        <v>0.9</v>
      </c>
      <c r="E118" s="352">
        <f t="shared" si="5"/>
        <v>-0.50000000000000044</v>
      </c>
      <c r="F118" s="350"/>
      <c r="G118" s="411"/>
    </row>
    <row r="119" spans="1:7" ht="20.100000000000001" customHeight="1" x14ac:dyDescent="0.2">
      <c r="A119" s="23" t="s">
        <v>15</v>
      </c>
      <c r="B119" s="17" t="s">
        <v>62</v>
      </c>
      <c r="C119" s="412">
        <v>0.745</v>
      </c>
      <c r="D119" s="412">
        <v>0.73299999999999998</v>
      </c>
      <c r="E119" s="352">
        <f t="shared" si="5"/>
        <v>-1.2000000000000011</v>
      </c>
      <c r="F119" s="350"/>
      <c r="G119" s="411"/>
    </row>
    <row r="120" spans="1:7" ht="20.100000000000001" customHeight="1" x14ac:dyDescent="0.2">
      <c r="A120" s="23" t="s">
        <v>17</v>
      </c>
      <c r="B120" s="17" t="s">
        <v>63</v>
      </c>
      <c r="C120" s="412">
        <v>0.83</v>
      </c>
      <c r="D120" s="412">
        <v>0.98599999999999999</v>
      </c>
      <c r="E120" s="352">
        <f t="shared" si="5"/>
        <v>15.600000000000003</v>
      </c>
      <c r="F120" s="350"/>
      <c r="G120" s="411"/>
    </row>
    <row r="121" spans="1:7" ht="20.100000000000001" customHeight="1" x14ac:dyDescent="0.2">
      <c r="A121" s="23" t="s">
        <v>19</v>
      </c>
      <c r="B121" s="17" t="s">
        <v>64</v>
      </c>
      <c r="C121" s="412">
        <v>1</v>
      </c>
      <c r="D121" s="412">
        <v>1</v>
      </c>
      <c r="E121" s="352">
        <f t="shared" si="5"/>
        <v>0</v>
      </c>
      <c r="F121" s="350"/>
      <c r="G121" s="411"/>
    </row>
    <row r="122" spans="1:7" ht="20.100000000000001" customHeight="1" x14ac:dyDescent="0.2">
      <c r="A122" s="23" t="s">
        <v>21</v>
      </c>
      <c r="B122" s="17" t="s">
        <v>65</v>
      </c>
      <c r="C122" s="412">
        <v>0.92900000000000005</v>
      </c>
      <c r="D122" s="412">
        <v>0.92500000000000004</v>
      </c>
      <c r="E122" s="352">
        <f t="shared" si="5"/>
        <v>-0.40000000000000036</v>
      </c>
      <c r="F122" s="350"/>
      <c r="G122" s="411"/>
    </row>
    <row r="123" spans="1:7" ht="20.100000000000001" customHeight="1" x14ac:dyDescent="0.2">
      <c r="A123" s="23" t="s">
        <v>23</v>
      </c>
      <c r="B123" s="17" t="s">
        <v>66</v>
      </c>
      <c r="C123" s="412">
        <v>0.27600000000000002</v>
      </c>
      <c r="D123" s="412">
        <v>0.248</v>
      </c>
      <c r="E123" s="352">
        <f t="shared" si="5"/>
        <v>-2.8000000000000025</v>
      </c>
      <c r="F123" s="350"/>
      <c r="G123" s="411"/>
    </row>
    <row r="124" spans="1:7" ht="20.100000000000001" customHeight="1" x14ac:dyDescent="0.2">
      <c r="A124" s="23" t="s">
        <v>25</v>
      </c>
      <c r="B124" s="17" t="s">
        <v>67</v>
      </c>
      <c r="C124" s="412">
        <v>0.91800000000000004</v>
      </c>
      <c r="D124" s="412">
        <v>0.83299999999999996</v>
      </c>
      <c r="E124" s="352">
        <f t="shared" si="5"/>
        <v>-8.5000000000000071</v>
      </c>
      <c r="F124" s="350"/>
      <c r="G124" s="411"/>
    </row>
    <row r="125" spans="1:7" ht="20.100000000000001" customHeight="1" x14ac:dyDescent="0.2">
      <c r="A125" s="23" t="s">
        <v>27</v>
      </c>
      <c r="B125" s="17" t="s">
        <v>68</v>
      </c>
      <c r="C125" s="412">
        <v>0.56299999999999994</v>
      </c>
      <c r="D125" s="412">
        <v>0.54900000000000004</v>
      </c>
      <c r="E125" s="352">
        <f t="shared" si="5"/>
        <v>-1.3999999999999901</v>
      </c>
      <c r="F125" s="350"/>
      <c r="G125" s="411"/>
    </row>
    <row r="126" spans="1:7" ht="20.100000000000001" customHeight="1" x14ac:dyDescent="0.2">
      <c r="A126" s="23" t="s">
        <v>29</v>
      </c>
      <c r="B126" s="17" t="s">
        <v>69</v>
      </c>
      <c r="C126" s="412">
        <v>0.90900000000000003</v>
      </c>
      <c r="D126" s="412">
        <v>0.89400000000000002</v>
      </c>
      <c r="E126" s="352">
        <f t="shared" si="5"/>
        <v>-1.5000000000000013</v>
      </c>
      <c r="F126" s="350"/>
      <c r="G126" s="411"/>
    </row>
    <row r="127" spans="1:7" ht="20.100000000000001" customHeight="1" x14ac:dyDescent="0.2">
      <c r="A127" s="23" t="s">
        <v>31</v>
      </c>
      <c r="B127" s="17" t="s">
        <v>70</v>
      </c>
      <c r="C127" s="412">
        <v>0.73899999999999999</v>
      </c>
      <c r="D127" s="412">
        <v>0.68500000000000005</v>
      </c>
      <c r="E127" s="352">
        <f t="shared" si="5"/>
        <v>-5.3999999999999932</v>
      </c>
      <c r="F127" s="350"/>
      <c r="G127" s="411"/>
    </row>
    <row r="128" spans="1:7" ht="19.5" customHeight="1" x14ac:dyDescent="0.2">
      <c r="A128" s="23" t="s">
        <v>33</v>
      </c>
      <c r="B128" s="17" t="s">
        <v>71</v>
      </c>
      <c r="C128" s="412">
        <v>0.68200000000000005</v>
      </c>
      <c r="D128" s="412">
        <v>0.66100000000000003</v>
      </c>
      <c r="E128" s="352">
        <f t="shared" si="5"/>
        <v>-2.1000000000000019</v>
      </c>
      <c r="F128" s="350"/>
      <c r="G128" s="411"/>
    </row>
    <row r="129" spans="1:7" ht="20.100000000000001" customHeight="1" x14ac:dyDescent="0.2">
      <c r="A129" s="23" t="s">
        <v>35</v>
      </c>
      <c r="B129" s="17" t="s">
        <v>72</v>
      </c>
      <c r="C129" s="412">
        <v>0.41799999999999998</v>
      </c>
      <c r="D129" s="412">
        <v>0.41599999999999998</v>
      </c>
      <c r="E129" s="352">
        <f t="shared" si="5"/>
        <v>-0.20000000000000018</v>
      </c>
      <c r="F129" s="350"/>
      <c r="G129" s="411"/>
    </row>
    <row r="130" spans="1:7" ht="20.100000000000001" customHeight="1" x14ac:dyDescent="0.2">
      <c r="A130" s="23" t="s">
        <v>37</v>
      </c>
      <c r="B130" s="17" t="s">
        <v>73</v>
      </c>
      <c r="C130" s="412">
        <v>0.27300000000000002</v>
      </c>
      <c r="D130" s="412">
        <v>0.20399999999999999</v>
      </c>
      <c r="E130" s="352">
        <f t="shared" si="5"/>
        <v>-6.900000000000003</v>
      </c>
      <c r="F130" s="350"/>
      <c r="G130" s="411"/>
    </row>
    <row r="131" spans="1:7" ht="20.100000000000001" customHeight="1" x14ac:dyDescent="0.2">
      <c r="A131" s="23" t="s">
        <v>39</v>
      </c>
      <c r="B131" s="17" t="s">
        <v>74</v>
      </c>
      <c r="C131" s="412">
        <v>0.75600000000000001</v>
      </c>
      <c r="D131" s="412">
        <v>0.999</v>
      </c>
      <c r="E131" s="352">
        <f t="shared" si="5"/>
        <v>24.3</v>
      </c>
      <c r="F131" s="350"/>
      <c r="G131" s="411"/>
    </row>
    <row r="132" spans="1:7" ht="20.100000000000001" customHeight="1" x14ac:dyDescent="0.2">
      <c r="A132" s="23" t="s">
        <v>41</v>
      </c>
      <c r="B132" s="17" t="s">
        <v>75</v>
      </c>
      <c r="C132" s="412">
        <v>0.75800000000000001</v>
      </c>
      <c r="D132" s="412">
        <v>0.747</v>
      </c>
      <c r="E132" s="352">
        <f t="shared" si="5"/>
        <v>-1.100000000000001</v>
      </c>
      <c r="F132" s="350"/>
      <c r="G132" s="411"/>
    </row>
    <row r="133" spans="1:7" ht="20.100000000000001" customHeight="1" x14ac:dyDescent="0.2">
      <c r="A133" s="23" t="s">
        <v>43</v>
      </c>
      <c r="B133" s="17" t="s">
        <v>76</v>
      </c>
      <c r="C133" s="412">
        <v>0.55400000000000005</v>
      </c>
      <c r="D133" s="412">
        <v>0.25</v>
      </c>
      <c r="E133" s="352">
        <f t="shared" si="5"/>
        <v>-30.400000000000006</v>
      </c>
      <c r="F133" s="350"/>
      <c r="G133" s="411"/>
    </row>
    <row r="134" spans="1:7" ht="20.100000000000001" customHeight="1" x14ac:dyDescent="0.2">
      <c r="A134" s="23" t="s">
        <v>45</v>
      </c>
      <c r="B134" s="17" t="s">
        <v>77</v>
      </c>
      <c r="C134" s="412">
        <v>0.96799999999999997</v>
      </c>
      <c r="D134" s="412">
        <v>0.98199999999999998</v>
      </c>
      <c r="E134" s="352">
        <f t="shared" si="5"/>
        <v>1.4000000000000012</v>
      </c>
      <c r="F134" s="350"/>
      <c r="G134" s="411"/>
    </row>
    <row r="135" spans="1:7" ht="20.100000000000001" customHeight="1" x14ac:dyDescent="0.2">
      <c r="A135" s="23" t="s">
        <v>47</v>
      </c>
      <c r="B135" s="17" t="s">
        <v>78</v>
      </c>
      <c r="C135" s="412">
        <v>0.98199999999999998</v>
      </c>
      <c r="D135" s="412">
        <v>0.96599999999999997</v>
      </c>
      <c r="E135" s="352">
        <f t="shared" si="5"/>
        <v>-1.6000000000000014</v>
      </c>
      <c r="F135" s="350"/>
      <c r="G135" s="411"/>
    </row>
    <row r="136" spans="1:7" ht="20.100000000000001" customHeight="1" x14ac:dyDescent="0.2">
      <c r="A136" s="23" t="s">
        <v>49</v>
      </c>
      <c r="B136" s="17" t="s">
        <v>79</v>
      </c>
      <c r="C136" s="413">
        <v>0.36199999999999999</v>
      </c>
      <c r="D136" s="412">
        <v>0.24399999999999999</v>
      </c>
      <c r="E136" s="352">
        <f t="shared" si="5"/>
        <v>-11.799999999999999</v>
      </c>
      <c r="F136" s="350"/>
      <c r="G136" s="411"/>
    </row>
    <row r="137" spans="1:7" ht="20.100000000000001" customHeight="1" x14ac:dyDescent="0.2">
      <c r="A137" s="23" t="s">
        <v>51</v>
      </c>
      <c r="B137" s="17" t="s">
        <v>80</v>
      </c>
      <c r="C137" s="413">
        <v>1</v>
      </c>
      <c r="D137" s="412">
        <v>1</v>
      </c>
      <c r="E137" s="352">
        <f t="shared" si="5"/>
        <v>0</v>
      </c>
      <c r="F137" s="350"/>
      <c r="G137" s="411"/>
    </row>
    <row r="138" spans="1:7" ht="20.100000000000001" customHeight="1" x14ac:dyDescent="0.2">
      <c r="A138" s="23" t="s">
        <v>53</v>
      </c>
      <c r="B138" s="17" t="s">
        <v>81</v>
      </c>
      <c r="C138" s="413">
        <v>0.97599999999999998</v>
      </c>
      <c r="D138" s="412">
        <v>0.99299999999999999</v>
      </c>
      <c r="E138" s="352">
        <f t="shared" si="5"/>
        <v>1.7000000000000015</v>
      </c>
      <c r="F138" s="350"/>
      <c r="G138" s="411"/>
    </row>
    <row r="139" spans="1:7" ht="20.100000000000001" customHeight="1" x14ac:dyDescent="0.2">
      <c r="A139" s="23" t="s">
        <v>55</v>
      </c>
      <c r="B139" s="17" t="s">
        <v>82</v>
      </c>
      <c r="C139" s="413">
        <v>0.99399999999999999</v>
      </c>
      <c r="D139" s="412">
        <v>0.995</v>
      </c>
      <c r="E139" s="352">
        <f t="shared" si="5"/>
        <v>0.10000000000000009</v>
      </c>
      <c r="F139" s="350"/>
      <c r="G139" s="411"/>
    </row>
    <row r="140" spans="1:7" ht="20.100000000000001" customHeight="1" x14ac:dyDescent="0.2">
      <c r="A140" s="23" t="s">
        <v>57</v>
      </c>
      <c r="B140" s="17" t="s">
        <v>83</v>
      </c>
      <c r="C140" s="413">
        <v>0.47899999999999998</v>
      </c>
      <c r="D140" s="412">
        <v>0.44800000000000001</v>
      </c>
      <c r="E140" s="352">
        <f t="shared" si="5"/>
        <v>-3.099999999999997</v>
      </c>
      <c r="F140" s="350"/>
      <c r="G140" s="411"/>
    </row>
    <row r="141" spans="1:7" ht="20.100000000000001" customHeight="1" x14ac:dyDescent="0.2">
      <c r="A141" s="23" t="s">
        <v>84</v>
      </c>
      <c r="B141" s="17" t="s">
        <v>85</v>
      </c>
      <c r="C141" s="413">
        <v>0.45600000000000002</v>
      </c>
      <c r="D141" s="412">
        <v>0.47599999999999998</v>
      </c>
      <c r="E141" s="352">
        <f t="shared" si="5"/>
        <v>1.9999999999999962</v>
      </c>
      <c r="F141" s="350"/>
      <c r="G141" s="411"/>
    </row>
    <row r="142" spans="1:7" ht="20.100000000000001" customHeight="1" x14ac:dyDescent="0.2">
      <c r="A142" s="23" t="s">
        <v>86</v>
      </c>
      <c r="B142" s="17" t="s">
        <v>87</v>
      </c>
      <c r="C142" s="412">
        <v>0.61799999999999999</v>
      </c>
      <c r="D142" s="412">
        <v>0.57799999999999996</v>
      </c>
      <c r="E142" s="352">
        <f t="shared" si="5"/>
        <v>-4.0000000000000036</v>
      </c>
      <c r="F142" s="350"/>
      <c r="G142" s="411"/>
    </row>
    <row r="143" spans="1:7" ht="20.100000000000001" customHeight="1" x14ac:dyDescent="0.2">
      <c r="A143" s="23" t="s">
        <v>88</v>
      </c>
      <c r="B143" s="17" t="s">
        <v>89</v>
      </c>
      <c r="C143" s="412">
        <v>0.97</v>
      </c>
      <c r="D143" s="412">
        <v>0.97199999999999998</v>
      </c>
      <c r="E143" s="352">
        <f t="shared" si="5"/>
        <v>0.20000000000000018</v>
      </c>
      <c r="F143" s="350"/>
      <c r="G143" s="411"/>
    </row>
    <row r="144" spans="1:7" ht="20.100000000000001" customHeight="1" x14ac:dyDescent="0.2">
      <c r="A144" s="23" t="s">
        <v>90</v>
      </c>
      <c r="B144" s="17" t="s">
        <v>91</v>
      </c>
      <c r="C144" s="412">
        <v>0.74099999999999999</v>
      </c>
      <c r="D144" s="412">
        <v>0.73599999999999999</v>
      </c>
      <c r="E144" s="352">
        <f t="shared" si="5"/>
        <v>-0.50000000000000044</v>
      </c>
      <c r="F144" s="350"/>
      <c r="G144" s="411"/>
    </row>
    <row r="145" spans="1:7" ht="20.100000000000001" customHeight="1" thickBot="1" x14ac:dyDescent="0.25">
      <c r="A145" s="23" t="s">
        <v>92</v>
      </c>
      <c r="B145" s="17" t="s">
        <v>93</v>
      </c>
      <c r="C145" s="412">
        <v>1</v>
      </c>
      <c r="D145" s="412">
        <v>1</v>
      </c>
      <c r="E145" s="352">
        <f t="shared" si="5"/>
        <v>0</v>
      </c>
      <c r="F145" s="350"/>
      <c r="G145" s="411"/>
    </row>
    <row r="146" spans="1:7" ht="20.100000000000001" customHeight="1" thickBot="1" x14ac:dyDescent="0.25">
      <c r="A146" s="27"/>
      <c r="B146" s="134" t="s">
        <v>10</v>
      </c>
      <c r="C146" s="213">
        <v>0.85099999999999998</v>
      </c>
      <c r="D146" s="213">
        <v>0.83299999999999996</v>
      </c>
      <c r="E146" s="400">
        <f t="shared" si="5"/>
        <v>-1.8000000000000016</v>
      </c>
      <c r="F146" s="350"/>
      <c r="G146" s="411"/>
    </row>
    <row r="147" spans="1:7" ht="20.100000000000001" customHeight="1" x14ac:dyDescent="0.2">
      <c r="C147" s="410"/>
      <c r="D147" s="410"/>
      <c r="E147" s="410"/>
    </row>
    <row r="148" spans="1:7" ht="20.100000000000001" customHeight="1" x14ac:dyDescent="0.2"/>
    <row r="149" spans="1:7" ht="20.100000000000001" customHeight="1" x14ac:dyDescent="0.2"/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  <row r="157" spans="1:7" ht="20.100000000000001" customHeight="1" x14ac:dyDescent="0.2"/>
    <row r="158" spans="1:7" ht="20.100000000000001" customHeight="1" x14ac:dyDescent="0.2"/>
    <row r="159" spans="1:7" ht="20.100000000000001" customHeight="1" x14ac:dyDescent="0.2"/>
    <row r="160" spans="1:7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</sheetData>
  <mergeCells count="9">
    <mergeCell ref="C77:E77"/>
    <mergeCell ref="C85:E85"/>
    <mergeCell ref="C115:E115"/>
    <mergeCell ref="A1:E1"/>
    <mergeCell ref="C4:E4"/>
    <mergeCell ref="A10:E10"/>
    <mergeCell ref="C12:E12"/>
    <mergeCell ref="A40:E40"/>
    <mergeCell ref="C42:E42"/>
  </mergeCells>
  <conditionalFormatting sqref="G6:G8 G14:G38 G44:G73 G79:G146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horizontalDpi="300" verticalDpi="300" r:id="rId1"/>
  <headerFooter alignWithMargins="0"/>
  <rowBreaks count="4" manualBreakCount="4">
    <brk id="38" max="16383" man="1"/>
    <brk id="73" max="4" man="1"/>
    <brk id="111" max="4" man="1"/>
    <brk id="1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23</vt:i4>
      </vt:variant>
    </vt:vector>
  </HeadingPairs>
  <TitlesOfParts>
    <vt:vector size="40" baseType="lpstr">
      <vt:lpstr>4.1.1. Składka</vt:lpstr>
      <vt:lpstr>4.1.2 Odszkodowania</vt:lpstr>
      <vt:lpstr>4.1.3 Wynik Techniczny</vt:lpstr>
      <vt:lpstr>4.1.4 Koszty</vt:lpstr>
      <vt:lpstr>4.1.5 Rezerwy</vt:lpstr>
      <vt:lpstr>4.1.6 Lokaty</vt:lpstr>
      <vt:lpstr>4.1.7 Wynik Finansowy</vt:lpstr>
      <vt:lpstr>4.1.8 Reaskuracja</vt:lpstr>
      <vt:lpstr>4.2.1 Retencja</vt:lpstr>
      <vt:lpstr>4.2.2 Szkodowość</vt:lpstr>
      <vt:lpstr>4.2.3 Poziom Rezerw</vt:lpstr>
      <vt:lpstr>4.2.4 Kapitały własne </vt:lpstr>
      <vt:lpstr>4.2.5 Majątek</vt:lpstr>
      <vt:lpstr>4.2.6 Wskaźnik Zespolony</vt:lpstr>
      <vt:lpstr>4.3.1 Struktura Rynku</vt:lpstr>
      <vt:lpstr>4.3.2 Rynek 2013-2022</vt:lpstr>
      <vt:lpstr>4.3.3 Struktura 2013-2022</vt:lpstr>
      <vt:lpstr>GWP_LIFE_15</vt:lpstr>
      <vt:lpstr>GWP_LIFE_16</vt:lpstr>
      <vt:lpstr>GWP_NON_15</vt:lpstr>
      <vt:lpstr>GWP_NON_16</vt:lpstr>
      <vt:lpstr>'4.1.1. Składka'!Obszar_wydruku</vt:lpstr>
      <vt:lpstr>'4.1.2 Odszkodowania'!Obszar_wydruku</vt:lpstr>
      <vt:lpstr>'4.1.3 Wynik Techniczny'!Obszar_wydruku</vt:lpstr>
      <vt:lpstr>'4.1.4 Koszty'!Obszar_wydruku</vt:lpstr>
      <vt:lpstr>'4.1.5 Rezerwy'!Obszar_wydruku</vt:lpstr>
      <vt:lpstr>'4.1.6 Lokaty'!Obszar_wydruku</vt:lpstr>
      <vt:lpstr>'4.1.7 Wynik Finansowy'!Obszar_wydruku</vt:lpstr>
      <vt:lpstr>'4.1.8 Reaskuracja'!Obszar_wydruku</vt:lpstr>
      <vt:lpstr>'4.2.1 Retencja'!Obszar_wydruku</vt:lpstr>
      <vt:lpstr>'4.2.2 Szkodowość'!Obszar_wydruku</vt:lpstr>
      <vt:lpstr>'4.2.3 Poziom Rezerw'!Obszar_wydruku</vt:lpstr>
      <vt:lpstr>'4.2.4 Kapitały własne '!Obszar_wydruku</vt:lpstr>
      <vt:lpstr>'4.2.5 Majątek'!Obszar_wydruku</vt:lpstr>
      <vt:lpstr>'4.2.6 Wskaźnik Zespolony'!Obszar_wydruku</vt:lpstr>
      <vt:lpstr>'4.3.1 Struktura Rynku'!Obszar_wydruku</vt:lpstr>
      <vt:lpstr>'4.3.2 Rynek 2013-2022'!Obszar_wydruku</vt:lpstr>
      <vt:lpstr>'4.3.3 Struktura 2013-2022'!Obszar_wydruku</vt:lpstr>
      <vt:lpstr>SKLADKA_LIFE</vt:lpstr>
      <vt:lpstr>SKLADKA_NON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Socha</dc:creator>
  <cp:lastModifiedBy>Piotr Leśniak</cp:lastModifiedBy>
  <dcterms:created xsi:type="dcterms:W3CDTF">2023-08-01T07:46:13Z</dcterms:created>
  <dcterms:modified xsi:type="dcterms:W3CDTF">2023-08-08T12:18:48Z</dcterms:modified>
</cp:coreProperties>
</file>